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4-03-17" sheetId="2" r:id="rId2"/>
    <sheet name="PS 04-03-17_1" sheetId="3" r:id="rId3"/>
    <sheet name="PS 04-04-11" sheetId="4" r:id="rId4"/>
    <sheet name="SO 04-32-01" sheetId="5" r:id="rId5"/>
    <sheet name="SO 04-32-02" sheetId="6" r:id="rId6"/>
    <sheet name="SO 04-51-01_100" sheetId="7" r:id="rId7"/>
    <sheet name="SO 04-51-01_200" sheetId="8" r:id="rId8"/>
    <sheet name="SO 04-51-01_400" sheetId="9" r:id="rId9"/>
    <sheet name="SO 04-51-01_600" sheetId="10" r:id="rId10"/>
    <sheet name="SO 04-51-01_650" sheetId="11" r:id="rId11"/>
    <sheet name="SO 04-71-01_100" sheetId="12" r:id="rId12"/>
    <sheet name="SO 04-71-01_200" sheetId="13" r:id="rId13"/>
    <sheet name="SO 04-71-01_400" sheetId="14" r:id="rId14"/>
    <sheet name="SO 04-71-01_500" sheetId="15" r:id="rId15"/>
    <sheet name="SO 04-71-01_601" sheetId="16" r:id="rId16"/>
    <sheet name="SO 04-71-01_602" sheetId="17" r:id="rId17"/>
    <sheet name="SO 04-71-01_603" sheetId="18" r:id="rId18"/>
    <sheet name="SO 04-71-01_604" sheetId="19" r:id="rId19"/>
    <sheet name="SO 04-71-01_651" sheetId="20" r:id="rId20"/>
    <sheet name="SO 04-71-01_652" sheetId="21" r:id="rId21"/>
    <sheet name="SO 04-71-01_653" sheetId="22" r:id="rId22"/>
    <sheet name="SO 04-71-01_654" sheetId="23" r:id="rId23"/>
    <sheet name="SO 04-71-01_655" sheetId="24" r:id="rId24"/>
    <sheet name="SO 04-71-01_700" sheetId="25" r:id="rId25"/>
    <sheet name="SO 04-71-01_800" sheetId="26" r:id="rId26"/>
    <sheet name="SO 04-77-01_900" sheetId="27" r:id="rId27"/>
    <sheet name="SO 04-77-01_940" sheetId="28" r:id="rId28"/>
    <sheet name="SO 04-77-01_955" sheetId="29" r:id="rId29"/>
    <sheet name="SO 90-92-01" sheetId="30" r:id="rId30"/>
    <sheet name="SO 98-98" sheetId="31" r:id="rId31"/>
    <sheet name="SO 90-90" sheetId="32" r:id="rId32"/>
    <sheet name="ON" sheetId="33" r:id="rId33"/>
  </sheets>
  <definedNames/>
  <calcPr/>
  <webPublishing/>
</workbook>
</file>

<file path=xl/sharedStrings.xml><?xml version="1.0" encoding="utf-8"?>
<sst xmlns="http://schemas.openxmlformats.org/spreadsheetml/2006/main" count="52142" uniqueCount="8321">
  <si>
    <t>Aspe</t>
  </si>
  <si>
    <t>Rekapitulace ceny</t>
  </si>
  <si>
    <t>VITKOVICE_VVZ</t>
  </si>
  <si>
    <t>Rekonstrukce výpravní budovy Ostrava Vítkovice_final</t>
  </si>
  <si>
    <t>var. 1</t>
  </si>
  <si>
    <t/>
  </si>
  <si>
    <t>Celková cena bez DPH:</t>
  </si>
  <si>
    <t>Celková cena s DPH:</t>
  </si>
  <si>
    <t>Objekt</t>
  </si>
  <si>
    <t>Popis</t>
  </si>
  <si>
    <t>Cena bez DPH</t>
  </si>
  <si>
    <t>DPH</t>
  </si>
  <si>
    <t>Cena s DPH</t>
  </si>
  <si>
    <t>Počet neoceněných položek</t>
  </si>
  <si>
    <t>D.1.3.7</t>
  </si>
  <si>
    <t>Provozní rozvod silnoproud</t>
  </si>
  <si>
    <t xml:space="preserve">  PS 04-03-17</t>
  </si>
  <si>
    <t>Rozvodna NN</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</si>
  <si>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</si>
  <si>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</si>
  <si>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</si>
  <si>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</si>
  <si>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</si>
  <si>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</si>
  <si>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</si>
  <si>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</si>
  <si>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</si>
  <si>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</si>
  <si>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</si>
  <si>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</si>
  <si>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</si>
  <si>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</si>
  <si>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</si>
  <si>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</si>
  <si>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</si>
  <si>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</si>
  <si>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</si>
  <si>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</si>
  <si>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</si>
  <si>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</si>
  <si>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</si>
  <si>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</si>
  <si>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</si>
  <si>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</si>
  <si>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</si>
  <si>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</si>
  <si>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04-03-17</t>
  </si>
  <si>
    <t>SD</t>
  </si>
  <si>
    <t>1</t>
  </si>
  <si>
    <t>Zemní práce</t>
  </si>
  <si>
    <t>P</t>
  </si>
  <si>
    <t>13183</t>
  </si>
  <si>
    <t>HLOUBENÍ JAM ZAPAŽ I NEPAŽ TŘ II</t>
  </si>
  <si>
    <t>M3</t>
  </si>
  <si>
    <t>OTSKP 2023</t>
  </si>
  <si>
    <t>PP</t>
  </si>
  <si>
    <t>VV</t>
  </si>
  <si>
    <t>TS</t>
  </si>
  <si>
    <t>13283</t>
  </si>
  <si>
    <t>HLOUBENÍ RÝH ŠÍŘ DO 2M PAŽ I NEPAŽ TŘ. II</t>
  </si>
  <si>
    <t>13283B</t>
  </si>
  <si>
    <t>HLOUBENÍ RÝH ŠÍŘ DO 2M PAŽ I NEPAŽ TŘ. II - DOPRAVA</t>
  </si>
  <si>
    <t>M3KM</t>
  </si>
  <si>
    <t>4</t>
  </si>
  <si>
    <t>17411</t>
  </si>
  <si>
    <t>ZÁSYP JAM A RÝH ZEMINOU SE ZHUTNĚNÍM</t>
  </si>
  <si>
    <t>5</t>
  </si>
  <si>
    <t>Komunikace</t>
  </si>
  <si>
    <t>56333</t>
  </si>
  <si>
    <t>VOZOVKOVÉ VRSTVY ZE ŠTĚRKODRTI TL. DO 150MM</t>
  </si>
  <si>
    <t>M2</t>
  </si>
  <si>
    <t>587205</t>
  </si>
  <si>
    <t>PŘEDLÁŽDĚNÍ KRYTU Z BETONOVÝCH DLAŽDIC</t>
  </si>
  <si>
    <t>70</t>
  </si>
  <si>
    <t>Všeobecné práce pro silnoproud a slaboproud</t>
  </si>
  <si>
    <t>7</t>
  </si>
  <si>
    <t>702212</t>
  </si>
  <si>
    <t>KABELOVÁ CHRÁNIČKA ZEMNÍ DN PŘES 100 DO 200 MM</t>
  </si>
  <si>
    <t>M</t>
  </si>
  <si>
    <t>8</t>
  </si>
  <si>
    <t>702313</t>
  </si>
  <si>
    <t>ZAKRYTÍ KABELŮ VÝSTRAŽNOU FÓLIÍ ŠÍŘKY PŘES 40 CM</t>
  </si>
  <si>
    <t>9</t>
  </si>
  <si>
    <t>702423</t>
  </si>
  <si>
    <t>KABELOVÝ PROSTUP DO OBJEKTU PŘES ZÁKLAD BETONOVÝ SVĚTLÉ ŠÍŘKY PŘES 200 MM</t>
  </si>
  <si>
    <t>KUS</t>
  </si>
  <si>
    <t>10</t>
  </si>
  <si>
    <t>703214</t>
  </si>
  <si>
    <t>KABELOVÝ ŽLAB NOSNÝ/DRÁTĚNÝ ŽÁROVĚ ZINKOVANÝ VČETNĚ UPEVNĚNÍ A PŘÍSLUŠENSTVÍ SVĚTLÉ ŠÍŘKY PŘES 400 DO 600 MM</t>
  </si>
  <si>
    <t>11</t>
  </si>
  <si>
    <t>703751</t>
  </si>
  <si>
    <t>PROTIPOŽÁRNÍ UCPÁVKA POD ROZVADĚČ DO EI 90 MIN.</t>
  </si>
  <si>
    <t>12</t>
  </si>
  <si>
    <t>703752</t>
  </si>
  <si>
    <t>PROTIPOŽÁRNÍ UCPÁVKA STĚNOU/STROPEM, TL DO 50CM, DO EI 90 MIN.</t>
  </si>
  <si>
    <t>13</t>
  </si>
  <si>
    <t>R702903</t>
  </si>
  <si>
    <t>OBSYP KABELOVÉHO VEDENÍ VRSTVOU Z PŘESÁTÉHO PÍSKU</t>
  </si>
  <si>
    <t>R-položka</t>
  </si>
  <si>
    <t>741</t>
  </si>
  <si>
    <t>Silnoproud - Elektroinstalační materiál, ocelové konstrukce, uzemnění</t>
  </si>
  <si>
    <t>14</t>
  </si>
  <si>
    <t>741811</t>
  </si>
  <si>
    <t>UZEMŇOVACÍ VODIČ NA POVRCHU FEZN DO 120 MM2</t>
  </si>
  <si>
    <t>15</t>
  </si>
  <si>
    <t>741C05</t>
  </si>
  <si>
    <t>SPOJOVÁNÍ UZEMŇOVACÍCH VODIČŮ</t>
  </si>
  <si>
    <t>742</t>
  </si>
  <si>
    <t>Silnoproud - Silnoproudé rozvody</t>
  </si>
  <si>
    <t>16</t>
  </si>
  <si>
    <t>742H25</t>
  </si>
  <si>
    <t>KABEL NN ČTYŘ- A PĚTIŽÍLOVÝ AL S PLASTOVOU IZOLACÍ OD 150 DO 240 MM2</t>
  </si>
  <si>
    <t>17</t>
  </si>
  <si>
    <t>742L15</t>
  </si>
  <si>
    <t>UKONČENÍ DVOU AŽ PĚTIŽÍLOVÉHO KABELU V ROZVADĚČI NEBO NA PŘÍSTROJI OD 150 DO 240 MM2</t>
  </si>
  <si>
    <t>18</t>
  </si>
  <si>
    <t>742L25</t>
  </si>
  <si>
    <t>UKONČENÍ DVOU AŽ PĚTIŽÍLOVÉHO KABELU KABELOVOU SPOJKOU OD 150 DO 240 MM2</t>
  </si>
  <si>
    <t>19</t>
  </si>
  <si>
    <t>742P14</t>
  </si>
  <si>
    <t>ZATAŽENÍ KABELU DO CHRÁNIČKY - KABEL PŘES 4 KG/M</t>
  </si>
  <si>
    <t>20</t>
  </si>
  <si>
    <t>742P15</t>
  </si>
  <si>
    <t>OZNAČOVACÍ ŠTÍTEK NA KABEL</t>
  </si>
  <si>
    <t>21</t>
  </si>
  <si>
    <t>742P17</t>
  </si>
  <si>
    <t>VYHLEDÁNÍ STÁVAJÍCÍHO KABELU (MĚŘENÍ, SONDA)</t>
  </si>
  <si>
    <t>22</t>
  </si>
  <si>
    <t>742Z23</t>
  </si>
  <si>
    <t>DEMONTÁŽ KABELOVÉHO VEDENÍ NN</t>
  </si>
  <si>
    <t>23</t>
  </si>
  <si>
    <t>742Z91</t>
  </si>
  <si>
    <t>DEMONTÁŽ - ODVOZ (NA LIKVIDACI ODPADŮ NEBO JINÉ URČENÉ MÍSTO)</t>
  </si>
  <si>
    <t>744</t>
  </si>
  <si>
    <t>Silnoproud - Rozvaděče nn</t>
  </si>
  <si>
    <t>24</t>
  </si>
  <si>
    <t>744355</t>
  </si>
  <si>
    <t>ROZVADĚČ NN SKŘÍŇOVÝ OCELOPLECH.VYZBROJENÝ,DO IP 40,HLOUBKY OD 510 DO 800MM,ŠÍŘKY OD 510 DO 800MM,VÝŠKY DO 2250MM-PŘÍVODNÍ POLE S JEDNODUCHOU VÝZBROJÍ</t>
  </si>
  <si>
    <t>25</t>
  </si>
  <si>
    <t>744357</t>
  </si>
  <si>
    <t>ROZVADĚČ NN SKŘÍŇOVÝ OCELOPLECH.VYZBROJENÝ,DO IP 40,HLOUBKY OD 510 DO 800MM,ŠÍŘKY OD 510 DO 800MM, VÝŠKY DO 2250MM-VÝVODNÍ POLE S JEDNODUCHOU VÝZBROJÍ</t>
  </si>
  <si>
    <t>26</t>
  </si>
  <si>
    <t>744Z02</t>
  </si>
  <si>
    <t>DEMONTÁŽ 1 KS POLE ROZVADĚČE NN</t>
  </si>
  <si>
    <t>27</t>
  </si>
  <si>
    <t>744Z92</t>
  </si>
  <si>
    <t>tkm</t>
  </si>
  <si>
    <t>745</t>
  </si>
  <si>
    <t>Silnoproud - Silnoproudá technologie</t>
  </si>
  <si>
    <t>28</t>
  </si>
  <si>
    <t>745Z34</t>
  </si>
  <si>
    <t>DEMONTÁŽ TRANSFORMÁTORU VN/NN PŘES 160 KVA</t>
  </si>
  <si>
    <t>29</t>
  </si>
  <si>
    <t>745Z92</t>
  </si>
  <si>
    <t>747</t>
  </si>
  <si>
    <t>Silnoproud - Zkoušky, revize a HZS</t>
  </si>
  <si>
    <t>30</t>
  </si>
  <si>
    <t>747213</t>
  </si>
  <si>
    <t>CELKOVÁ PROHLÍDKA, ZKOUŠENÍ, MĚŘENÍ A VYHOTOVENÍ VÝCHOZÍ REVIZNÍ ZPRÁVY, PRO OBJEM IN PŘES 500 DO 1000 TIS. KČ</t>
  </si>
  <si>
    <t>31</t>
  </si>
  <si>
    <t>747214</t>
  </si>
  <si>
    <t>CELKOVÁ PROHLÍDKA, ZKOUŠENÍ, MĚŘENÍ A VYHOTOVENÍ VÝCHOZÍ REVIZNÍ ZPRÁVY, PRO OBJEM IN - PŘÍPLATEK ZA KAŽDÝCH DALŠÍCH I ZAPOČATÝCH 500 TIS. KČ</t>
  </si>
  <si>
    <t>32</t>
  </si>
  <si>
    <t>747301</t>
  </si>
  <si>
    <t>PROVEDENÍ PROHLÍDKY A ZKOUŠKY PRÁVNICKOU OSOBOU, VYDÁNÍ PRŮKAZU ZPŮSOBILOSTI</t>
  </si>
  <si>
    <t>33</t>
  </si>
  <si>
    <t>747701</t>
  </si>
  <si>
    <t>DOKONČOVACÍ MONTÁŽNÍ PRÁCE NA ELEKTRICKÉM ZAŘÍZENÍ</t>
  </si>
  <si>
    <t>HOD</t>
  </si>
  <si>
    <t>34</t>
  </si>
  <si>
    <t>747703</t>
  </si>
  <si>
    <t>ZKUŠEBNÍ PROVOZ</t>
  </si>
  <si>
    <t>35</t>
  </si>
  <si>
    <t>747705</t>
  </si>
  <si>
    <t>MANIPULACE NA ZAŘÍZENÍCH PROVÁDĚNÉ PROVOZOVATELEM</t>
  </si>
  <si>
    <t>36</t>
  </si>
  <si>
    <t>747706</t>
  </si>
  <si>
    <t>ZJIŠŤOVÁNÍ STÁVAJÍCÍHO STAVU ROZVODŮ NN</t>
  </si>
  <si>
    <t>748</t>
  </si>
  <si>
    <t>Silnoproud - Ostatní</t>
  </si>
  <si>
    <t>37</t>
  </si>
  <si>
    <t>748112</t>
  </si>
  <si>
    <t>KOMPLETNÍ OSOBNÍ OCHRANNÉ PROSTŘEDKY A PRACOVNÍ POMŮCKY PRO ROZVODNU NN</t>
  </si>
  <si>
    <t>38</t>
  </si>
  <si>
    <t>748128</t>
  </si>
  <si>
    <t>DIELEKTRICKÝ KOBEREC, 2X1 M</t>
  </si>
  <si>
    <t>39</t>
  </si>
  <si>
    <t>748133</t>
  </si>
  <si>
    <t>MOBILNÍ SVÍTILNA S AKUMULÁTOREM A NABÍJEČKOU</t>
  </si>
  <si>
    <t>40</t>
  </si>
  <si>
    <t>748135</t>
  </si>
  <si>
    <t>DRŽÁK NÁSTĚNNÝ PRO OCHRANNÉ POMŮCKY</t>
  </si>
  <si>
    <t>42</t>
  </si>
  <si>
    <t>748211</t>
  </si>
  <si>
    <t>POVRCHOVÁ ÚPRAVA NÁTĚREM</t>
  </si>
  <si>
    <t>R015</t>
  </si>
  <si>
    <t>Likvidace odpadů a doprava</t>
  </si>
  <si>
    <t>43</t>
  </si>
  <si>
    <t>R015112</t>
  </si>
  <si>
    <t>909</t>
  </si>
  <si>
    <t>NEOCEŇOVAT - POPLATKY ZA LIKVIDACI ODPADŮ NEKONTAMINOVANÝCH - 17 05 04 VYTĚŽENÉ ZEMINY A HORNINY - II. TŘÍDA TĚŽITELNOSTI VČETNĚ DOPRAVY</t>
  </si>
  <si>
    <t>T</t>
  </si>
  <si>
    <t>POPLATKY ZA LIKVIDACI ODPADŮ NEKONTAMINOVANÝCH - 17 05 04 VYTĚŽENÉ ZEMINY A HORNINY - II. TŘÍDA TĚŽITELNOSTI VČETNĚ DOPRAVY</t>
  </si>
  <si>
    <t>44</t>
  </si>
  <si>
    <t>R015230</t>
  </si>
  <si>
    <t>911</t>
  </si>
  <si>
    <t>NEOCEŇOVAT - POPLATKY ZA LIKVIDACI ODPADŮ NEKONTAMINOVANÝCH - 16 02 14 TRAFO BEZ NÁPLNĚ PCB A ŠKODLIVIN VČETNĚ DOPRAVY</t>
  </si>
  <si>
    <t>POPLATKY ZA LIKVIDACI ODPADŮ NEKONTAMINOVANÝCH - 16 02 14 TRAFO BEZ NÁPLNĚ PCB A ŠKODLIVIN VČETNĚ DOPRAVY</t>
  </si>
  <si>
    <t>45</t>
  </si>
  <si>
    <t>R015310</t>
  </si>
  <si>
    <t>913</t>
  </si>
  <si>
    <t>NEOCEŇOVAT - POPLATKY ZA LIKVIDACI ODPADŮ NEKONTAMINOVANÝCH - 16 02 14 ELEKTROŠROT, VČETNĚ DOPRAVY</t>
  </si>
  <si>
    <t>POPLATKY ZA LIKVIDACI ODPADŮ NEKONTAMINOVANÝCH - 16 02 14 ELEKTROŠROT, VČETNĚ DOPRAVY</t>
  </si>
  <si>
    <t>46</t>
  </si>
  <si>
    <t>R015890</t>
  </si>
  <si>
    <t>914</t>
  </si>
  <si>
    <t>NEOCEŇOVAT - POPLATKY ZA LIKVIDACI ODPADŮ NEKONTAMINOVANÝCH - 17 04 11 - ZBYTKY KABELŮ A VODIČŮ (I S IZOLACÍ), VČETNĚ DOPRAVY</t>
  </si>
  <si>
    <t>POPLATKY ZA LIKVIDACI ODPADŮ NEKONTAMINOVANÝCH - 17 04 11 - ZBYTKY KABELŮ A VODIČŮ (I S IZOLACÍ), VČETNĚ DOPRAVY</t>
  </si>
  <si>
    <t xml:space="preserve">  PS 04-03-17_1</t>
  </si>
  <si>
    <t>TRAFO</t>
  </si>
  <si>
    <t>PS 04-03-17_1</t>
  </si>
  <si>
    <t>Elektroinstalace - silnoproud</t>
  </si>
  <si>
    <t>1=1.000 [A]</t>
  </si>
  <si>
    <t>5=5.000 [A]</t>
  </si>
  <si>
    <t>D1</t>
  </si>
  <si>
    <t>Demontáž RH1</t>
  </si>
  <si>
    <t>75O97Y</t>
  </si>
  <si>
    <t>DDTS ŽDC, VYBAVENÁ SKŘÍŇ PRO DDTS ROZVADĚČOVÁ NA PODSTAVCI VÝŠKY DO 2200 MM - DEMONTÁŽ</t>
  </si>
  <si>
    <t>KS</t>
  </si>
  <si>
    <t>75B138</t>
  </si>
  <si>
    <t>VNITŘNÍ KABELOVÉ ROZVODY PŘES 50 KABELŮ - DEMONTÁŽ</t>
  </si>
  <si>
    <t>D2</t>
  </si>
  <si>
    <t>Demontaž TR 1/2</t>
  </si>
  <si>
    <t>75B118</t>
  </si>
  <si>
    <t>VNITŘNÍ KABELOVÉ ROZVODY DO 20 KABELŮ - DEMONTÁŽ</t>
  </si>
  <si>
    <t>DRZEK.R</t>
  </si>
  <si>
    <t>DRZAK KPZ DO ZDI VC.MAT</t>
  </si>
  <si>
    <t>POJ.R</t>
  </si>
  <si>
    <t>POJISTKA VN PRO 10-22KV 25A PR45/442</t>
  </si>
  <si>
    <t>D3</t>
  </si>
  <si>
    <t>Montáže VN Trafo 1/2</t>
  </si>
  <si>
    <t>745433</t>
  </si>
  <si>
    <t>TRANSFORMÁTOR 3-F, 22/0,4 KV, OLEJOVÝ HERMETIZOVANÝ PŘES 400 DO 1000 KVA</t>
  </si>
  <si>
    <t>75B127</t>
  </si>
  <si>
    <t>VNITŘNÍ KABELOVÉ ROZVODY PŘES 20 DO 50 KABELŮ - MONTÁŽ</t>
  </si>
  <si>
    <t>CYKY.R</t>
  </si>
  <si>
    <t>KABEL CYKY-J 3X240+120MM2,PEVNE ULOZEN</t>
  </si>
  <si>
    <t>POJISTKA.R</t>
  </si>
  <si>
    <t>POJISTKA VN PRO 10-22KV 40A PR45/442</t>
  </si>
  <si>
    <t>745802</t>
  </si>
  <si>
    <t>KONEKTOR PRO IZOLOVANÉ PŘIPOJENÍ VN KABELU NA TRASFORMÁTOR</t>
  </si>
  <si>
    <t>D4</t>
  </si>
  <si>
    <t>Montáž RH1</t>
  </si>
  <si>
    <t>75O97X</t>
  </si>
  <si>
    <t>DDTS ŽDC, VYBAVENÁ SKŘÍŇ PRO DDTS ROZVADĚČOVÁ NA PODSTAVCI VÝŠKY DO 2200 MM - MONTÁŽ</t>
  </si>
  <si>
    <t>RE.R</t>
  </si>
  <si>
    <t>ROZVADEC RH1 VČETNĚ PLC A NASTAVENÍ DLE VÝKRESU</t>
  </si>
  <si>
    <t>KPL</t>
  </si>
  <si>
    <t>75B137</t>
  </si>
  <si>
    <t>VNITŘNÍ KABELOVÉ ROZVODY PŘES 50 KABELŮ - MONTÁŽ</t>
  </si>
  <si>
    <t>D5</t>
  </si>
  <si>
    <t>Podzemní vedení NN</t>
  </si>
  <si>
    <t>ZLAB.R</t>
  </si>
  <si>
    <t>ZLAB BET.KZ3 2X(200X220X500) S VIKEM KD3</t>
  </si>
  <si>
    <t>RYHY.R</t>
  </si>
  <si>
    <t>RYHY 35X65CM ZASTAV.UZEMI TR4</t>
  </si>
  <si>
    <t>DLAZBA.R1</t>
  </si>
  <si>
    <t>ODSTRAN. CHODNIKU BETON.DLAZBA NAD VYKOP</t>
  </si>
  <si>
    <t>DLAZBA.R2</t>
  </si>
  <si>
    <t>ODSTRAN.CHODNIKU BETON.DLAZBA MIMO VYKOP</t>
  </si>
  <si>
    <t>CHDONIK.R1</t>
  </si>
  <si>
    <t>ZRIZENI CHODNIKU BETON.DLAZBA MIMO VYKOP</t>
  </si>
  <si>
    <t>CHODNIK.R2</t>
  </si>
  <si>
    <t>ZRIZENI CHODNIKU BETON. DLAZBA NAD VYKOP</t>
  </si>
  <si>
    <t>702522</t>
  </si>
  <si>
    <t>PRŮRAZ ZDIVEM (PŘÍČKOU) BETONOVÝM TLOUŠŤKY PŘES 45 DO 60 CM</t>
  </si>
  <si>
    <t>VIKO.R</t>
  </si>
  <si>
    <t>VIKO HSI 150-D1/80-KS HR.38-78MM ZASTUDE</t>
  </si>
  <si>
    <t>LANO.R</t>
  </si>
  <si>
    <t>ZATAZENI LANA DO KANALKU-TVARNIC.TRASY</t>
  </si>
  <si>
    <t>LAVKA.R</t>
  </si>
  <si>
    <t>ZRIZENI A ODSTRANENI PROVIZORNI LAVKY</t>
  </si>
  <si>
    <t>PISEK.R</t>
  </si>
  <si>
    <t>ZASYPY PISKEM FR.0-4</t>
  </si>
  <si>
    <t>OHRAZ.R</t>
  </si>
  <si>
    <t>BEZPECNOSTNI OHRAZENI JAMY VYKOPU</t>
  </si>
  <si>
    <t>CYKYJ.R</t>
  </si>
  <si>
    <t>747702</t>
  </si>
  <si>
    <t>ÚPRAVA ZAPOJENÍ STÁVAJÍCÍCH KABELOVÝCH SKŘÍNÍ/ROZVADĚČŮ</t>
  </si>
  <si>
    <t>D6</t>
  </si>
  <si>
    <t>OSTATNÍ</t>
  </si>
  <si>
    <t>7499251020.R</t>
  </si>
  <si>
    <t>Provedení technické prohlídky a zkoušky na silnoproudém zařízení, zařízení TV, zařízení NS, transformoven, EPZ pro opravné práce pro objem investičních nákladů</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</si>
  <si>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</si>
  <si>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7499251025.R</t>
  </si>
  <si>
    <t>Provedení technické prohlídky a zkoušky na silnoproudém zařízení, zařízení TV, zařízení NS, transformoven, EPZ příplatek za každých dalších i započatých 500 000</t>
  </si>
  <si>
    <t>Provedení technické prohlídky a zkoušky na silnoproudém zařízení, zařízení TV, zařízení NS, transformoven, EPZ příplatek za každých dalších i započatých 500 000 Kč přes 1 000 000 Kč</t>
  </si>
  <si>
    <t>7499351020.R</t>
  </si>
  <si>
    <t>Zkoušky a prohlídky rozvodných zařízení napěťová zkouška rozvodny včetně spínacích prvků kabel 6, 22 kV - včetně vystavení protokolu</t>
  </si>
  <si>
    <t>7499355020.R</t>
  </si>
  <si>
    <t>Zkoušky a prohlídky transformátorů distribučních olejových do 630 kVA - kontrola, revize, seřízení a uvedení do provozu zařízení, včetně vystavení protokolu</t>
  </si>
  <si>
    <t>7499751050.R</t>
  </si>
  <si>
    <t>Dokončovací práce manipulace na zařízeních prováděné provozovatelem - manipulace nutné pro další práce zhotovitele na technologickém souboru</t>
  </si>
  <si>
    <t>015690R</t>
  </si>
  <si>
    <t>908</t>
  </si>
  <si>
    <t>NEOCEŇOVAT - POPLATKY ZA LIKVIDACI ODPADŮ NEBEZPEČNÝCH - 16 02 13* VÝKONOVÉ TRANSFORMÁTORY A TLUMIVKY S OLEJOVOU NÁPLNÍ</t>
  </si>
  <si>
    <t>POPLATKY ZA LIKVIDACI ODPADŮ NEBEZPEČNÝCH - 16 02 13* VÝKONOVÉ TRANSFORMÁTORY A TLUMIVKY S OLEJOVOU NÁPLNÍ</t>
  </si>
  <si>
    <t>D.1.4.1</t>
  </si>
  <si>
    <t>Osobní výtahy, schodišťové výtahy</t>
  </si>
  <si>
    <t xml:space="preserve">  PS 04-04-11</t>
  </si>
  <si>
    <t>Osobní výtah na perónu ( vyhrazená změna závazku dle ZTP)</t>
  </si>
  <si>
    <t>PS 04-04-11</t>
  </si>
  <si>
    <t>767</t>
  </si>
  <si>
    <t>Konstrukce zámečnické</t>
  </si>
  <si>
    <t>13010712</t>
  </si>
  <si>
    <t>ocel profilová jakost S235JR (11 375) průřez I (IPN) 100</t>
  </si>
  <si>
    <t>CS ÚRS 2023 02</t>
  </si>
  <si>
    <t>Z7' 
IPN1000.059=0.059 [A] 
Mezisoučet: A=0.059 [B] 
0.059*1.1 Přepočtené koeficientem množství=0.065 [C]</t>
  </si>
  <si>
    <t>767995115</t>
  </si>
  <si>
    <t>Montáž ostatních atypických zámečnických konstrukcí hmotnosti přes 50 do 100 kg</t>
  </si>
  <si>
    <t>KG</t>
  </si>
  <si>
    <t>Z6' 
L90/90/7224=224.000 [A] 
Mezisoučet: A=224.000 [B] 
'Z7' 
IPN10059=59.000 [C] 
Mezisoučet: C=59.000 [D] 
Celkem: A+C=283.000 [E]</t>
  </si>
  <si>
    <t>13010436.RL6</t>
  </si>
  <si>
    <t>úhelník ocelový rovnostranný jakost 11 375 90x90x6mm</t>
  </si>
  <si>
    <t>Z6' 
L90/90/70.224=0.224 [A] 
Mezisoučet: A=0.224 [B] 
Celkem: A=0.224 [C] 
0.224*1.1 Přepočtené koeficientem množství=0.246 [D]</t>
  </si>
  <si>
    <t>767995114</t>
  </si>
  <si>
    <t>Montáž ostatních atypických zámečnických konstrukcí hmotnosti přes 20 do 50 kg</t>
  </si>
  <si>
    <t>Z4' 
pásnice27.6=27.600 [A] 
Mezisoučet: A=27.600 [B] 
'Z5' 
pásnice27.6=27.600 [C] 
Mezisoučet: C=27.600 [D] 
Celkem: A+C=55.200 [E]</t>
  </si>
  <si>
    <t>767995116</t>
  </si>
  <si>
    <t>Montáž ostatních atypických zámečnických konstrukcí hmotnosti přes 100 do 250 kg</t>
  </si>
  <si>
    <t>Z4' 
L104.1=104.100 [A] 
Mezisoučet: A=104.100 [B] 
'Z5' 
L165.4=165.400 [C] 
Mezisoučet: C=165.400 [D] 
Celkem: A+C=269.500 [E]</t>
  </si>
  <si>
    <t>13010220</t>
  </si>
  <si>
    <t>tyč ocelová plochá jakost S235JR (11 375) 50x6mm</t>
  </si>
  <si>
    <t>Z4' 
pásnice0.0276=0.028 [A] 
Mezisoučet: A=0.028 [B] 
'Z5' 
pásnice0.0276=0.028 [C] 
Mezisoučet: C=0.028 [D] 
Celkem: A+C=0.056 [E] 
0.056*1.1 Přepočtené koeficientem množství=0.062 [F]</t>
  </si>
  <si>
    <t>13010432</t>
  </si>
  <si>
    <t>úhelník ocelový rovnostranný jakost S235JR (11 375) 80x80x6mm</t>
  </si>
  <si>
    <t>Z5' 
L0.1654=0.165 [A] 
Mezisoučet: A=0.165 [B] 
Celkem: A=0.165 [C] 
0.165*1.1 Přepočtené koeficientem množství=0.182 [D]</t>
  </si>
  <si>
    <t>13010422</t>
  </si>
  <si>
    <t>úhelník ocelový rovnostranný jakost S235JR (11 375) 50x50x6mm</t>
  </si>
  <si>
    <t>Z4' 
L0.1041=0.104 [A] 
Mezisoučet: A=0.104 [B] 
0.104*1.1 Přepočtené koeficientem množství=0.114 [C]</t>
  </si>
  <si>
    <t>998767203</t>
  </si>
  <si>
    <t>Přesun hmot pro zámečnické konstrukce stanovený procentní sazbou (%) z ceny vodorovná dopravní vzdálenost do 50 m v objektech výšky přes 12 do 24 m</t>
  </si>
  <si>
    <t>%</t>
  </si>
  <si>
    <t>767000000.RZ3</t>
  </si>
  <si>
    <t>Větrací mřížka hliníková - komplatní dodávka+montáž dle specifikace prvku Z3</t>
  </si>
  <si>
    <t>767000000.RZ2</t>
  </si>
  <si>
    <t>Větrací mřížka hliníková - komplatní dodávka+montáž dle specifikace prvku Z2</t>
  </si>
  <si>
    <t>767531111</t>
  </si>
  <si>
    <t>Montáž vstupních čisticích zón z rohoží kovových nebo plastových</t>
  </si>
  <si>
    <t>Z1(1.5*0.8)*2=2.400 [A] 
Mezisoučet: A=2.400 [B]</t>
  </si>
  <si>
    <t>69752070</t>
  </si>
  <si>
    <t>rohož vstupní provedení umělohmotné profily se silon. Kartáčky</t>
  </si>
  <si>
    <t>767531121</t>
  </si>
  <si>
    <t>Montáž vstupních čisticích zón z rohoží osazení rámu mosazného nebo hliníkového zapuštěného z L profilů</t>
  </si>
  <si>
    <t>Z1(1.5*2+0.8*2)*2=9.200 [A] 
Mezisoučet: A=9.200 [B]</t>
  </si>
  <si>
    <t>69752160</t>
  </si>
  <si>
    <t>rám pro zapuštění profil L-30/30 25/25 20/30 15/30-Al</t>
  </si>
  <si>
    <t>Ostatní konstrukce a práce, bourání</t>
  </si>
  <si>
    <t>953946111</t>
  </si>
  <si>
    <t>Montáž atypických ocelových konstrukcí profilů hmotnosti do 13 kg/m, hmotnosti konstrukce přes 0,5 do 1 t</t>
  </si>
  <si>
    <t>Z6' 
UPN1204.190=4.190 [A] 
L90/90/70.224=0.224 [B] 
Mezisoučet: A+B=4.414 [C] 
'Z7' 
IPN1000.059=0.059 [D] 
Mezisoučet: D=0.059 [E] 
Celkem: A+B+D=4.473 [F]</t>
  </si>
  <si>
    <t>13010818</t>
  </si>
  <si>
    <t>ocel profilová jakost S235JR (11 375) průřez U (UPN) 120</t>
  </si>
  <si>
    <t>Z6' 
UPN1204.190=4.190 [A] 
Mezisoučet: A=4.190 [B] 
4.19*1.1 Přepočtené koeficientem množství=4.609 [C]</t>
  </si>
  <si>
    <t>953961212</t>
  </si>
  <si>
    <t>Kotvy chemické s vyvrtáním otvoru do betonu, železobetonu nebo tvrdého kamene chemická patrona, velikost M 10, hloubka 90 mm</t>
  </si>
  <si>
    <t>Z454=54.000 [A] 
Mezisoučet: A=54.000 [B] 
Z554=54.000 [C] 
Mezisoučet: C=54.000 [D] 
Celkem: A+C=108.000 [E]</t>
  </si>
  <si>
    <t>OST</t>
  </si>
  <si>
    <t>Ostatní</t>
  </si>
  <si>
    <t>VYTAH.R1</t>
  </si>
  <si>
    <t>Výtah na 1. nástupiště</t>
  </si>
  <si>
    <t>VYTAH.R2</t>
  </si>
  <si>
    <t>Výtah na 2.nástupiště</t>
  </si>
  <si>
    <t>ZINKOVANI.R</t>
  </si>
  <si>
    <t>Žárové zinkování zámečníckých prvků dle výpisu</t>
  </si>
  <si>
    <t>Z4104.1+27.6=131.700 [A] 
Mezisoučet: A=131.700 [B] 
Z5165.4+27.6=193.000 [C] 
Mezisoučet: C=193.000 [D] 
Z6224+4190=4 414.000 [E] 
Mezisoučet: E=4 414.000 [F] 
Z759=59.000 [G] 
Mezisoučet: G=59.000 [H] 
Celkem: A+C+E+G=4 797.700 [I]</t>
  </si>
  <si>
    <t>STAVEBNI.R</t>
  </si>
  <si>
    <t>Stavební úpravy pro instalaci výtahu - demontáže stávajících kcí, jímka pro spodní stanici, napojení odvodnění do kanalizace atd. - dodávka+montáž dle výkresů č</t>
  </si>
  <si>
    <t>Stavební úpravy pro instalaci výtahu - demontáže stávajících kcí, jímka pro spodní stanici, napojení odvodnění do kanalizace atd. - dodávka+montáž dle výkresů číslo 101 -106 a TZ.</t>
  </si>
  <si>
    <t>výtah 1. nástupiště1=1.000 [A] 
Mezisoučet: A=1.000 [B] 
výtah 2.nástupiště1=1.000 [C] 
Mezisoučet: C=1.000 [D] 
Celkem: A+C=2.000 [E]</t>
  </si>
  <si>
    <t>OPLASTENI.R</t>
  </si>
  <si>
    <t>Opláštění výtahu dle technických požadavků - výkresy číslo 107-113 ( cca 80 m2)</t>
  </si>
  <si>
    <t>D.2.1.6</t>
  </si>
  <si>
    <t>Potrubní vedení - voda</t>
  </si>
  <si>
    <t xml:space="preserve">  SO 04-32-01</t>
  </si>
  <si>
    <t>Rekonstrukce vodovodu a hydrant</t>
  </si>
  <si>
    <t>SO 04-32-01</t>
  </si>
  <si>
    <t>113107422</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</si>
  <si>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</si>
  <si>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do 15 m2 z kameniva hrubého drceného, o tl. vrstvy přes 100 do 200 mm</t>
  </si>
  <si>
    <t>113107443</t>
  </si>
  <si>
    <t>Odstranění podkladů nebo krytů při překopech inženýrských sítí s přemístěním hmot na skládku ve vzdálenosti do 3 m nebo s naložením na dopravní prostředek strojně plochy jednotlivě do 15 m2 živičných, o tl. vrstvy přes 100 do 150 mm</t>
  </si>
  <si>
    <t>113201112</t>
  </si>
  <si>
    <t>Vytrhání obrub s vybouráním lože, s přemístěním hmot na skládku na vzdálenost do 3 m nebo s naložením na dopravní prostředek silničních ležatých</t>
  </si>
  <si>
    <t>119001412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</si>
  <si>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</si>
  <si>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</si>
  <si>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119001423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</si>
  <si>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</si>
  <si>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119003131</t>
  </si>
  <si>
    <t>Pomocné konstrukce při zabezpečení výkopu svislé výstražná páska zřízení</t>
  </si>
  <si>
    <t>119003132</t>
  </si>
  <si>
    <t>Pomocné konstrukce při zabezpečení výkopu svislé výstražná páska odstranění</t>
  </si>
  <si>
    <t>131213711</t>
  </si>
  <si>
    <t>Hloubení zapažených jam ručně s urovnáním dna do předepsaného profilu a spádu v hornině třídy těžitelnosti I skupiny 3 soudržných</t>
  </si>
  <si>
    <t>132212121</t>
  </si>
  <si>
    <t>Hloubení zapažených rýh šířky do 800 mm ručně s urovnáním dna do předepsaného profilu a spádu v hornině třídy těžitelnosti I skupiny 3 soudržných</t>
  </si>
  <si>
    <t>139911123</t>
  </si>
  <si>
    <t>Bourání konstrukcí v hloubených vykopávkách ručně s přemístěním suti na hromady na vzdálenost do 20 m nebo s naložením na dopravní prostředek z betonu železovéh</t>
  </si>
  <si>
    <t>Bourání konstrukcí v hloubených vykopávkách ručně s přemístěním suti na hromady na vzdálenost do 20 m nebo s naložením na dopravní prostředek z betonu železového nebo předpjatého</t>
  </si>
  <si>
    <t>141721217</t>
  </si>
  <si>
    <t>Řízený zemní protlak délky protlaku do 50 m v hornině třídy těžitelnosti I a II, skupiny 1 až 4 včetně zatažení trub v hloubce do 6 m průměru vrtu přes 250 do 2</t>
  </si>
  <si>
    <t>Řízený zemní protlak délky protlaku do 50 m v hornině třídy těžitelnosti I a II, skupiny 1 až 4 včetně zatažení trub v hloubce do 6 m průměru vrtu přes 250 do 280 mm</t>
  </si>
  <si>
    <t>141721254</t>
  </si>
  <si>
    <t>Řízený zemní protlak délky protlaku přes 50 do 100 m v hornině třídy těžitelnosti I a II, skupiny 1 až 4 včetně zatažení trub v hloubce do 6 m průměru vrtu přes</t>
  </si>
  <si>
    <t>Řízený zemní protlak délky protlaku přes 50 do 100 m v hornině třídy těžitelnosti I a II, skupiny 1 až 4 včetně zatažení trub v hloubce do 6 m průměru vrtu přes 140 do 180 mm</t>
  </si>
  <si>
    <t>151101101</t>
  </si>
  <si>
    <t>Zřízení pažení a rozepření stěn rýh pro podzemní vedení příložné pro jakoukoliv mezerovitost, hloubky do 2 m</t>
  </si>
  <si>
    <t>151101102</t>
  </si>
  <si>
    <t>Zřízení pažení a rozepření stěn rýh pro podzemní vedení příložné pro jakoukoliv mezerovitost, hloubky přes 2 do 4 m</t>
  </si>
  <si>
    <t>151101111</t>
  </si>
  <si>
    <t>Odstranění pažení a rozepření stěn rýh pro podzemní vedení s uložením materiálu na vzdálenost do 3 m od kraje výkopu příložné, hloubky do 2 m</t>
  </si>
  <si>
    <t>151101112</t>
  </si>
  <si>
    <t>Odstranění pažení a rozepření stěn rýh pro podzemní vedení s uložením materiálu na vzdálenost do 3 m od kraje výkopu příložné, hloubky přes 2 do 4 m</t>
  </si>
  <si>
    <t>167151101</t>
  </si>
  <si>
    <t>Nakládání, skládání a překládání neulehlého výkopku nebo sypaniny strojně nakládání, množství do 100 m3, z horniny třídy těžitelnosti I, skupiny 1 až 3</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</si>
  <si>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</si>
  <si>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</si>
  <si>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</si>
  <si>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</si>
  <si>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</si>
  <si>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</si>
  <si>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</si>
  <si>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58331351</t>
  </si>
  <si>
    <t>kamenivo těžené drobné frakce 0/4</t>
  </si>
  <si>
    <t>34.08*2 Přepočtené koeficientem množství=68.160 [A]</t>
  </si>
  <si>
    <t>181351103</t>
  </si>
  <si>
    <t>Rozprostření a urovnání ornice v rovině nebo ve svahu sklonu do 1:5 strojně při souvislé ploše přes 100 do 500 m2, tl. vrstvy do 200 mm</t>
  </si>
  <si>
    <t>10364101</t>
  </si>
  <si>
    <t>zemina pro terénní úpravy - ornice</t>
  </si>
  <si>
    <t>351.00*0.10*2=70.200 [A]</t>
  </si>
  <si>
    <t>181411131</t>
  </si>
  <si>
    <t>Založení trávníku na půdě předem připravené plochy do 1000 m2 výsevem včetně utažení parkového v rovině nebo na svahu do 1:5</t>
  </si>
  <si>
    <t>00572410</t>
  </si>
  <si>
    <t>osivo směs travní parková</t>
  </si>
  <si>
    <t>351*0.02 Přepočtené koeficientem množství=7.020 [A]</t>
  </si>
  <si>
    <t>181951111</t>
  </si>
  <si>
    <t>Úprava pláně vyrovnáním výškových rozdílů strojně v hornině třídy těžitelnosti I, skupiny 1 až 3 bez zhutnění</t>
  </si>
  <si>
    <t>Vodorovné konstrukce</t>
  </si>
  <si>
    <t>451572111</t>
  </si>
  <si>
    <t>Lože pod potrubí, stoky a drobné objekty v otevřeném výkopu z kameniva drobného těženého 0 až 4 mm</t>
  </si>
  <si>
    <t>452111111</t>
  </si>
  <si>
    <t>Osazení betonových dílců pražců pod potrubí v otevřeném výkopu, průřezové plochy do 25000 mm2</t>
  </si>
  <si>
    <t>2301140.R</t>
  </si>
  <si>
    <t>betonový podkladní blok</t>
  </si>
  <si>
    <t>Komunikace pozemní</t>
  </si>
  <si>
    <t>564760001</t>
  </si>
  <si>
    <t>Podklad nebo kryt z kameniva hrubého drceného vel. 8-16 mm s rozprostřením a zhutněním plochy jednotlivě do 100 m2, po zhutnění tl. 200 mm</t>
  </si>
  <si>
    <t>575191111</t>
  </si>
  <si>
    <t>Vsypný makadam VM z kameniva hrubého drceného s rozprostřením, se vsypem z kameniva drceného obaleného asfaltem, po zhutnění tl. 100 mm</t>
  </si>
  <si>
    <t>577143111</t>
  </si>
  <si>
    <t>Asfaltový beton vrstva obrusná ACO 8 (ABJ) s rozprostřením a se zhutněním z nemodifikovaného asfaltu v pruhu šířky do 3 m, po zhutnění tl. 50 mm</t>
  </si>
  <si>
    <t>Trubní vedení</t>
  </si>
  <si>
    <t>857231151</t>
  </si>
  <si>
    <t>Montáž litinových tvarovek na potrubí litinovém tlakovém jednoosých na potrubí z trub hrdlových v otevřeném výkopu, kanálu nebo v šachtě s přírubovým koncem vně</t>
  </si>
  <si>
    <t>Montáž litinových tvarovek na potrubí litinovém tlakovém jednoosých na potrubí z trub hrdlových v otevřeném výkopu, kanálu nebo v šachtě s přírubovým koncem vnějšího průměru DN/OD 75</t>
  </si>
  <si>
    <t>55251256</t>
  </si>
  <si>
    <t>koleno patkové 90° příruba/hrdlo PN 10-16 DN 90/příruba DN 80</t>
  </si>
  <si>
    <t>55254047</t>
  </si>
  <si>
    <t>koleno 90° s patkou přírubové litinové vodovodní N-kus PN10/40 DN 80</t>
  </si>
  <si>
    <t>55252203</t>
  </si>
  <si>
    <t>trouba přírubová se základní povrchovou úpravou PN10/16 DN 100 dl 250mm</t>
  </si>
  <si>
    <t>28653135</t>
  </si>
  <si>
    <t>nákružek lemový PE 100 SDR11 90mm</t>
  </si>
  <si>
    <t>41</t>
  </si>
  <si>
    <t>7277003.R</t>
  </si>
  <si>
    <t>Otočná příruba d 90 PP/OCEL</t>
  </si>
  <si>
    <t>857251151</t>
  </si>
  <si>
    <t>Montáž litinových tvarovek na potrubí litinovém tlakovém jednoosých na potrubí z trub hrdlových v otevřeném výkopu, kanálu nebo v šachtě s přírubovým koncem vnějšího průměru DN/OD 90</t>
  </si>
  <si>
    <t>55253527</t>
  </si>
  <si>
    <t>tvarovka přírubová litinová s přírubovou odbočkou,práškový epoxid tl 250µm T-kus DN 150/80</t>
  </si>
  <si>
    <t>28653139</t>
  </si>
  <si>
    <t>nákružek lemový PE 100 SDR11 160mm</t>
  </si>
  <si>
    <t>7277007.R</t>
  </si>
  <si>
    <t>Otočná příruba d 160/DN150 PP/OCEL</t>
  </si>
  <si>
    <t>871321211</t>
  </si>
  <si>
    <t>Montáž vodovodního potrubí z plastů v otevřeném výkopu z polyetylenu PE 100 svařovaných elektrotvarovkou SDR 11/PN16 D 160 x 14,6 mm</t>
  </si>
  <si>
    <t>47</t>
  </si>
  <si>
    <t>28613534</t>
  </si>
  <si>
    <t>potrubí třívrstvé PE100 RC SDR11 160x14,6 dl 12m</t>
  </si>
  <si>
    <t>48</t>
  </si>
  <si>
    <t>28613538</t>
  </si>
  <si>
    <t>potrubí třívrstvé PE100 RC SDR11 250x22,7 dl 12m</t>
  </si>
  <si>
    <t>8.6+8.2=16.800 [A]</t>
  </si>
  <si>
    <t>49</t>
  </si>
  <si>
    <t>877241101</t>
  </si>
  <si>
    <t>Montáž tvarovek na vodovodním plastovém potrubí z polyetylenu PE 100 elektrotvarovek SDR 11/PN16 spojek, oblouků nebo redukcí d 90</t>
  </si>
  <si>
    <t>50</t>
  </si>
  <si>
    <t>28615974</t>
  </si>
  <si>
    <t>elektrospojka SDR11 PE 100 PN16 D 90mm</t>
  </si>
  <si>
    <t>51</t>
  </si>
  <si>
    <t>877321101</t>
  </si>
  <si>
    <t>Montáž tvarovek na vodovodním plastovém potrubí z polyetylenu PE 100 elektrotvarovek SDR 11/PN16 spojek, oblouků nebo redukcí d 160</t>
  </si>
  <si>
    <t>52</t>
  </si>
  <si>
    <t>28615978</t>
  </si>
  <si>
    <t>elektrospojka SDR11 PE 100 PN16 D 160mm</t>
  </si>
  <si>
    <t>53</t>
  </si>
  <si>
    <t>28614980.1.R</t>
  </si>
  <si>
    <t>elektroredukce PE 100 PN16 D 160-90mm</t>
  </si>
  <si>
    <t>54</t>
  </si>
  <si>
    <t>877321110</t>
  </si>
  <si>
    <t>Montáž tvarovek na vodovodním plastovém potrubí z polyetylenu PE 100 elektrotvarovek SDR 11/PN16 kolen 45° d 160</t>
  </si>
  <si>
    <t>55</t>
  </si>
  <si>
    <t>28614951</t>
  </si>
  <si>
    <t>elektrokoleno 45° PE 100 PN16 D 160mm</t>
  </si>
  <si>
    <t>56</t>
  </si>
  <si>
    <t>891241112</t>
  </si>
  <si>
    <t>Montáž vodovodních armatur na potrubí šoupátek nebo klapek uzavíracích v otevřeném výkopu nebo v šachtách s osazením zemní soupravy (bez poklopů) DN 80</t>
  </si>
  <si>
    <t>57</t>
  </si>
  <si>
    <t>42221116</t>
  </si>
  <si>
    <t>šoupátko s přírubami voda DN 80 PN16</t>
  </si>
  <si>
    <t>58</t>
  </si>
  <si>
    <t>42291079</t>
  </si>
  <si>
    <t>souprava zemní pro šoupátka DN 65-80mm Rd 2,0m</t>
  </si>
  <si>
    <t>59</t>
  </si>
  <si>
    <t>891247112</t>
  </si>
  <si>
    <t>Montáž vodovodních armatur na potrubí hydrantů podzemních (bez osazení poklopů) DN 80</t>
  </si>
  <si>
    <t>60</t>
  </si>
  <si>
    <t>42273594</t>
  </si>
  <si>
    <t>hydrant podzemní DN 80 PN 16 dvojitý uzávěr s koulí krycí v 1500mm</t>
  </si>
  <si>
    <t>61</t>
  </si>
  <si>
    <t>891247212</t>
  </si>
  <si>
    <t>Montáž vodovodních armatur na potrubí hydrantů nadzemních DN 80</t>
  </si>
  <si>
    <t>62</t>
  </si>
  <si>
    <t>42273682</t>
  </si>
  <si>
    <t>hydrant nadzemní DN 80 tvárná litina dvojitý uzávěr s koulí krycí v 1500mm</t>
  </si>
  <si>
    <t>63</t>
  </si>
  <si>
    <t>891311112</t>
  </si>
  <si>
    <t>Montáž vodovodních armatur na potrubí šoupátek nebo klapek uzavíracích v otevřeném výkopu nebo v šachtách s osazením zemní soupravy (bez poklopů) DN 150</t>
  </si>
  <si>
    <t>64</t>
  </si>
  <si>
    <t>42221119</t>
  </si>
  <si>
    <t>šoupátko s přírubami voda DN 150 PN16</t>
  </si>
  <si>
    <t>65</t>
  </si>
  <si>
    <t>42291068</t>
  </si>
  <si>
    <t>souprava zemní pro šoupátka DN 100-150mm Rd 1,25m</t>
  </si>
  <si>
    <t>66</t>
  </si>
  <si>
    <t>891399111</t>
  </si>
  <si>
    <t>Montáž vodovodních armatur na potrubí navrtávacích pasů s ventilem Jt 1 MPa, na potrubí z trub litinových, ocelových nebo plastických hmot DN 400</t>
  </si>
  <si>
    <t>67</t>
  </si>
  <si>
    <t>351040015.R</t>
  </si>
  <si>
    <t>PAS NAVRTÁVACÍ PŘÍRUBOVÝ VÝSTUP 400-150</t>
  </si>
  <si>
    <t>68</t>
  </si>
  <si>
    <t>892351111</t>
  </si>
  <si>
    <t>Tlakové zkoušky vodou na potrubí DN 150 nebo 200</t>
  </si>
  <si>
    <t>69</t>
  </si>
  <si>
    <t>892353122</t>
  </si>
  <si>
    <t>Proplach a dezinfekce vodovodního potrubí DN 150 nebo 200</t>
  </si>
  <si>
    <t>892372111</t>
  </si>
  <si>
    <t>Tlakové zkoušky vodou zabezpečení konců potrubí při tlakových zkouškách DN do 300</t>
  </si>
  <si>
    <t>71</t>
  </si>
  <si>
    <t>899401112</t>
  </si>
  <si>
    <t>Osazení poklopů litinových šoupátkových</t>
  </si>
  <si>
    <t>72</t>
  </si>
  <si>
    <t>42291352</t>
  </si>
  <si>
    <t>poklop litinový šoupátkový pro zemní soupravy osazení do terénu a do vozovky</t>
  </si>
  <si>
    <t>73</t>
  </si>
  <si>
    <t>899401113</t>
  </si>
  <si>
    <t>Osazení poklopů litinových hydrantových</t>
  </si>
  <si>
    <t>74</t>
  </si>
  <si>
    <t>42291452</t>
  </si>
  <si>
    <t>poklop litinový hydrantový DN 80</t>
  </si>
  <si>
    <t>75</t>
  </si>
  <si>
    <t>899721111</t>
  </si>
  <si>
    <t>Signalizační vodič na potrubí DN do 150 mm</t>
  </si>
  <si>
    <t>76</t>
  </si>
  <si>
    <t>899722113</t>
  </si>
  <si>
    <t>Krytí potrubí z plastů výstražnou fólií z PVC šířky 34 cm</t>
  </si>
  <si>
    <t>77</t>
  </si>
  <si>
    <t>899911251</t>
  </si>
  <si>
    <t>Kluzné objímky (pojízdná sedla) pro zasunutí potrubí do chráničky výšky 41 mm vnějšího průměru potrubí přes 157 do 183 mm</t>
  </si>
  <si>
    <t>78</t>
  </si>
  <si>
    <t>899913152</t>
  </si>
  <si>
    <t>Koncové uzavírací manžety chrániček DN potrubí x DN chráničky DN 150 x 250</t>
  </si>
  <si>
    <t>79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</si>
  <si>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</si>
  <si>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</si>
  <si>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</si>
  <si>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80</t>
  </si>
  <si>
    <t>59217031</t>
  </si>
  <si>
    <t>obrubník betonový silniční 1000x150x250mm</t>
  </si>
  <si>
    <t>7.84313725490196*1.02 Přepočtené koeficientem množství=8.000 [A]</t>
  </si>
  <si>
    <t>81</t>
  </si>
  <si>
    <t>919735114</t>
  </si>
  <si>
    <t>Řezání stávajícího živičného krytu nebo podkladu hloubky přes 150 do 200 mm</t>
  </si>
  <si>
    <t>998</t>
  </si>
  <si>
    <t>Přesun hmot</t>
  </si>
  <si>
    <t>88</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</si>
  <si>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</si>
  <si>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</si>
  <si>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</si>
  <si>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162751117</t>
  </si>
  <si>
    <t>901</t>
  </si>
  <si>
    <t>NEOCEŇOVAT - 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</si>
  <si>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</si>
  <si>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40.816=40.816 [A]</t>
  </si>
  <si>
    <t>162751137</t>
  </si>
  <si>
    <t>902</t>
  </si>
  <si>
    <t>Vodorovné přemístění výkopku nebo sypaniny po suchu na obvyklém dopravním prostředku, bez naložení výkopku, avšak se složením bez rozhrnutí z horniny třídy těžitelnosti II skupiny 4 a 5 na vzdálenost přes 9 000 do 10 000 m</t>
  </si>
  <si>
    <t>85</t>
  </si>
  <si>
    <t>997221615</t>
  </si>
  <si>
    <t>921</t>
  </si>
  <si>
    <t>NEOCEŇOVAT - Poplatek za uložení stavebního odpadu na skládce (skládkovné) z prostého betonu zatříděného do Katalogu odpadů pod kódem 17 01 01</t>
  </si>
  <si>
    <t>Poplatek za uložení stavebního odpadu na skládce (skládkovné) z prostého betonu zatříděného do Katalogu odpadů pod kódem 17 01 01</t>
  </si>
  <si>
    <t>2.320=2.320 [A]</t>
  </si>
  <si>
    <t>86</t>
  </si>
  <si>
    <t>997221645</t>
  </si>
  <si>
    <t>922</t>
  </si>
  <si>
    <t>NEOCEŇOVAT - Poplatek za uložení stavebního odpadu na skládce (skládkovné) asfaltového bez obsahu dehtu zatříděného do Katalogu odpadů pod kódem 17 03 02</t>
  </si>
  <si>
    <t>Poplatek za uložení stavebního odpadu na skládce (skládkovné) asfaltového bez obsahu dehtu zatříděného do Katalogu odpadů pod kódem 17 03 02</t>
  </si>
  <si>
    <t>10.112=10.112 [A]</t>
  </si>
  <si>
    <t>87</t>
  </si>
  <si>
    <t>997221655</t>
  </si>
  <si>
    <t>923</t>
  </si>
  <si>
    <t>NEOCEŇOVAT - Poplatek za uložení stavebního odpadu na skládce (skládkovné) zeminy a kamení zatříděného do Katalogu odpadů pod kódem 17 05 04</t>
  </si>
  <si>
    <t>Poplatek za uložení stavebního odpadu na skládce (skládkovné) zeminy a kamení zatříděného do Katalogu odpadů pod kódem 17 05 04</t>
  </si>
  <si>
    <t>9.280=9.280 [A]</t>
  </si>
  <si>
    <t>89</t>
  </si>
  <si>
    <t>997006512</t>
  </si>
  <si>
    <t>915</t>
  </si>
  <si>
    <t>NEOCEŇOVAT - Vodorovná doprava suti na skládku s naložením na dopravní prostředek a složením přes 100 m do 1 km</t>
  </si>
  <si>
    <t>Vodorovná doprava suti na skládku s naložením na dopravní prostředek a složením přes 100 m do 1 km</t>
  </si>
  <si>
    <t>SO..320121.712=21.712 [A] 
Mezisoučet: A=21.712 [B] 
Celkem: A=21.712 [C]</t>
  </si>
  <si>
    <t>90</t>
  </si>
  <si>
    <t>997006519</t>
  </si>
  <si>
    <t>916</t>
  </si>
  <si>
    <t>NEOCEŇOVAT - Vodorovná doprava suti na skládku Příplatek k ceně -6512 za každý další i započatý 1 km</t>
  </si>
  <si>
    <t>Vodorovná doprava suti na skládku Příplatek k ceně -6512 za každý další i započatý 1 km</t>
  </si>
  <si>
    <t>SO..320121.712*10=217.120 [A] 
Mezisoučet: A=217.120 [B] 
Celkem: A=217.120 [C]</t>
  </si>
  <si>
    <t>91</t>
  </si>
  <si>
    <t>171201221</t>
  </si>
  <si>
    <t>903</t>
  </si>
  <si>
    <t>SO..3201' 
40.816*1.8=73.469 [A] 
Mezisoučet: A=73.469 [B] 
'SO..3201' 
5*1.8=9.000 [C] 
Mezisoučet: C=9.000 [D] 
Celkem: A+C=82.469 [E]</t>
  </si>
  <si>
    <t xml:space="preserve">  SO 04-32-02</t>
  </si>
  <si>
    <t>Rekonstrukce vodovodní přípojky</t>
  </si>
  <si>
    <t>SO 04-32-02</t>
  </si>
  <si>
    <t>113107412</t>
  </si>
  <si>
    <t>Odstranění podkladů nebo krytů při překopech inženýrských sítí s přemístěním hmot na skládku ve vzdálenosti do 3 m nebo s naložením na dopravní prostředek strojně plochy jednotlivě do 15 m2 z kameniva těženého, o tl. vrstvy přes 100 do 200 mm</t>
  </si>
  <si>
    <t>132254101</t>
  </si>
  <si>
    <t>Hloubení zapažených rýh šířky do 800 mm strojně s urovnáním dna do předepsaného profilu a spádu v hornině třídy těžitelnosti I skupiny 3 do 20 m3</t>
  </si>
  <si>
    <t>8.906*2 Přepočtené koeficientem množství=17.812 [A]</t>
  </si>
  <si>
    <t>181351003</t>
  </si>
  <si>
    <t>Rozprostření a urovnání ornice v rovině nebo ve svahu sklonu do 1:5 strojně při souvislé ploše do 100 m2, tl. vrstvy do 200 mm</t>
  </si>
  <si>
    <t>93.00*0.10*2=18.600 [A]</t>
  </si>
  <si>
    <t>93*0.02 Přepočtené koeficientem množství=1.860 [A]</t>
  </si>
  <si>
    <t>171201201</t>
  </si>
  <si>
    <t>SO..3202' 
11.875=11.875 [A] 
Mezisoučet: A=11.875 [B] 
Celkem: A=11.875 [C]</t>
  </si>
  <si>
    <t>564251011</t>
  </si>
  <si>
    <t>Podklad nebo podsyp ze štěrkopísku ŠP s rozprostřením, vlhčením a zhutněním plochy jednotlivě do 100 m2, po zhutnění tl. 150 mm</t>
  </si>
  <si>
    <t>871241141</t>
  </si>
  <si>
    <t>Montáž vodovodního potrubí z plastů v otevřeném výkopu z polyetylenu PE 100 svařovaných na tupo SDR 11/PN16 D 90 x 8,2 mm</t>
  </si>
  <si>
    <t>28613115</t>
  </si>
  <si>
    <t>trubka vodovodní PE100 RC PN 16 SDR11 90x8,2mm</t>
  </si>
  <si>
    <t>37.11*1.015 Přepočtené koeficientem množství=37.667 [A]</t>
  </si>
  <si>
    <t>877241112</t>
  </si>
  <si>
    <t>Montáž tvarovek na vodovodním plastovém potrubí z polyetylenu PE 100 elektrotvarovek SDR 11/PN16 kolen 90° d 90</t>
  </si>
  <si>
    <t>28653060</t>
  </si>
  <si>
    <t>elektrokoleno 90° PE 100 D 90mm</t>
  </si>
  <si>
    <t>877321124.R</t>
  </si>
  <si>
    <t>Montáž tvarovek na vodovodním plastovém potrubí z polyetylenu PE 100 elektrotvarovek SDR 11/PN16 T-kusů navrtávacích bez vrtáku d 160/90</t>
  </si>
  <si>
    <t>193135039.R</t>
  </si>
  <si>
    <t>Elektrotvarovka sedlová d 160-90</t>
  </si>
  <si>
    <t>42221303</t>
  </si>
  <si>
    <t>šoupátko pitná voda litina GGG 50 krátká stavební dl PN10/16 DN 80x180mm</t>
  </si>
  <si>
    <t>42291073</t>
  </si>
  <si>
    <t>souprava zemní pro šoupátka DN 65-80mm Rd 1,5m</t>
  </si>
  <si>
    <t>892241111</t>
  </si>
  <si>
    <t>Tlakové zkoušky vodou na potrubí DN do 80</t>
  </si>
  <si>
    <t>892273122</t>
  </si>
  <si>
    <t>Proplach a dezinfekce vodovodního potrubí DN od 80 do 125</t>
  </si>
  <si>
    <t>919735113</t>
  </si>
  <si>
    <t>Řezání stávajícího živičného krytu nebo podkladu hloubky přes 100 do 150 mm</t>
  </si>
  <si>
    <t>3.034=3.034 [A]</t>
  </si>
  <si>
    <t>5.664=5.664 [A]</t>
  </si>
  <si>
    <t>SO..3201' 
'SO..3202' 
11.875*1.8=21.375 [A] 
Mezisoučet: A=21.375 [B] 
Celkem: A=21.375 [C]</t>
  </si>
  <si>
    <t>SO..32028.698=8.698 [A] 
Mezisoučet: A=8.698 [B] 
Celkem: A=8.698 [C]</t>
  </si>
  <si>
    <t>SO..32028.698*10=86.980 [A] 
Mezisoučet: A=86.980 [B] 
Celkem: A=86.980 [C]</t>
  </si>
  <si>
    <t>D.2.1.8</t>
  </si>
  <si>
    <t>Zpevněné plochy a komunikace</t>
  </si>
  <si>
    <t xml:space="preserve">  SO 04-51-01_100</t>
  </si>
  <si>
    <t>Stavba</t>
  </si>
  <si>
    <t>SO 04-51-01_100</t>
  </si>
  <si>
    <t>113154124</t>
  </si>
  <si>
    <t>Frézování živičného podkladu nebo krytu s naložením na dopravní prostředek plochy do 500 m2 bez překážek v trase pruhu šířky přes 0,5 m do 1 m, tloušťky vrstvy</t>
  </si>
  <si>
    <t>Frézování živičného podkladu nebo krytu s naložením na dopravní prostředek plochy do 500 m2 bez překážek v trase pruhu šířky přes 0,5 m do 1 m, tloušťky vrstvy 100 mm</t>
  </si>
  <si>
    <t>skladba oprava napojení stáv.komunikace' 
86*0.3=25.800 [A] 
Mezisoučet: A=25.800 [B] 
'skladba oprava chodník s asfaltem' 
10*0.3=3.000 [C] 
Mezisoučet: C=3.000 [D] 
Celkem: A+C=28.800 [E]</t>
  </si>
  <si>
    <t>119003223</t>
  </si>
  <si>
    <t>Pomocné konstrukce při zabezpečení výkopu svislé ocelové mobilní oplocení, výšky přes 1,5 do 2,2 m panely vyplněné profilovaným plechem zřízení</t>
  </si>
  <si>
    <t>200=200.000 [A]</t>
  </si>
  <si>
    <t>119003224</t>
  </si>
  <si>
    <t>Pomocné konstrukce při zabezpečení výkopu svislé ocelové mobilní oplocení, výšky přes 1,5 do 2,2 m panely vyplněné profilovaným plechem odstranění</t>
  </si>
  <si>
    <t>122251101</t>
  </si>
  <si>
    <t>Odkopávky a prokopávky nezapažené strojně v hornině třídy těžitelnosti I skupiny 3 do 20 m3</t>
  </si>
  <si>
    <t>skladba oprava chodník s asfaltem' 
10*0.2=2.000 [A] 
Mezisoučet: A=2.000 [B] 
'slepecká' 
5*0.3=1.500 [C] 
Mezisoučet: C=1.500 [D] 
Celkem: A+C=3.500 [E]</t>
  </si>
  <si>
    <t>122251102</t>
  </si>
  <si>
    <t>Odkopávky a prokopávky nezapažené strojně v hornině třídy těžitelnosti I skupiny 3 přes 20 do 50 m3</t>
  </si>
  <si>
    <t>skladba oprava napojení stáv.komunikace' 
86*0.2=17.200 [A] 
Mezisoučet: A=17.200 [B] 
Celkem: A=17.200 [C]</t>
  </si>
  <si>
    <t>122251104</t>
  </si>
  <si>
    <t>Odkopávky a prokopávky nezapažené strojně v hornině třídy těžitelnosti I skupiny 3 přes 100 do 500 m3</t>
  </si>
  <si>
    <t>skladba chodník' 
360*0.3=108.000 [A] 
Mezisoučet: A=108.000 [B] 
'skladba oprava chodníku s dlažbou' 
355*0.3=106.500 [C] 
Mezisoučet: C=106.500 [D] 
Celkem: A+C=214.500 [E]</t>
  </si>
  <si>
    <t>122251105</t>
  </si>
  <si>
    <t>Odkopávky a prokopávky nezapažené strojně v hornině třídy těžitelnosti I skupiny 3 přes 500 do 1 000 m3</t>
  </si>
  <si>
    <t>skladba vozovka' 
1154*0.440=507.760 [A] 
Mezisoučet: A=507.760 [B] 
Celkem: A=507.760 [C]</t>
  </si>
  <si>
    <t>Zemní práce - povrchové úpravy terénu</t>
  </si>
  <si>
    <t>742.960=742.960 [A] 
Mezisoučet: A=742.960 [B]</t>
  </si>
  <si>
    <t>181951112</t>
  </si>
  <si>
    <t>Úprava pláně vyrovnáním výškových rozdílů strojně v hornině třídy těžitelnosti I, skupiny 1 až 3 se zhutněním</t>
  </si>
  <si>
    <t>skladba vozovka' 
1154=1 154.000 [A] 
Mezisoučet: A=1 154.000 [B] 
'skladba chodník' 
360=360.000 [C] 
Mezisoučet: C=360.000 [D] 
'skladba oprava napojení stáv.komunikace' 
86=86.000 [E] 
Mezisoučet: E=86.000 [F] 
'skladba oprava chodníku s dlažbou' 
355=355.000 [G] 
Mezisoučet: G=355.000 [H] 
'skladba oprava chodník s asfaltem' 
10=10.000 [I] 
Mezisoučet: I=10.000 [J] 
'slepecká' 
5=5.000 [K] 
Mezisoučet: K=5.000 [L] 
Celkem: A+C+E+G+I+K=1 970.000 [M]</t>
  </si>
  <si>
    <t>Zakládání</t>
  </si>
  <si>
    <t>211971110</t>
  </si>
  <si>
    <t>Zřízení opláštění výplně z geotextilie odvodňovacích žeber nebo trativodů v rýze nebo zářezu se stěnami šikmými o sklonu do 1:2</t>
  </si>
  <si>
    <t>(2*PI*0.1*0.1+2*PI*0.1*250)= 
Mezisoučet: A=</t>
  </si>
  <si>
    <t>69311081</t>
  </si>
  <si>
    <t>geotextilie netkaná separační, ochranná, filtrační, drenážní PES 300g/m2</t>
  </si>
  <si>
    <t>157.142*1.1845 Přepočtené koeficientem množství=186.135 [A]</t>
  </si>
  <si>
    <t>212752102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</si>
  <si>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</si>
  <si>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150</t>
  </si>
  <si>
    <t>dle výkresů250=250.000 [A] 
Mezisoučet: A=250.000 [B] 
Celkem: A=250.000 [C]</t>
  </si>
  <si>
    <t>564750111</t>
  </si>
  <si>
    <t>Podklad nebo kryt z kameniva hrubého drceného vel. 16-32 mm s rozprostřením a zhutněním plochy přes 100 m2, po zhutnění tl. 150 mm</t>
  </si>
  <si>
    <t>skladba vozovka' 
1154=1 154.000 [A] 
Mezisoučet: A=1 154.000 [B] 
1154=1 154.000 [C] 
Mezisoučet: C=1 154.000 [D] 
Celkem: A+C=2 308.000 [E]</t>
  </si>
  <si>
    <t>564760101</t>
  </si>
  <si>
    <t>Podklad nebo kryt z kameniva hrubého drceného vel. 16-32 mm s rozprostřením a zhutněním plochy jednotlivě do 100 m2, po zhutnění tl. 200 mm</t>
  </si>
  <si>
    <t>5=5.000 [A] 
Mezisoučet: A=5.000 [B] 
'skladba oprava chodník s asfaltem' 
10=10.000 [C] 
Mezisoučet: C=10.000 [D] 
Celkem: A+C=15.000 [E]</t>
  </si>
  <si>
    <t>564760111</t>
  </si>
  <si>
    <t>Podklad nebo kryt z kameniva hrubého drceného vel. 16-32 mm s rozprostřením a zhutněním plochy přes 100 m2, po zhutnění tl. 200 mm</t>
  </si>
  <si>
    <t>skladba chodník' 
360=360.000 [A] 
Mezisoučet: A=360.000 [B] 
'skladba oprava chodníku s dlažbou' 
355=355.000 [C] 
Mezisoučet: C=355.000 [D] 
'skladba oprava napojení stáv.komunikace' 
86=86.000 [E] 
Mezisoučet: E=86.000 [F] 
Celkem: A+C+E=801.000 [G]</t>
  </si>
  <si>
    <t>564920411</t>
  </si>
  <si>
    <t>Podklad nebo podsyp z asfaltového recyklátu s rozprostřením a zhutněním plochy jednotlivě do 100 m2, po zhutnění tl. 60 mm</t>
  </si>
  <si>
    <t>skladba oprava chodník s asfaltem' 
10=10.000 [A] 
Mezisoučet: A=10.000 [B]</t>
  </si>
  <si>
    <t>573111112</t>
  </si>
  <si>
    <t>Postřik infiltrační PI z asfaltu silničního s posypem kamenivem, v množství 1,00 kg/m2</t>
  </si>
  <si>
    <t>skladba oprava napojení stáv.komunikace' 
86=86.000 [A] 
Mezisoučet: A=86.000 [B] 
'skladba oprava chodník s asfaltem' 
10=10.000 [C] 
Mezisoučet: C=10.000 [D] 
Celkem: A+C=96.000 [E]</t>
  </si>
  <si>
    <t>573211107</t>
  </si>
  <si>
    <t>Postřik spojovací PS bez posypu kamenivem z asfaltu silničního, v množství 0,30 kg/m2</t>
  </si>
  <si>
    <t>skladba oprava napojení stáv.komunikace' 
86=86.000 [A] 
Mezisoučet: A=86.000 [B]</t>
  </si>
  <si>
    <t>577133111</t>
  </si>
  <si>
    <t>Asfaltový beton vrstva obrusná ACO 8 (ABJ) s rozprostřením a se zhutněním z nemodifikovaného asfaltu v pruhu šířky do 3 m, po zhutnění tl. 40 mm</t>
  </si>
  <si>
    <t>577134031</t>
  </si>
  <si>
    <t>Asfaltový beton vrstva obrusná ACO 11 (ABS) s rozprostřením a se zhutněním z modifikovaného asfaltu v pruhu šířky do 1,5 m, po zhutnění tl. 40 mm</t>
  </si>
  <si>
    <t>577135031</t>
  </si>
  <si>
    <t>Asfaltový beton vrstva obrusná ACO 16 (ABH) s rozprostřením a zhutněním z modifikovaného asfaltu v pruhu šířky do 1,5 m, po zhutnění tl. 40 mm</t>
  </si>
  <si>
    <t>591211111</t>
  </si>
  <si>
    <t>Kladení dlažby z kostek s provedením lože do tl. 50 mm, s vyplněním spár, s dvojím beraněním a se smetením přebytečného materiálu na krajnici drobných z kamene,</t>
  </si>
  <si>
    <t>Kladení dlažby z kostek s provedením lože do tl. 50 mm, s vyplněním spár, s dvojím beraněním a se smetením přebytečného materiálu na krajnici drobných z kamene, do lože z kameniva těženého</t>
  </si>
  <si>
    <t>skladba vozovka' 
1154=1 154.000 [A] 
Mezisoučet: A=1 154.000 [B]</t>
  </si>
  <si>
    <t>58381015</t>
  </si>
  <si>
    <t>kostka řezanoštípaná dlažební žula 10x10x10cm</t>
  </si>
  <si>
    <t>1154*1.02 Přepočtené koeficientem množství=1 177.080 [A]</t>
  </si>
  <si>
    <t>596211110</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</si>
  <si>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</si>
  <si>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</si>
  <si>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5=5.000 [A] 
Mezisoučet: A=5.000 [B]</t>
  </si>
  <si>
    <t>59245006</t>
  </si>
  <si>
    <t>dlažba tvar obdélník betonová pro nevidomé 200x100x60mm barevná</t>
  </si>
  <si>
    <t>5*1.03 Přepočtené koeficientem množství=5.150 [A]</t>
  </si>
  <si>
    <t>596211113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</si>
  <si>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</si>
  <si>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skladba chodník' 
360=360.000 [A] 
Mezisoučet: A=360.000 [B] 
'skladba oprava chodníku s dlažbou' 
355=355.000 [C] 
Mezisoučet: C=355.000 [D] 
Celkem: A+C=715.000 [E]</t>
  </si>
  <si>
    <t>59245016</t>
  </si>
  <si>
    <t>dlažba tvar čtverec betonová 100x100x60mm přírodní</t>
  </si>
  <si>
    <t>715*1.01 Přepočtené koeficientem množství=722.150 [A]</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</si>
  <si>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</si>
  <si>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</si>
  <si>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59245226</t>
  </si>
  <si>
    <t>dlažba tvar obdélník betonová pro nevidomé 200x100x80mm barevná</t>
  </si>
  <si>
    <t>1*1.03 Přepočtené koeficientem množství=1.030 [A]</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</si>
  <si>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</si>
  <si>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</si>
  <si>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</si>
  <si>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59245021</t>
  </si>
  <si>
    <t>dlažba tvar čtverec betonová 200x200x60mm přírodní</t>
  </si>
  <si>
    <t>32.627*1.03 Přepočtené koeficientem množství=33.606 [A]</t>
  </si>
  <si>
    <t>767000000.RZ01a</t>
  </si>
  <si>
    <t>Zábradlí- kompletní dodávka+montáž vč.kotvení a povrchové úpravy dle specifikace prvku Z/01a</t>
  </si>
  <si>
    <t>50=50.000 [A] 
Mezisoučet: A=50.000 [B] 
33=33.000 [C] 
Mezisoučet: C=33.000 [D] 
Celkem: A+C=83.000 [E]</t>
  </si>
  <si>
    <t>767000000.RZ01b</t>
  </si>
  <si>
    <t>Zábradlí- kompletní dodávka+montáž vč.kotvení a povrchové úpravy dle specifikace prvku Z/01b</t>
  </si>
  <si>
    <t>121=121.000 [A] 
Mezisoučet: A=121.000 [B] 
Celkem: A=121.000 [C]</t>
  </si>
  <si>
    <t>767000000.RZ02</t>
  </si>
  <si>
    <t>Přístřešek na auto - kompletní dodávka+montáž vč.kotvení, zemních a betonářskýchn prací dle specifikace prvku Z/02</t>
  </si>
  <si>
    <t>2=2.000 [A] 
Mezisoučet: A=2.000 [B]</t>
  </si>
  <si>
    <t>767000000.RZ03</t>
  </si>
  <si>
    <t>Přístřešek na kola - kompletní dodávka+montáž vč.kotvení, zemních a betonářskýchn prací dle specifikace prvku Z/03</t>
  </si>
  <si>
    <t>767000000.RZ05</t>
  </si>
  <si>
    <t>Zástěna kontejnerového stání - kompletní dodávka+montáž vč.kotvení, zemních a betonářských prací dle specifikace prvku Z/05</t>
  </si>
  <si>
    <t>767000000.RZ06</t>
  </si>
  <si>
    <t>Květináč - kompletní dodávka+montáí dle specifikace prvku Z/06</t>
  </si>
  <si>
    <t>6=6.000 [A] 
Mezisoučet: A=6.000 [B]</t>
  </si>
  <si>
    <t>767000000.RZ07</t>
  </si>
  <si>
    <t>Madlo - kompletní dodávka+montáž vč.kotvení dle specifikace prvku Z/07</t>
  </si>
  <si>
    <t>767000000.RZ08</t>
  </si>
  <si>
    <t>Zástěna elektroměrných skříní - kompletní dodávka+montáž vč.kotven, zemních a betonářských prací dle specifikace prvku Z/08</t>
  </si>
  <si>
    <t>871315211</t>
  </si>
  <si>
    <t>Kanalizační potrubí z tvrdého PVC v otevřeném výkopu ve sklonu do 20 %, hladkého plnostěnného jednovrstvého, tuhost třídy SN 4 DN 160</t>
  </si>
  <si>
    <t>25=25.000 [A] 
Mezisoučet: A=25.000 [B]</t>
  </si>
  <si>
    <t>894812003</t>
  </si>
  <si>
    <t>Revizní a čistící šachta z polypropylenu PP pro hladké trouby DN 400 šachtové dno (DN šachty / DN trubního vedení) DN 400/150 pravý a levý přítok</t>
  </si>
  <si>
    <t>894812032</t>
  </si>
  <si>
    <t>Revizní a čistící šachta z polypropylenu PP pro hladké trouby DN 400 roura šachtová korugovaná bez hrdla, světlé hloubky 1500 mm</t>
  </si>
  <si>
    <t>894812041</t>
  </si>
  <si>
    <t>Revizní a čistící šachta z polypropylenu PP pro hladké trouby DN 400 roura šachtová korugovaná Příplatek k cenám 2031 - 2035 za uříznutí šachtové roury</t>
  </si>
  <si>
    <t>894812051</t>
  </si>
  <si>
    <t>Revizní a čistící šachta z polypropylenu PP pro hladké trouby DN 400 poklop plastový (pro třídu zatížení) pochůzí (A15)</t>
  </si>
  <si>
    <t>895941111</t>
  </si>
  <si>
    <t>Zřízení vpusti kanalizační uliční z betonových dílců typ UV-50 normální</t>
  </si>
  <si>
    <t>CS ÚRS 2021 01</t>
  </si>
  <si>
    <t>59223850</t>
  </si>
  <si>
    <t>dno pro uliční vpusť s výtokovým otvorem betonové 450x330x50mm</t>
  </si>
  <si>
    <t>59223825</t>
  </si>
  <si>
    <t>vpusť uliční skruž betonová 290x500x50mm</t>
  </si>
  <si>
    <t>59223820</t>
  </si>
  <si>
    <t>vpusť uliční skruž betonová 290x500x50mm s osazením na kalový koš pro těžké naplaveniny</t>
  </si>
  <si>
    <t>59223821</t>
  </si>
  <si>
    <t>vpusť uliční prstenec betonový 180x660x100mm</t>
  </si>
  <si>
    <t>59223864</t>
  </si>
  <si>
    <t>prstenec pro uliční vpusť vyrovnávací betonový 390x60x130mm</t>
  </si>
  <si>
    <t>55241000</t>
  </si>
  <si>
    <t>koš kalový pod kruhovou mříž - lehký</t>
  </si>
  <si>
    <t>55242320</t>
  </si>
  <si>
    <t>mříž vtoková litinová plochá 500x500mm</t>
  </si>
  <si>
    <t>899722112</t>
  </si>
  <si>
    <t>Krytí potrubí z plastů výstražnou fólií z PVC šířky 25 cm</t>
  </si>
  <si>
    <t>913121111</t>
  </si>
  <si>
    <t>Montáž a demontáž dočasných dopravních značek kompletních značek vč. podstavce a sloupku základních</t>
  </si>
  <si>
    <t>913121211</t>
  </si>
  <si>
    <t>Montáž a demontáž dočasných dopravních značek Příplatek za první a každý další den použití dočasných dopravních značek k ceně 12-1111</t>
  </si>
  <si>
    <t>914111111</t>
  </si>
  <si>
    <t>Montáž svislé dopravní značky základní velikosti do 1 m2 objímkami na sloupky nebo konzoly</t>
  </si>
  <si>
    <t>dle výkresu 113' 
P7-Prednost protijedoucích vozidel1=1.000 [A] 
Mezisoučet: A=1.000 [B] 
P8-Prednost pred protijedoucími vozidly1=1.000 [C] 
Mezisoučet: C=1.000 [D] 
IP12+tabulka E vyhrazené parkoviště pro invalidy1+1=2.000 [E] 
Mezisoučet: E=2.000 [F] 
IP 12 + 2xtabulka1+2=3.000 [G] 
Mezisoučet: G=3.000 [H] 
B1+E13 zákaz vjezdu2+2=4.000 [I] 
Mezisoučet: I=4.000 [J] 
Celkem: A+C+E+G+I=11.000 [K]</t>
  </si>
  <si>
    <t>40445618</t>
  </si>
  <si>
    <t>značky upravující přednost P7 700mm</t>
  </si>
  <si>
    <t>1=1.000 [A] 
Mezisoučet: A=1.000 [B] 
1=1.000 [C] 
Mezisoučet: C=1.000 [D] 
Celkem: A+C=2.000 [E]</t>
  </si>
  <si>
    <t>40445620</t>
  </si>
  <si>
    <t>zákazové, příkazové dopravní značky B1-B34, C1-15 700mm</t>
  </si>
  <si>
    <t>40445625</t>
  </si>
  <si>
    <t>informativní značky provozní IP8, IP9, IP11-IP13 500x700mm</t>
  </si>
  <si>
    <t>2=2.000 [A]</t>
  </si>
  <si>
    <t>40445650</t>
  </si>
  <si>
    <t>dodatkové tabulky E7, E12, E13 500x300mm</t>
  </si>
  <si>
    <t>914511112</t>
  </si>
  <si>
    <t>Montáž sloupku dopravních značek délky do 3,5 m do hliníkové patky pro sloupek D 60 mm</t>
  </si>
  <si>
    <t>40445225</t>
  </si>
  <si>
    <t>sloupek pro dopravní značku Zn D 60mm v 3,5m</t>
  </si>
  <si>
    <t>6=6.000 [A]</t>
  </si>
  <si>
    <t>915211112</t>
  </si>
  <si>
    <t>Vodorovné dopravní značení stříkaným plastem dělící čára šířky 125 mm souvislá bílá retroreflexní</t>
  </si>
  <si>
    <t>dle v.č.113' 
(5*38)=190.000 [A] 
Mezisoučet: A=190.000 [B] 
12=12.000 [C] 
Mezisoučet: C=12.000 [D] 
Celkem: A+C=202.000 [E]</t>
  </si>
  <si>
    <t>915211122</t>
  </si>
  <si>
    <t>Vodorovné dopravní značení stříkaným plastem dělící čára šířky 125 mm přerušovaná bílá retroreflexní</t>
  </si>
  <si>
    <t>(5*2)=10.000 [A] 
Mezisoučet: A=10.000 [B]</t>
  </si>
  <si>
    <t>915231112</t>
  </si>
  <si>
    <t>Vodorovné dopravní značení stříkaným plastem přechody pro chodce, šipky, symboly nápisy bílé retroreflexní</t>
  </si>
  <si>
    <t>symbol imobilní(3*3)=9.000 [A] 
Mezisoučet: A=9.000 [B]</t>
  </si>
  <si>
    <t>915611111</t>
  </si>
  <si>
    <t>Předznačení pro vodorovné značení stříkané barvou nebo prováděné z nátěrových hmot liniové dělicí čáry, vodicí proužky</t>
  </si>
  <si>
    <t>202+10=212.000 [A] 
Mezisoučet: A=212.000 [B]</t>
  </si>
  <si>
    <t>915621111</t>
  </si>
  <si>
    <t>Předznačení pro vodorovné značení stříkané barvou nebo prováděné z nátěrových hmot plošné šipky, symboly, nápisy</t>
  </si>
  <si>
    <t>9=9.000 [A]</t>
  </si>
  <si>
    <t>916111113</t>
  </si>
  <si>
    <t>Osazení silniční obruby z dlažebních kostek v jedné řadě s ložem tl. přes 50 do 100 mm, s vyplněním a zatřením spár cementovou maltou z velkých kostek s boční o</t>
  </si>
  <si>
    <t>Osazení silniční obruby z dlažebních kostek v jedné řadě s ložem tl. přes 50 do 100 mm, s vyplněním a zatřením spár cementovou maltou z velkých kostek s boční opěrou z betonu prostého, do lože z betonu prostého téže značky</t>
  </si>
  <si>
    <t>dle situace a TZ-pžrd kontejnery' 
155=155.000 [A] 
Mezisoučet: A=155.000 [B] 
Celkem: A=155.000 [C]</t>
  </si>
  <si>
    <t>58380001</t>
  </si>
  <si>
    <t>krajník kamenný žulový silniční 130x200x300-800mm</t>
  </si>
  <si>
    <t>155=155.000 [A] 
Mezisoučet: A=155.000 [B] 
prořez5=5.000 [C] 
Mezisoučet: C=5.000 [D] 
Celkem: A+C=160.000 [E]</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</si>
  <si>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</si>
  <si>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</si>
  <si>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</si>
  <si>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dle situace a TZ-pžrd kontejnery' 
18+5=23.000 [A] 
Mezisoučet: A=23.000 [B]</t>
  </si>
  <si>
    <t>59217029</t>
  </si>
  <si>
    <t>obrubník betonový silniční nájezdový 1000x150x150mm</t>
  </si>
  <si>
    <t>23=23.000 [A] 
Mezisoučet: A=23.000 [B] 
prořez2=2.000 [C] 
Mezisoučet: C=2.000 [D] 
Celkem: A+C=25.000 [E]</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</si>
  <si>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</si>
  <si>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</si>
  <si>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</si>
  <si>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dle situace a TZ' 
60=60.000 [A] 
Mezisoučet: A=60.000 [B] 
18=18.000 [C] 
Mezisoučet: C=18.000 [D] 
Celkem: A+C=78.000 [E]</t>
  </si>
  <si>
    <t>59217016</t>
  </si>
  <si>
    <t>obrubník betonový chodníkový 1000x80x250mm</t>
  </si>
  <si>
    <t>60=60.000 [A] 
Mezisoučet: A=60.000 [B] 
prořez5=5.000 [C] 
Mezisoučet: C=5.000 [D] 
Celkem: A+C=65.000 [E]</t>
  </si>
  <si>
    <t>919726122</t>
  </si>
  <si>
    <t>Geotextilie netkaná pro ochranu, separaci nebo filtraci měrná hmotnost přes 200 do 300 g/m2</t>
  </si>
  <si>
    <t>REZERVNI POLOZKA pro případ nevyhovující únosnosti zemní pláně' 
1=1.000 [A] 
Mezisoučet: A=1.000 [B] 
Celkem: A=1.000 [C]</t>
  </si>
  <si>
    <t>935932418</t>
  </si>
  <si>
    <t>Odvodňovací plastový žlab pro třídu zatížení D 400 vnitřní šířky 150 mm s krycím roštem můstkovým z litiny</t>
  </si>
  <si>
    <t>4=4.000 [A]</t>
  </si>
  <si>
    <t>98</t>
  </si>
  <si>
    <t>Demolice a sanace</t>
  </si>
  <si>
    <t>981513114</t>
  </si>
  <si>
    <t>Demolice konstrukcí objektů těžkými mechanizačními prostředky konstrukcí ze železobetonu</t>
  </si>
  <si>
    <t>žb zídka' 
(0.45*0.3*2)=0.270 [A] 
(0.6*1*2)=1.200 [B] 
Mezisoučet: A+B=1.470 [C] 
(0.45*0.3*76)=10.260 [D] 
(0.6*1*76)=45.600 [E] 
Mezisoučet: D+E=55.860 [F] 
Celkem: A+B+D+E=57.330 [G] 
57.33*1.1 Přepočtené koeficientem množství=63.063 [H]</t>
  </si>
  <si>
    <t>998223011</t>
  </si>
  <si>
    <t>Přesun hmot pro pozemní komunikace s krytem dlážděným dopravní vzdálenost do 200 m jakékoliv délky objektu</t>
  </si>
  <si>
    <t>DOCASZNACENI.R</t>
  </si>
  <si>
    <t>Dočasné dopravní značení dle popisu v TZ a ve výkrese 114 - dodávka+montáž+pronájem+demontáž</t>
  </si>
  <si>
    <t>CHRANICKA.R</t>
  </si>
  <si>
    <t>Chránička - příprava pro výhledové nabíjení elektromobilů (50 m)-dodávka+montáž dle výkresu</t>
  </si>
  <si>
    <t>STATICKA.R</t>
  </si>
  <si>
    <t>Statická zatěžovací zkouška podloží</t>
  </si>
  <si>
    <t>3.5=3.500 [A] 
Mezisoučet: A=3.500 [B] 
17.2=17.200 [C] 
Mezisoučet: C=17.200 [D] 
214.5=214.500 [E] 
Mezisoučet: E=214.500 [F] 
507.760=507.760 [G] 
Mezisoučet: G=507.760 [H] 
Celkem: A+C+E+G=742.960 [I]</t>
  </si>
  <si>
    <t>742.960*1.8=1 337.328 [A] 
Mezisoučet: A=1 337.328 [B] 
1337.328*0.3 Přepočtené koeficientem množství=401.198 [C]</t>
  </si>
  <si>
    <t>171201231</t>
  </si>
  <si>
    <t>904</t>
  </si>
  <si>
    <t>NEOCEŇOVAT - Poplatek za uložení stavebního odpadu na recyklační skládce (skládkovné) zeminy a kamení zatříděného do Katalogu odpadů pod kódem 17 05 04</t>
  </si>
  <si>
    <t>Poplatek za uložení stavebního odpadu na recyklační skládce (skládkovné) zeminy a kamení zatříděného do Katalogu odpadů pod kódem 17 05 04</t>
  </si>
  <si>
    <t>742.960*1.8=1 337.328 [A] 
Mezisoučet: A=1 337.328 [B] 
1337.328*0.7 Přepočtené koeficientem množství=936.130 [C]</t>
  </si>
  <si>
    <t>82</t>
  </si>
  <si>
    <t>158.606*10=1 586.060 [A] 
Mezisoučet: A=1 586.060 [B]</t>
  </si>
  <si>
    <t>83</t>
  </si>
  <si>
    <t>997013602</t>
  </si>
  <si>
    <t>917</t>
  </si>
  <si>
    <t>NEOCEŇOVAT - Poplatek za uložení stavebního odpadu na skládce (skládkovné) z armovaného betonu zatříděného do Katalogu odpadů pod kódem 17 01 01</t>
  </si>
  <si>
    <t>Poplatek za uložení stavebního odpadu na skládce (skládkovné) z armovaného betonu zatříděného do Katalogu odpadů pod kódem 17 01 01</t>
  </si>
  <si>
    <t>120=120.000 [A]</t>
  </si>
  <si>
    <t>84</t>
  </si>
  <si>
    <t>997013631</t>
  </si>
  <si>
    <t>918</t>
  </si>
  <si>
    <t>NEOCEŇOVAT - Poplatek za uložení stavebního odpadu na skládce (skládkovné) směsného stavebního a demoličního zatříděného do Katalogu odpadů pod kódem 17 09 04</t>
  </si>
  <si>
    <t>Poplatek za uložení stavebního odpadu na skládce (skládkovné) směsného stavebního a demoličního zatříděného do Katalogu odpadů pod kódem 17 09 04</t>
  </si>
  <si>
    <t>158.606=158.606 [A] 
Mezisoučet: A=158.606 [B] 
-120=- 120.000 [C] 
Mezisoučet: C=- 120.000 [D] 
-6.624=-6.624 [E] 
Mezisoučet: E=-6.624 [F] 
Celkem: A+C+E=31.982 [G]</t>
  </si>
  <si>
    <t>997013645</t>
  </si>
  <si>
    <t>6.624=6.624 [A] 
Mezisoučet: A=6.624 [B]</t>
  </si>
  <si>
    <t xml:space="preserve">  SO 04-51-01_200</t>
  </si>
  <si>
    <t>Statika</t>
  </si>
  <si>
    <t>SO 04-51-01_200</t>
  </si>
  <si>
    <t>Zemní práce - přípravné a přidružené práce</t>
  </si>
  <si>
    <t>119003141</t>
  </si>
  <si>
    <t>Pomocné konstrukce při zabezpečení výkopu svislé plastový plot zřízení</t>
  </si>
  <si>
    <t>25*2=50.000 [A] 
Mezisoučet: A=50.000 [B] 
85*2=170.000 [C] 
40*2=80.000 [D] 
Mezisoučet: C+D=250.000 [E] 
Celkem: A+C+D=300.000 [F]</t>
  </si>
  <si>
    <t>119003142</t>
  </si>
  <si>
    <t>Pomocné konstrukce při zabezpečení výkopu svislé plastový plot odstranění</t>
  </si>
  <si>
    <t>Zemní práce - hloubené vykopávky</t>
  </si>
  <si>
    <t>132151101</t>
  </si>
  <si>
    <t>Hloubení nezapažených rýh šířky do 800 mm strojně s urovnáním dna do předepsaného profilu a spádu v hornině třídy těžitelnosti I skupiny 1 a 2 do 20 m3</t>
  </si>
  <si>
    <t>(0.3*0.8*24)=5.760 [A] 
Mezisoučet: A=5.760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</si>
  <si>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</si>
  <si>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</si>
  <si>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</si>
  <si>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pod gabionem' 
(1.2*1.4*85)=142.800 [A] 
Mezisoučet: A=142.800 [B] 
Celkem: A=142.800 [C]</t>
  </si>
  <si>
    <t>132254203</t>
  </si>
  <si>
    <t>Hloubení zapažených rýh šířky přes 800 do 2 000 mm strojně s urovnáním dna do předepsaného profilu a spádu v hornině třídy těžitelnosti I skupiny 3 přes 50 do 1</t>
  </si>
  <si>
    <t>Hloubení zapažených rýh šířky přes 800 do 2 000 mm strojně s urovnáním dna do předepsaného profilu a spádu v hornině třídy těžitelnosti I skupiny 3 přes 50 do 100 m3</t>
  </si>
  <si>
    <t>šxvxd' 
'pod gabionem vč. manipulačního prostoru' 
(1.5*2.5*24)+(1.5*2.5*16)=150.000 [A] 
Mezisoučet: A=150.000 [B] 
Celkem: A=150.000 [C]</t>
  </si>
  <si>
    <t>Zemní práce - zajištění výkopu, násypu a svahu</t>
  </si>
  <si>
    <t>151101201</t>
  </si>
  <si>
    <t>Zřízení pažení stěn výkopu bez rozepření nebo vzepření příložné, hloubky do 4 m</t>
  </si>
  <si>
    <t>(2.5*24)*2=120.000 [A] 
(2.5*16)*2=80.000 [B] 
Mezisoučet: A+B=200.000 [C] 
Celkem: A+B=200.000 [D]</t>
  </si>
  <si>
    <t>151101211</t>
  </si>
  <si>
    <t>Odstranění pažení stěn výkopu bez rozepření nebo vzepření s uložením pažin na vzdálenost do 3 m od okraje výkopu příložné, hloubky do 4 m</t>
  </si>
  <si>
    <t>151101301</t>
  </si>
  <si>
    <t>Zřízení rozepření zapažených stěn výkopů s potřebným přepažováním při pažení příložném, hloubky do 4 m</t>
  </si>
  <si>
    <t>(1.5*2.5*24)+(1.5*2.5*16)=150.000 [A] 
Mezisoučet: A=150.000 [B]</t>
  </si>
  <si>
    <t>151101311</t>
  </si>
  <si>
    <t>Odstranění rozepření stěn výkopů s uložením materiálu na vzdálenost do 3 m od okraje výkopu pažení příložného, hloubky do 4 m</t>
  </si>
  <si>
    <t>5.760=5.760 [A] 
Mezisoučet: A=5.760 [B] 
142.800=142.800 [C] 
Mezisoučet: C=142.800 [D] 
150=150.000 [E] 
Mezisoučet: E=150.000 [F] 
Celkem: A+C+E=298.560 [G]</t>
  </si>
  <si>
    <t>213311113</t>
  </si>
  <si>
    <t>Polštáře zhutněné pod základy z kameniva hrubého drceného, frakce 16 - 63 mm</t>
  </si>
  <si>
    <t>pod opěrnou zdí' 
(0.3*0.3*30)+(0.3*0.3*3)=2.970 [A] 
Mezisoučet: A=2.970 [B] 
'pod gabionem' 
(0.7*0.3*24)+(0.7*0.3*15)=8.190 [C] 
(1.2*0.3*85)=30.600 [D] 
Mezisoučet: C+D=38.790 [E] 
Celkem: A+C+D=41.760 [F]</t>
  </si>
  <si>
    <t>274322611</t>
  </si>
  <si>
    <t>Základy z betonu železového (bez výztuže) pasy z betonu se zvýšenými nároky na prostředí tř. C 30/37</t>
  </si>
  <si>
    <t>(0.3*0.3*20.5)+(0.3*0.3*3)=2.115 [A] 
Mezisoučet: A=2.115 [B]</t>
  </si>
  <si>
    <t>274351121</t>
  </si>
  <si>
    <t>Bednění základů pasů rovné zřízení</t>
  </si>
  <si>
    <t>(0.3*20.5)*2=12.300 [A] 
Mezisoučet: A=12.300 [B] 
(0.3*3)*2=1.800 [C] 
Mezisoučet: C=1.800 [D] 
(0.3*0.3)*2=0.180 [E] 
Mezisoučet: E=0.180 [F] 
Celkem: A+C+E=14.280 [G]</t>
  </si>
  <si>
    <t>274351122</t>
  </si>
  <si>
    <t>Bednění základů pasů rovné odstranění</t>
  </si>
  <si>
    <t>Svislé a kompletní konstrukce</t>
  </si>
  <si>
    <t>311321815</t>
  </si>
  <si>
    <t>Nadzákladové zdi z betonu železového (bez výztuže) nosné pohledového (v přírodní barvě drtí a přísad) tř. C 30/37</t>
  </si>
  <si>
    <t>dle řezů' 
(0.3*1.5*9)=4.050 [A] 
Mezisoučet: A=4.050 [B] 
(0.3*2*18.5)=11.100 [C] 
Mezisoučet: C=11.100 [D] 
(0.3*2.7*2.5)=2.025 [E] 
Mezisoučet: E=2.025 [F] 
(0.3*2.7*3)=2.430 [G] 
Mezisoučet: G=2.430 [H] 
Celkem: A+C+E+G=19.605 [I]</t>
  </si>
  <si>
    <t>311351121</t>
  </si>
  <si>
    <t>Bednění nadzákladových zdí nosných rovné oboustranné za každou stranu zřízení</t>
  </si>
  <si>
    <t>(0.3*1.5)=0.450 [A] 
(1.5*9)*2=27.000 [B] 
Mezisoučet: A+B=27.450 [C] 
(2*18.5)*2=74.000 [D] 
Mezisoučet: D=74.000 [E] 
(2.7*2.5)*2=13.500 [F] 
Mezisoučet: F=13.500 [G] 
(2.7*3)*2=16.200 [H] 
(0.3*2.7)=0.810 [I] 
Mezisoučet: H+I=17.010 [J] 
Celkem: A+B+D+F+H+I=131.960 [K]</t>
  </si>
  <si>
    <t>311351122</t>
  </si>
  <si>
    <t>Bednění nadzákladových zdí nosných rovné oboustranné za každou stranu odstranění</t>
  </si>
  <si>
    <t>311361821</t>
  </si>
  <si>
    <t>Výztuž nadzákladových zdí nosných svislých nebo odkloněných od svislice, rovných nebo oblých z betonářské oceli 10 505 (R) nebo BSt 500</t>
  </si>
  <si>
    <t>výztuž zdi vč. základu dle výkazu výztuže ve výkrese statika' 
0.193+0.720=0.913 [A] 
Mezisoučet: A=0.913 [B] 
Celkem: A=0.913 [C] 
0.913*1.05 Přepočtené koeficientem množství=0.959 [D]</t>
  </si>
  <si>
    <t>311362021</t>
  </si>
  <si>
    <t>Výztuž nadzákladových zdí nosných svislých nebo odkloněných od svislice, rovných nebo oblých ze svařovaných sítí z drátů typu KARI</t>
  </si>
  <si>
    <t>výztuž zdi vč. základu dle výkazu výztuže ve výkrese statika' 
0.480+0.237=0.717 [A] 
Mezisoučet: A=0.717 [B] 
Celkem: A=0.717 [C] 
0.717*1.05 Přepočtené koeficientem množství=0.753 [D]</t>
  </si>
  <si>
    <t>348215112</t>
  </si>
  <si>
    <t>Plot z drátokamenných košů (gabionů) z lomového kamene neupraveného výplňového na sucho ze svařovaných panelů z ocelových sítí s povrchovou úpravou galfan šířky</t>
  </si>
  <si>
    <t>Plot z drátokamenných košů (gabionů) z lomového kamene neupraveného výplňového na sucho ze svařovaných panelů z ocelových sítí s povrchovou úpravou galfan šířky do 0,5 m výšky přes 1,5 m</t>
  </si>
  <si>
    <t>u parkoviště dle situace' 
(0.5*3.2*24)=38.400 [A] 
(0.5*3.2*16)=25.600 [B] 
Mezisoučet: A+B=64.000 [C] 
Celkem: A+B=64.000 [D]</t>
  </si>
  <si>
    <t>348215122</t>
  </si>
  <si>
    <t>Plot z drátokamenných košů (gabionů) z lomového kamene neupraveného výplňového na sucho ze svařovaných panelů z ocelových sítí s povrchovou úpravou galfan šířky přes 0,5 m výšky přes 1,5 m</t>
  </si>
  <si>
    <t>u parkoviště dle situace' 
(1*3.2*85)=272.000 [A] 
Mezisoučet: A=272.000 [B] 
Celkem: A=272.000 [C]</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</si>
  <si>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</si>
  <si>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</si>
  <si>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</si>
  <si>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5.760*1.8=10.368 [A] 
Mezisoučet: A=10.368 [B] 
142.800*1.8*0.5=128.520 [C] 
Mezisoučet: C=128.520 [D] 
150*1.8*0.5=135.000 [E] 
Mezisoučet: E=135.000 [F] 
Celkem: A+C+E=273.888 [G]</t>
  </si>
  <si>
    <t>142.800*1.8=257.040 [A] 
Mezisoučet: A=257.040 [B] 
150*1.8=270.000 [C] 
Mezisoučet: C=270.000 [D] 
Celkem: A+C=527.040 [E] 
527.04*0.5 Přepočtené koeficientem množství=263.520 [F]</t>
  </si>
  <si>
    <t xml:space="preserve">  SO 04-51-01_400</t>
  </si>
  <si>
    <t>Vsak</t>
  </si>
  <si>
    <t>SO 04-51-01_400</t>
  </si>
  <si>
    <t>okolo průlehu55*2=110.000 [A] 
Mezisoučet: A=110.000 [B]</t>
  </si>
  <si>
    <t>okolo jam(7*2+3*2)*2=40.000 [A] 
Mezisoučet: A=40.000 [B]</t>
  </si>
  <si>
    <t>119004111</t>
  </si>
  <si>
    <t>Pomocné konstrukce při zabezpečení výkopu bezpečný vstup nebo výstup žebříkem zřízení</t>
  </si>
  <si>
    <t>7*2=14.000 [A]</t>
  </si>
  <si>
    <t>119004112</t>
  </si>
  <si>
    <t>Pomocné konstrukce při zabezpečení výkopu bezpečný vstup nebo výstup žebříkem odstranění</t>
  </si>
  <si>
    <t>131151202</t>
  </si>
  <si>
    <t>Hloubení zapažených jam a zářezů strojně s urovnáním dna do předepsaného profilu a spádu v hornině třídy těžitelnosti I skupiny 1 a 2 přes 20 do 50 m3</t>
  </si>
  <si>
    <t>šxhlxd' 
'vsak jama' 
(2*5.2*5)*1=52.000 [A] 
Mezisoučet: A=52.000 [B] 
(2*5.2*5)*1=52.000 [C] 
Mezisoučet: C=52.000 [D] 
Celkem: A+C=104.000 [E]</t>
  </si>
  <si>
    <t>132251254</t>
  </si>
  <si>
    <t>Hloubení nezapažených rýh šířky přes 800 do 2 000 mm strojně s urovnáním dna do předepsaného profilu a spádu v hornině třídy těžitelnosti I skupiny 3 přes 100 d</t>
  </si>
  <si>
    <t>Hloubení nezapažených rýh šířky přes 800 do 2 000 mm strojně s urovnáním dna do předepsaného profilu a spádu v hornině třídy těžitelnosti I skupiny 3 přes 100 do 500 m3</t>
  </si>
  <si>
    <t>průleh dle situace' 
(3.9*1.5*54.5)=318.825 [A] 
Mezisoučet: A=318.825 [B] 
'odpočet jámy' 
-(5*1.5*2)*2=-30.000 [C] 
Mezisoučet: C=-30.000 [D] 
Celkem: A+C=288.825 [E]</t>
  </si>
  <si>
    <t>151101202</t>
  </si>
  <si>
    <t>Zřízení pažení stěn výkopu bez rozepření nebo vzepření příložné, hloubky přes 4 do 8 m</t>
  </si>
  <si>
    <t>(5*5.2)*2+(2*5.2)*2=72.800 [A] 
Mezisoučet: A=72.800 [B] 
(5*5.2)*2+(2*5.2)*2=72.800 [C] 
Mezisoučet: C=72.800 [D] 
Celkem: A+C=145.600 [E]</t>
  </si>
  <si>
    <t>151101212</t>
  </si>
  <si>
    <t>Odstranění pažení stěn výkopu bez rozepření nebo vzepření s uložením pažin na vzdálenost do 3 m od okraje výkopu příložné, hloubky přes 4 do 8 m</t>
  </si>
  <si>
    <t>151101302</t>
  </si>
  <si>
    <t>Zřízení rozepření zapažených stěn výkopů s potřebným přepažováním při pažení příložném, hloubky přes 4 do 8 m</t>
  </si>
  <si>
    <t>vsak jama' 
(2*5.2*5)*1=52.000 [A] 
Mezisoučet: A=52.000 [B] 
(2*5.2*5)*1=52.000 [C] 
Mezisoučet: C=52.000 [D] 
Celkem: A+C=104.000 [E]</t>
  </si>
  <si>
    <t>151101312</t>
  </si>
  <si>
    <t>Odstranění rozepření stěn výkopů s uložením materiálu na vzdálenost do 3 m od okraje výkopu pažení příložného, hloubky přes 4 do 8 m</t>
  </si>
  <si>
    <t>vsak jama' 
(2*5*5)*1=50.000 [A] 
Mezisoučet: A=50.000 [B] 
(2*5*5)*1=50.000 [C] 
Mezisoučet: C=50.000 [D] 
Celkem: A+C=100.000 [E]</t>
  </si>
  <si>
    <t>Zemní práce - konstrukce ze zemin</t>
  </si>
  <si>
    <t>šxhlxd' 
'vsak jama - výpln štěrkem' 
(2*5.2*5)*1=52.000 [A] 
(2*5.2*5)*1=52.000 [B] 
Mezisoučet: A+B=104.000 [C] 
'průleh - výpln zeminou dle TZ' 
(3.9*1.5*54.5)=318.825 [D] 
-(3.9*0.2*54.5)=-42.510 [E] 
-(2*5*5)*2=- 100.000 [F] 
Mezisoučet: D+E+F=176.315 [G] 
Celkem: A+B+D+E+F=280.315 [H]</t>
  </si>
  <si>
    <t>58333688</t>
  </si>
  <si>
    <t>kamenivo těžené hrubé frakce 32/63</t>
  </si>
  <si>
    <t>šxhlxd' 
'vsak jama-výpln' 
(2*5*5)*1=50.000 [A] 
Mezisoučet: A=50.000 [B] 
(2*5*5)*1=50.000 [C] 
Mezisoučet: C=50.000 [D] 
Celkem: A+C=100.000 [E] 
100*2 Přepočtené koeficientem množství=200.000 [F]</t>
  </si>
  <si>
    <t>10364100.Rprůle</t>
  </si>
  <si>
    <t>zemina pro terénní úpravy - tříděná dle TZ pro průleh</t>
  </si>
  <si>
    <t>průleh - výpln zeminou dle TZ' 
(3.9*1.5*54.5)*1.8=573.885 [A] 
-(3.9*0.2*54.5)*1.8=-76.518 [B] 
-((2*5*5)*2)*1.8=- 180.000 [C] 
Mezisoučet: A+B+C=317.367 [D]</t>
  </si>
  <si>
    <t>104=104.000 [A] 
Mezisoučet: A=104.000 [B] 
288.825=288.825 [C] 
Mezisoučet: C=288.825 [D] 
Celkem: A+C=392.825 [E]</t>
  </si>
  <si>
    <t>410=410.000 [A] 
Mezisoučet: A=410.000 [B]</t>
  </si>
  <si>
    <t>410*0.2*1.8=147.600 [A] 
Mezisoučet: A=147.600 [B]</t>
  </si>
  <si>
    <t>181411121</t>
  </si>
  <si>
    <t>Založení trávníku na půdě předem připravené plochy do 1000 m2 výsevem včetně utažení lučního v rovině nebo na svahu do 1:5</t>
  </si>
  <si>
    <t>00572100</t>
  </si>
  <si>
    <t>osivo jetelotráva intenzivní víceletá</t>
  </si>
  <si>
    <t>410=410.000 [A] 
410*0.02 Přepočtené koeficientem množství=8.200 [B]</t>
  </si>
  <si>
    <t>Zakládání - úprava podloží a základové spáry, zlepšování vlastností hornin</t>
  </si>
  <si>
    <t>211971122</t>
  </si>
  <si>
    <t>Zřízení opláštění výplně z geotextilie odvodňovacích žeber nebo trativodů v rýze nebo zářezu se stěnami svislými nebo šikmými o sklonu přes 1:2 při rozvinuté ší</t>
  </si>
  <si>
    <t>Zřízení opláštění výplně z geotextilie odvodňovacích žeber nebo trativodů v rýze nebo zářezu se stěnami svislými nebo šikmými o sklonu přes 1:2 při rozvinuté šířce opláštění přes 2,5 m</t>
  </si>
  <si>
    <t>vsak jamy' 
(5*2)*6=60.000 [A] 
(5*5)*2=50.000 [B] 
Mezisoučet: A+B=110.000 [C]</t>
  </si>
  <si>
    <t>69311088</t>
  </si>
  <si>
    <t>geotextilie netkaná separační, ochranná, filtrační, drenážní PES 500g/m2</t>
  </si>
  <si>
    <t>vsak jamy' 
(5*2)*6=60.000 [A] 
(5*5)*2=50.000 [B] 
Mezisoučet: A+B=110.000 [C] 
110*1.1 Přepočtené koeficientem množství=121.000 [D]</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</si>
  <si>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</si>
  <si>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</si>
  <si>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</si>
  <si>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BEZPVPUST.R</t>
  </si>
  <si>
    <t>Bezpečnostní vpust dle řezu F a TZ - kompletvní dodávka+montáž vč.beton.lože a kamenné dlažby</t>
  </si>
  <si>
    <t>392.825*1.8=707.085 [A] 
Mezisoučet: A=707.085 [B] 
707.085*0.3 Přepočtené koeficientem množství=212.126 [C]</t>
  </si>
  <si>
    <t>392.825*1.8=707.085 [A] 
Mezisoučet: A=707.085 [B] 
707.085*0.7 Přepočtené koeficientem množství=494.960 [C]</t>
  </si>
  <si>
    <t xml:space="preserve">  SO 04-51-01_600</t>
  </si>
  <si>
    <t>Silnoproud</t>
  </si>
  <si>
    <t>SO 04-51-01_600</t>
  </si>
  <si>
    <t>11090</t>
  </si>
  <si>
    <t>VŠEOBECNÉ VYKLIZENÍ OSTATNÍCH PLOCH</t>
  </si>
  <si>
    <t>113328</t>
  </si>
  <si>
    <t>ODSTRAN PODKL ZPEVNĚNÝCH PLOCH Z KAMENIVA NESTMEL, ODVOZ DO 20KM</t>
  </si>
  <si>
    <t>13173</t>
  </si>
  <si>
    <t>HLOUBENÍ JAM ZAPAŽ I NEPAŽ TŘ. I</t>
  </si>
  <si>
    <t>13173B</t>
  </si>
  <si>
    <t>HLOUBENÍ JAM ZAPAŽ I NEPAŽ TŘ. I - DOPRAVA</t>
  </si>
  <si>
    <t>17481</t>
  </si>
  <si>
    <t>ZÁSYP JAM A RÝH Z NAKUPOVANÝCH MATERIÁLŮ</t>
  </si>
  <si>
    <t>18090</t>
  </si>
  <si>
    <t>VŠEOBECNÉ ÚPRAVY OSTATNÍCH PLOCH</t>
  </si>
  <si>
    <t>132</t>
  </si>
  <si>
    <t>rýh</t>
  </si>
  <si>
    <t>13273</t>
  </si>
  <si>
    <t>HLOUBENÍ RÝH ŠÍŘ DO 2M PAŽ I NEPAŽ TŘ. I</t>
  </si>
  <si>
    <t>13273B</t>
  </si>
  <si>
    <t>HLOUBENÍ RÝH ŠÍŘ DO 2M PAŽ I NEPAŽ TŘ. I - DOPRAVA</t>
  </si>
  <si>
    <t>Základy</t>
  </si>
  <si>
    <t>272314</t>
  </si>
  <si>
    <t>ZÁKLADY Z PROSTÉHO BETONU DO C25/30</t>
  </si>
  <si>
    <t>45157</t>
  </si>
  <si>
    <t>PODKLADNÍ A VÝPLŇOVÉ VRSTVY Z KAMENIVA TĚŽENÉHO</t>
  </si>
  <si>
    <t>56334</t>
  </si>
  <si>
    <t>VOZOVKOVÉ VRSTVY ZE ŠTĚRKODRTI TL. DO 200MM</t>
  </si>
  <si>
    <t>Přidružená stavební výroba</t>
  </si>
  <si>
    <t>702211</t>
  </si>
  <si>
    <t>KABELOVÁ CHRÁNIČKA ZEMNÍ DN DO 100 MM</t>
  </si>
  <si>
    <t>702312</t>
  </si>
  <si>
    <t>ZAKRYTÍ KABELŮ VÝSTRAŽNOU FÓLIÍ ŠÍŘKY PŘES 20 DO 40 CM</t>
  </si>
  <si>
    <t>709210</t>
  </si>
  <si>
    <t>KŘIŽOVATKA KABELOVÝCH VEDENÍ SE STÁVAJÍCÍ INŽENÝRSKOU SÍTÍ (KABELEM, POTRUBÍM APOD.)</t>
  </si>
  <si>
    <t>741911</t>
  </si>
  <si>
    <t>UZEMŇOVACÍ VODIČ V ZEMI FEZN DO 120 MM2</t>
  </si>
  <si>
    <t>741C02</t>
  </si>
  <si>
    <t>UZEMŇOVACÍ SVORKA</t>
  </si>
  <si>
    <t>741C07</t>
  </si>
  <si>
    <t>VYVEDENÍ UZEMŇOVACÍCH VODIČŮ NA POVRCH/KONSTRUKCI</t>
  </si>
  <si>
    <t>742F12</t>
  </si>
  <si>
    <t>KABEL NN NEBO VODIČ JEDNOŽÍLOVÝ CU S PLASTOVOU IZOLACÍ OD 4 DO 16 MM2</t>
  </si>
  <si>
    <t>742G11</t>
  </si>
  <si>
    <t>KABEL NN DVOU- A TŘÍŽÍLOVÝ CU S PLASTOVOU IZOLACÍ DO 2,5 MM2</t>
  </si>
  <si>
    <t>742G12</t>
  </si>
  <si>
    <t>KABEL NN DVOU- A TŘÍŽÍLOVÝ CU S PLASTOVOU IZOLACÍ OD 4 DO 16 MM2</t>
  </si>
  <si>
    <t>742H12</t>
  </si>
  <si>
    <t>KABEL NN ČTYŘ- A PĚTIŽÍLOVÝ CU S PLASTOVOU IZOLACÍ OD 4 DO 16 MM2</t>
  </si>
  <si>
    <t>742H13</t>
  </si>
  <si>
    <t>KABEL NN ČTYŘ- A PĚTIŽÍLOVÝ CU S PLASTOVOU IZOLACÍ OD 25 DO 50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</si>
  <si>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</si>
  <si>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</si>
  <si>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</si>
  <si>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</si>
  <si>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</si>
  <si>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</si>
  <si>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742L13</t>
  </si>
  <si>
    <t>UKONČENÍ DVOU AŽ PĚTIŽÍLOVÉHO KABELU V ROZVADĚČI NEBO NA PŘÍSTROJI OD 25 DO 50 MM2</t>
  </si>
  <si>
    <t>742P13</t>
  </si>
  <si>
    <t>ZATAŽENÍ KABELU DO CHRÁNIČKY - KABEL DO 4 KG/M</t>
  </si>
  <si>
    <t>743112</t>
  </si>
  <si>
    <t>OSVĚTLOVACÍ STOŽÁR SKLOPNÝ ŽÁROVĚ ZINKOVANÝ DÉLKY PŘES 6,5 DO 12 M</t>
  </si>
  <si>
    <t>743151</t>
  </si>
  <si>
    <t>OSVĚTLOVACÍ STOŽÁR - STOŽÁROVÁ ROZVODNICE S 1-2 JISTÍCÍMI PRVKY</t>
  </si>
  <si>
    <t>743165</t>
  </si>
  <si>
    <t>OSVĚTLOVACÍ STOŽÁR - HYDRAULICKÉ SKLOPNÉ ZAŘÍZENÍ</t>
  </si>
  <si>
    <t>743314</t>
  </si>
  <si>
    <t>VÝLOŽNÍK PRO MONTÁŽ SVÍTIDLA NA STOŽÁR JEDNORAMENNÝ S ÚPRAVOU PRO SVĚTLOMET</t>
  </si>
  <si>
    <t>743324</t>
  </si>
  <si>
    <t>VÝLOŽNÍK PRO MONTÁŽ SVÍTIDLA NA STOŽÁR DVOURAMENNÝ S ÚPRAVOU PRO SVĚTLOMET</t>
  </si>
  <si>
    <t>743473</t>
  </si>
  <si>
    <t>SVÍTIDLO DRÁŽNÍ LED, MIN. IP 54, ELEKTRONICKÝ PŘEDŘADNÍK, PŘES 25 DO 45 W</t>
  </si>
  <si>
    <t>743474</t>
  </si>
  <si>
    <t>SVÍTIDLO DRÁŽNÍ LED, MIN. IP 54, ELEKTRONICKÝ PŘEDŘADNÍK, PŘES 45 W</t>
  </si>
  <si>
    <t>747511</t>
  </si>
  <si>
    <t>ZKOUŠKY VODIČŮ A KABELŮ NN PRŮŘEZU ŽÍLY DO 5X25 MM2</t>
  </si>
  <si>
    <t>747541</t>
  </si>
  <si>
    <t>MĚŘENÍ INTENZITY OSVĚTLENÍ INSTALOVANÉHO V ROZSAHU TOHOTO SO/PS</t>
  </si>
  <si>
    <t>748242</t>
  </si>
  <si>
    <t>PÍSMENA A ČÍSLICE VÝŠKY PŘES 40 DO 100 MM</t>
  </si>
  <si>
    <t>74xxxR01</t>
  </si>
  <si>
    <t>SKŘÍŇ ROZPOJOVACÍ KS-P DLE PD</t>
  </si>
  <si>
    <t>74xxxR02</t>
  </si>
  <si>
    <t>SKŘÍŇ ELEKTROMĚROVÁ V KOMPAKTNÍM PILÍŘI RE-P DLE PD</t>
  </si>
  <si>
    <t>74xxxR03</t>
  </si>
  <si>
    <t>DOBÍJECÍ STOJAN PRO ELEKTROKOLA - 2x16A - PROVEDENÍ SŽ, DLE PD</t>
  </si>
  <si>
    <t>96</t>
  </si>
  <si>
    <t>Bourání konstrukcí</t>
  </si>
  <si>
    <t>966158</t>
  </si>
  <si>
    <t>BOURÁNÍ KONSTRUKCÍ Z PROST BETONU S ODVOZEM DO 20KM</t>
  </si>
  <si>
    <t>015111.R</t>
  </si>
  <si>
    <t>905</t>
  </si>
  <si>
    <t>NEOCEŇOVAT - POPLATKY ZA LIKVIDACI ODPADŮ NEKONTAMINOVANÝCH - 17 05 04 VYTĚŽENÉ ZEMINY A HORNINY - I. TŘÍDA TĚŽITELNOSTI</t>
  </si>
  <si>
    <t>POPLATKY ZA LIKVIDACI ODPADŮ NEKONTAMINOVANÝCH - 17 05 04 VYTĚŽENÉ ZEMINY A HORNINY - I. TŘÍDA TĚŽITELNOSTI</t>
  </si>
  <si>
    <t>015140.R</t>
  </si>
  <si>
    <t>906</t>
  </si>
  <si>
    <t>NEOCEŇOVAT - POPLATKY ZA LIKVIDACI ODPADŮ NEKONTAMINOVANÝCH - 17 01 01 BETON Z DEMOLIC OBJEKTŮ, ZÁKLADŮ TV</t>
  </si>
  <si>
    <t>POPLATKY ZA LIKVIDACI ODPADŮ NEKONTAMINOVANÝCH - 17 01 01 BETON Z DEMOLIC OBJEKTŮ, ZÁKLADŮ TV</t>
  </si>
  <si>
    <t>015150.R</t>
  </si>
  <si>
    <t>907</t>
  </si>
  <si>
    <t>NEOCEŇOVAT - POPLATKY ZA LIKVIDACI ODPADŮ NEKONTAMINOVANÝCH - 17 05 08 ŠTĚRK Z KOLEJIŠTĚ (ODPAD PO RECYKLACI)</t>
  </si>
  <si>
    <t>POPLATKY ZA LIKVIDACI ODPADŮ NEKONTAMINOVANÝCH - 17 05 08 ŠTĚRK Z KOLEJIŠTĚ (ODPAD PO RECYKLACI)</t>
  </si>
  <si>
    <t xml:space="preserve">  SO 04-51-01_650</t>
  </si>
  <si>
    <t>Slaboproud</t>
  </si>
  <si>
    <t>SO 04-51-01_650</t>
  </si>
  <si>
    <t>D14</t>
  </si>
  <si>
    <t>Areálové rozvody - SO 04-51-01_650</t>
  </si>
  <si>
    <t>PARK15</t>
  </si>
  <si>
    <t>Automatická závora, max.3 m, rychlost 0,8 - 1,5 sec. (nastavitelná), frekvenční měnič, automatické odblokování při výpadku napájení</t>
  </si>
  <si>
    <t>KS20</t>
  </si>
  <si>
    <t>Kotevní sada závory PARK nebo chemické kotvení</t>
  </si>
  <si>
    <t>P300</t>
  </si>
  <si>
    <t>Rameno závory, 3 m, 45 x 100 mm</t>
  </si>
  <si>
    <t>LD102</t>
  </si>
  <si>
    <t>1-k.indukční detektor vozidel funkce bezpečnostní a přítomnostní</t>
  </si>
  <si>
    <t>WIRE1</t>
  </si>
  <si>
    <t>návin indukční smyčky do vozovky</t>
  </si>
  <si>
    <t>SG304-GB</t>
  </si>
  <si>
    <t>Modul GSM se 2 výstupy bez omezení počtu uživatelů</t>
  </si>
  <si>
    <t>ANTGSM</t>
  </si>
  <si>
    <t>anténa GSM</t>
  </si>
  <si>
    <t>ZD12</t>
  </si>
  <si>
    <t>napájecí zdroj pro GSM modul</t>
  </si>
  <si>
    <t>CAMPark</t>
  </si>
  <si>
    <t>IP kamera s IR přísvitem pro rozpoznávání RZ (SPZ) (varianta DOME)</t>
  </si>
  <si>
    <t>TOTCAM</t>
  </si>
  <si>
    <t>antivandal sloupek pro kameru SPZ, barva RAL</t>
  </si>
  <si>
    <t>POE</t>
  </si>
  <si>
    <t>POE injektor pro SPZ kameru</t>
  </si>
  <si>
    <t>QUIDO</t>
  </si>
  <si>
    <t>řídící jednotka LAN pro kameru SPZ</t>
  </si>
  <si>
    <t>ANPR2-FIX</t>
  </si>
  <si>
    <t>Software pro zpracování a evidenci SPZ včetně SW CameraServeru (licence pro 2 kamery, statické vozidlo při snímání)</t>
  </si>
  <si>
    <t>AS467</t>
  </si>
  <si>
    <t>Světelná značka "Volno/Obsazeno"</t>
  </si>
  <si>
    <t>SL</t>
  </si>
  <si>
    <t>sloupek pro tabuli</t>
  </si>
  <si>
    <t>QUIDO.1</t>
  </si>
  <si>
    <t>Modul pro generování N.O./N.C. signálu pro tabuli Volno/Obsazeno</t>
  </si>
  <si>
    <t>ASC01</t>
  </si>
  <si>
    <t>samostatně stojící platební automat s platbou poplatku za parkování pomocí bankovního terminálu, 8" barevný display, tisk dokladů</t>
  </si>
  <si>
    <t>ASC-MB</t>
  </si>
  <si>
    <t>modul pro příjem mincí a bankovek, vracení přeplatku mincemi</t>
  </si>
  <si>
    <t>BT180</t>
  </si>
  <si>
    <t>bankovní terminál pro možnost placení VISA a MASTERCARD, bez pinu, bezkontaktně -  vyžaduje připojení pokladny na LAN/Internet</t>
  </si>
  <si>
    <t>KLN</t>
  </si>
  <si>
    <t>klávesnice pro zadávání SPZ</t>
  </si>
  <si>
    <t>FW SPZ</t>
  </si>
  <si>
    <t>úprava FW pokladny pro zadávání SPZ</t>
  </si>
  <si>
    <t>AB1200</t>
  </si>
  <si>
    <t>kotevní sada automatické pokladny</t>
  </si>
  <si>
    <t>CD100</t>
  </si>
  <si>
    <t>PC Datový server, pro parkovací systém s příslušenstvím s OS Windows10</t>
  </si>
  <si>
    <t>SWDAT</t>
  </si>
  <si>
    <t>Základní SW licence pro technologii parkovacího systému + kompletní sada reportů</t>
  </si>
  <si>
    <t>SW RZ</t>
  </si>
  <si>
    <t>SW modul pro provoz parkovacího systému (výpočet ceny za parkování podle SPZ)</t>
  </si>
  <si>
    <t>SW OBS</t>
  </si>
  <si>
    <t>SW modul obsazenosti</t>
  </si>
  <si>
    <t>Z-MONTAZ1</t>
  </si>
  <si>
    <t>závorový systém - montáž</t>
  </si>
  <si>
    <t>set</t>
  </si>
  <si>
    <t>Z-MONTAZ2</t>
  </si>
  <si>
    <t>SPZ systém - montáž</t>
  </si>
  <si>
    <t>Z-MONTAZ3</t>
  </si>
  <si>
    <t>automatická pokladna - montáž</t>
  </si>
  <si>
    <t>Z-KONFIG</t>
  </si>
  <si>
    <t>parkovací systém - konfigurace komponent</t>
  </si>
  <si>
    <t>Z-POM</t>
  </si>
  <si>
    <t>parkovací systém - oživení, zaškolení</t>
  </si>
  <si>
    <t>Z-DOPRAVA</t>
  </si>
  <si>
    <t>parkovací systém - doprava 3,5t</t>
  </si>
  <si>
    <t>SLPKOM1</t>
  </si>
  <si>
    <t>Přístupová komora s pojezdovým víkem, 680x680x1200</t>
  </si>
  <si>
    <t>SLPXAGA</t>
  </si>
  <si>
    <t>Kabelová spojka do 50 párů, teplem smrštitelná</t>
  </si>
  <si>
    <t>220080035</t>
  </si>
  <si>
    <t>Montáž spojky S rovné pro kabely celoplastové se zatavením meandru do kužele spojky,přezkoušení izol. stavu,spojování pájenými zátorkami,vysušení,zatavení konců</t>
  </si>
  <si>
    <t>Montáž spojky S rovné pro kabely celoplastové se zatavením meandru do kužele spojky,přezkoušení izol. stavu,spojování pájenými zátorkami,vysušení,zatavení konců do kužele spojky a svaření středu spojky,přebandážování vstupních kuželů a středu spojky samospojitelnou páskou,uložení nebo upevnění spojky se žílami 0,8 mm Cu bez číslování S 2 do 100 žil</t>
  </si>
  <si>
    <t>HZS2232SLP.1</t>
  </si>
  <si>
    <t>Koordinační činnost, vyhledání stávajícího vedení, příprava</t>
  </si>
  <si>
    <t>D.2.2.1</t>
  </si>
  <si>
    <t>Pozemní stavební objekt - výpravní budova</t>
  </si>
  <si>
    <t xml:space="preserve">  SO 04-71-01_100</t>
  </si>
  <si>
    <t>SO 04-71-01_100</t>
  </si>
  <si>
    <t>132212221</t>
  </si>
  <si>
    <t>Hloubení zapažených rýh šířky přes 800 do 2 000 mm ručně s urovnáním dna do předepsaného profilu a spádu v hornině třídy těžitelnosti I skupiny 3 soudržných</t>
  </si>
  <si>
    <t>dle výkresu císlo 102 suterén' 
odkopání budovy pro drenáž a izolaci((112+47)*2-27)*2*2.5/2=727.500 [A] 
Celkem: A=727.500 [B]</t>
  </si>
  <si>
    <t>132212331</t>
  </si>
  <si>
    <t>Hloubení nezapažených rýh šířky přes 800 do 2 000 mm ručně s urovnáním dna do předepsaného profilu a spádu v hornině třídy těžitelnosti I skupiny 3 soudržných</t>
  </si>
  <si>
    <t>dle výkresu císlo 102 suterén' 
odkopání angl. dvorků u osy D mezi osami 16 a 22 27*3.5*4.3-2.35*1.325*26.7=323.213 [A] 
Celkem: A=323.213 [B] 
323.213*0.5 Přepočtené koeficientem množství=161.607 [C]</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</si>
  <si>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</si>
  <si>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</si>
  <si>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</si>
  <si>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139001101</t>
  </si>
  <si>
    <t>Příplatek k cenám hloubených vykopávek za ztížení vykopávky v blízkosti podzemního vedení nebo výbušnin pro jakoukoliv třídu horniny</t>
  </si>
  <si>
    <t>dle výkresu císlo 102 suterén' 
odkopání budovy pro drenáž a izolaci((112+47)*2-27)*2*2.5/4=363.750 [A] 
Celkem: A=363.750 [B]</t>
  </si>
  <si>
    <t>139711111</t>
  </si>
  <si>
    <t>Vykopávka v uzavřených prostorech ručně v hornině třídy těžitelnosti I skupiny 1 až 3</t>
  </si>
  <si>
    <t>dle výkresu císlo 102 suterén' 
pro multikanál - OS.15-OS.17 0.5*0.5*6 =1.500 [A] 
OS.59 - 59d (2.4*1.75*4+2.3*1.75+1.425*1.3+1.35*1.3*4+2.4*0.4*4+2.3*0.4+1.6*(0.35+0.425*8+0.325))*1.9=77.857 [B] 
OS.36 4.4*3.2*1.2=16.896 [C] 
Celkem: A+B+C=96.253 [D]</t>
  </si>
  <si>
    <t>139712R01</t>
  </si>
  <si>
    <t>Prostup pod stávajícími základy pro novou kanalizaci a multikanál</t>
  </si>
  <si>
    <t>dle výkresu císlo 102 suterén' 
0.8*0.4*(2.7+1.4*5)*2=6.208 [A]</t>
  </si>
  <si>
    <t>141720R01</t>
  </si>
  <si>
    <t>Prostup pod stávajícím schodištěm pro rozvod pitné a požární vody</t>
  </si>
  <si>
    <t>dle výkresu císlo 102 suterén' 
odkopání budovy pro drenáž a izolaci((112+50)*2-27)*2.5=742.500 [A] 
Celkem: A=742.500 [B]</t>
  </si>
  <si>
    <t>dle výkresu císlo 102 suterén' 
odkopání budovy pro drenáž a izolaci((112+47)*2-27)*2*2.5=1 455.000 [A] 
Celkem: A=1 455.000 [B]</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</si>
  <si>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</si>
  <si>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</si>
  <si>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</si>
  <si>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96.253+6.208+4.5*0.2*0.2=102.641 [A]</t>
  </si>
  <si>
    <t>dle výkresu císlo 102 suterén' 
odkopání budovy pro drenáž a izolaci((112+47)*2-27)*2*2.5=1 455.000 [A] 
odkopání angl. dvorků u osy D mezi osami 16 a 22 27*3.5*4.3-2.35*1.325*26.7=323.213 [B] 
Celkem: A+B=1 778.213 [C]</t>
  </si>
  <si>
    <t>212750104</t>
  </si>
  <si>
    <t>Trativody z drenážních a melioračních trubek pro budovy se zřízením štěrkového lože pod trubky a s jejich obsypem v otevřeném výkopu trubka tyčová PVC-U plocha</t>
  </si>
  <si>
    <t>Trativody z drenážních a melioračních trubek pro budovy se zřízením štěrkového lože pod trubky a s jejich obsypem v otevřeném výkopu trubka tyčová PVC-U plocha pro vtékání vody min. 80 cm2/m SN 4 celoperforovaná 360° DN 200</t>
  </si>
  <si>
    <t>dle výkresu císlo 102 suterén' 
drenáž kolem budovy(112+50)*2=324.000 [A] 
Celkem: A=324.000 [B]</t>
  </si>
  <si>
    <t>310279R01</t>
  </si>
  <si>
    <t>Zazdívka otvorů, dozdívky a přizdívky ve zdivu nadzákladovém nepálenými tvárnicemi</t>
  </si>
  <si>
    <t>dle výkresu císlo 116, 0.P' 
0P.02 3.8*0.5*0.4=0.760 [A] 
0P.08a 3.15*1.05*0.3=0.992 [B] 
0P.31 3.78*(3.975+0.5*2)*0.4=7.522 [C] 
0P.47 3.7*1.3*0.4=1.924 [D] 
u 0P.49 0.85*0.6*0.4=0.204 [E] 
0P.90 0.75*2.1*(0.15+0.1)=0.394 [F] 
Mezisoučet: A+B+C+D+E+F=11.796 [G] 
'dle výkresu císlo 117, 1.P' 
1P.02 (3.09*2.795-1.595*2.32)*0.4+0.2*0.1*3.09*2=2.098 [H] 
1P.16 4.25*0.5*0.4=0.850 [I] 
1P.17 2.1*0.65*0.2=0.273 [J] 
1P.30 2.5*1.85*0.3=1.388 [K] 
JZ a JV roh u haly 1.025*7.05*0.3*2+2.75*7.05*0.4*2=19.846 [L] 
Mezisoučet: H+I+J+K+L=24.455 [M] 
'dle výkresu císlo 118, 2.P' 
2P.02 3.19*(3.38+0.625)*0.4+0.2*0.1*3.2=5.174 [N] 
Mezisoučet: N=5.174 [O] 
Celkem: A+B+C+D+E+F+H+I+J+K+L+N=41.425 [P]</t>
  </si>
  <si>
    <t>311113151</t>
  </si>
  <si>
    <t>Nadzákladové zdi z tvárnic ztraceného bednění betonových hladkých, včetně výplně z betonu třídy C 25/30, tloušťky zdiva 150 mm</t>
  </si>
  <si>
    <t>dle výkresu císlo 115 suterén' 
0S.26 2.86*0.5*3=4.290 [A] 
Mezisoučet: A=4.290 [B] 
'dle výkresu císlo 117, 1.P' 
atika po stranách haly (27.25+7.135)*0.8*2=55.016 [C] 
Mezisoučet: C=55.016 [D] 
'dle výkresu císlo 119, 3.P a střecha' 
atika (10.5+20)*2*0.8=48.800 [E] 
Celkem: A+C+E=108.106 [F]</t>
  </si>
  <si>
    <t>311113152</t>
  </si>
  <si>
    <t>Nadzákladové zdi z tvárnic ztraceného bednění betonových hladkých, včetně výplně z betonu třídy C 25/30, tloušťky zdiva přes 150 do 200 mm</t>
  </si>
  <si>
    <t>dle výkresů půdorysů a řezu G-G' 
11.19*(3.05+1.65)*2-1.12*2.32*6=89.596 [A] 
Mezisoučet: A=89.596 [B] 
'atika nad částí 0P.19, řez I-I' 
2*0.5*2=2.000 [C] 
Celkem: A+C=91.596 [D]</t>
  </si>
  <si>
    <t>311236131</t>
  </si>
  <si>
    <t>Zdivo jednovrstvé zvukově izolační z cihel děrovaných spojených na pero a drážku na maltu cementovou M10, pevnost cihel přes P15 do P20, tl. zdiva 250 mm</t>
  </si>
  <si>
    <t>dle výkresů půdorysů a řezu A-A' 
9.75*(2.1+1.775)*2-1.12*2.32*2=70.366 [A] 
Mezisoučet: A=70.366 [B]</t>
  </si>
  <si>
    <t>311272031</t>
  </si>
  <si>
    <t>Zdivo z pórobetonových tvárnic na tenké maltové lože, tl. zdiva 200 mm pevnost tvárnic přes P2 do P4, objemová hmotnost přes 450 do 600 kg/m3 hladkých</t>
  </si>
  <si>
    <t>dle výkresu císlo 115 suterén' 
0S.35 2.86*(2.625+5.4)=22.952 [A] 
0S.36 2.86*(0.355+2.57+5.47)-1.1*2.1=21.700 [B] 
Mezisoučet: A+B=44.652 [C] 
'dle výkresu císlo 116, 0.P' 
0P.15-18 3.15*(13.55+4.875+3.85*3)-1.6*4=88.021 [D] 
0P.22-25 3.05*(12.175+3.85*4)-1.6*4=77.704 [E] 
0P.22-25 3.05*(12.175+3.85*4)-1.6*4=77.704 [F] 
0P.26-28 3.8*(5.9+2.4)=31.540 [G] 
0P.33 3.78*(3.85+9.3)-1.6=48.107 [H] 
0P.34, 35 3.78*(3.85+0.3+4.75+6.45)-1.6*2=54.823 [I] 
0P.39, 40 3.8*(2.9+2+3)-1.6*2=26.820 [J] 
0P.38 3.8*1.25=4.750 [K] 
0P.42-44 3.78*9.125-1.6*3=29.693 [L] 
0P.45-47 3.78*9-1.8=32.220 [M] 
0P.50 3.79*(0.45+5.55+1.48)-1.6*2-1.8=23.349 [N] 
0P.51 3.78*(8.41+4.05)-1.6*2=43.899 [O] 
0P.55 3.75*(5.55+4.6+5.6)-1.8=57.263 [P] 
0P.60 3.79*2.85-1.6=9.202 [Q] 
0P.85 3.84*4.525-1.5*2.4=13.776 [R] 
Mezisoučet: D+E+F+G+H+I+J+K+L+M+N+O+P+Q+R=618.871 [S] 
'dle výkresu císlo 117, 1.P' 
1P.02-10 3.09*(3.85*7+18.4+21.15)-1.6*7 =194.285 [T] 
1P.11-15 3.09*(2.65*2+0.8*2+3.8+14.9)-1.6*5=71.104 [U] 
1P.17-19 4.25*(6+4.1+5.6*3)-1.6*3-1.8=107.725 [V] 
1P.21 4.25*1.975=8.394 [W] 
1P.29 4.25*5.6*3-1.6*2=68.200 [X] 
1P.30 4.25*5.6*3-1.6*3=66.600 [Y] 
1P.31, 32 4.25*(5.6+6.05)-1.9*2.45-1.8=43.058 [Z] 
1P.33-36 4.25*(5.6*2+18.4+3.85*2)-1.6*4=152.125 [AA] 
Mezisoučet: T+U+V+W+X+Y+Z+AA=711.491 [AB] 
'dle výkresu císlo 118, 2.P' 
2P.02 3.19*5.75-1.65*2.2=14.713 [AC] 
2P.08-13 3.19*(5.6+0.8+3.85*3+8.2)-1.6*5=75.419 [AD] 
Mezisoučet: AC+AD=90.132 [AE] 
Celkem: A+B+D+E+F+G+H+I+J+K+L+M+N+O+P+Q+R+T+U+V+W+X+Y+Z+AA+AC+AD=1 465.146 [AF]</t>
  </si>
  <si>
    <t>317142422</t>
  </si>
  <si>
    <t>Překlady nenosné z pórobetonu osazené do tenkého maltového lože, výšky do 250 mm, šířky překladu 100 mm, délky překladu přes 1000 do 1250 mm</t>
  </si>
  <si>
    <t>6+6+6=18.000 [A]</t>
  </si>
  <si>
    <t>317142442</t>
  </si>
  <si>
    <t>Překlady nenosné z pórobetonu osazené do tenkého maltového lože, výšky do 250 mm, šířky překladu 150 mm, délky překladu přes 1000 do 1250 mm</t>
  </si>
  <si>
    <t>11+22+2=35.000 [A]</t>
  </si>
  <si>
    <t>317142446</t>
  </si>
  <si>
    <t>Překlady nenosné z pórobetonu osazené do tenkého maltového lože, výšky do 250 mm, šířky překladu 150 mm, délky překladu přes 1500 do 2000 mm</t>
  </si>
  <si>
    <t>317143431</t>
  </si>
  <si>
    <t>Překlady nosné z pórobetonu osazené do tenkého maltového lože, pro zdi tl. 200 mm, délky překladu do 1300 mm</t>
  </si>
  <si>
    <t>28+25+9=62.000 [A]</t>
  </si>
  <si>
    <t>317143434</t>
  </si>
  <si>
    <t>Překlady nosné z pórobetonu osazené do tenkého maltového lože, pro zdi tl. 200 mm, délky překladu přes 1800 do 2000 mm</t>
  </si>
  <si>
    <t>317941121</t>
  </si>
  <si>
    <t>Osazování ocelových válcovaných nosníků na zdivu I nebo IE nebo U nebo UE nebo L do č. 12 nebo výšky do 120 mm</t>
  </si>
  <si>
    <t>a 0.016*4=0.064 [A] 
b 0.0147*3=0.044 [B] 
c 0.0125*2=0.025 [C] 
d 0.015*2=0.030 [D] 
g 0.030*2=0.060 [E] 
h 0.0147*3=0.044 [F] 
ch 0.0162=0.016 [G] 
i 0.0199=0.020 [H] 
k 0.0125=0.013 [I] 
Celkem: A+B+C+D+E+F+G+H+I=0.316 [J]</t>
  </si>
  <si>
    <t>13010714</t>
  </si>
  <si>
    <t>ocel profilová jakost S235JR (11 375) průřez I (IPN) 120</t>
  </si>
  <si>
    <t>a 0.016*4=0.064 [A] 
g 0.030*2=0.060 [B] 
Celkem: A+B=0.124 [C] 
0.124*1.1 Přepočtené koeficientem množství=0.136 [D]</t>
  </si>
  <si>
    <t>b 0.0147*3=0.044 [A] 
c 0.0125*2=0.025 [B] 
d 0.015*2=0.030 [C] 
h 0.0147*3=0.044 [D] 
ch 0.0162=0.016 [E] 
Celkem: A+B+C+D+E=0.159 [F] 
0.159*1.1 Přepočtené koeficientem množství=0.175 [G]</t>
  </si>
  <si>
    <t>13010R01</t>
  </si>
  <si>
    <t>úhelník ocelový nerovnostranný jakost S235JR (11 375) 75x50x8mm</t>
  </si>
  <si>
    <t>i 0.0199=0.020 [A] 
k 0.0125=0.013 [B] 
Celkem: A+B=0.033 [C] 
0.033*1.1 Přepočtené koeficientem množství=0.036 [D]</t>
  </si>
  <si>
    <t>319202112</t>
  </si>
  <si>
    <t>Dodatečná izolace zdiva injektáží nízkotlakou metodou silikonovou mikroemulzí, tloušťka zdiva přes 150 do 300 mm</t>
  </si>
  <si>
    <t>dle výkresu císlo 102 suterén' 
0S.04 2.79=2.790 [A] 
0S.05 5.6+3.13+1.07+0.7+5.85=16.350 [B] 
0S.59-59d 3.75+2.175*2+2.15*3=14.550 [C] 
Mezisoučet: A+B+C=33.690 [D]</t>
  </si>
  <si>
    <t>319202113</t>
  </si>
  <si>
    <t>Dodatečná izolace zdiva injektáží nízkotlakou metodou silikonovou mikroemulzí, tloušťka zdiva přes 300 do 450 mm</t>
  </si>
  <si>
    <t>dle výkresu císlo 102 suterén' 
0S.02 3.2+7.06=10.260 [A] 
0S.03 4.625=4.625 [B] 
0S.04 2.76+6.4=9.160 [C] 
0S.05, 59-59d (20+10)*2-30.9=29.100 [D] 
0S.35 2.82*2+1.8 =7.440 [E] 
0S.60 0.9*2+1.8 =3.600 [F] 
0S.61 0.9*2+0.945*2=3.690 [G] 
Mezisoučet: A+B+C+D+E+F+G=67.875 [H]</t>
  </si>
  <si>
    <t>340271015</t>
  </si>
  <si>
    <t>Zazdívka otvorů v příčkách nebo stěnách pórobetonovými tvárnicemi plochy přes 1 m2 do 4 m2, objemová hmotnost 500 kg/m3, tloušťka příčky 75 mm</t>
  </si>
  <si>
    <t>dle výkresu císlo 115 suterén' 
0S.26 1.65*1.5=2.475 [A] 
Mezisoučet: A=2.475 [B]</t>
  </si>
  <si>
    <t>342272215</t>
  </si>
  <si>
    <t>Příčky z pórobetonových tvárnic hladkých na tenké maltové lože objemová hmotnost do 500 kg/m3, tloušťka příčky 75 mm</t>
  </si>
  <si>
    <t>dle výkresu císlo 116, 0.P' 
0P.33 3.78*(0.875+0.55+0.8+0.275)=9.450 [A] 
0P.46 3.78*(0.3+0.4)=2.646 [B] 
0P.47 3.78*(0.245+0.4)=2.438 [C] 
0P.50 3.79*(4.45+0.41*2+0.335)=21.243 [D] 
0P.51 3.78*(0.175+0.6)=2.930 [E] 
0P.84 3.8*(0.475+0.275+0.525)=4.845 [F] 
Mezisoučet: A+B+C+D+E+F=43.552 [G] 
'dle výkresu císlo 117, 1.P' 
1P.24 3.2*(0.275+0.25)=1.680 [H] 
Mezisoučet: H=1.680 [I] 
Celkem: A+B+C+D+E+F+H=45.232 [J]</t>
  </si>
  <si>
    <t>342272225</t>
  </si>
  <si>
    <t>Příčky z pórobetonových tvárnic hladkých na tenké maltové lože objemová hmotnost do 500 kg/m3, tloušťka příčky 100 mm</t>
  </si>
  <si>
    <t>dle výkresu císlo 115 suterén' 
0S.091.85*3.14-1.4=4.409 [A] 
0S.103.025*3.14-1.4=8.099 [B] 
0S.202.86*2.46*2-1.8*2=10.471 [C] 
0S.24c2.86*(2.28+1.4)-1.6=8.925 [D] 
0S.262.86*2.46-1.8=5.236 [E] 
0S.282.86*1.5-1.4=2.890 [F] 
0S.562.86*(2.2+1.375)-1.6=8.625 [G] 
Mezisoučet: A+B+C+D+E+F+G=48.655 [H] 
'dle výkresu císlo 116, 0.P' 
0P.08, 09 3.15*(5.875+4.475+0.95*2)-1.4*4=32.988 [I] 
0P.15, 17, 22, 24, 61, 30, 35, 41 3.15*0.9*8=22.680 [J] 
0P.32a 3.75*0.2*2=1.500 [K] 
0P.42 3.78*(0.6+1.15+0.85+0.15)=10.395 [L] 
0P.52-54 3.83*(1.86*3+1.01+2*3+0.75)=51.092 [M] 
0P.55 3.75*(2.775+0.3*2)=12.656 [N] 
0P.56 3.75*4.8=18.000 [O] 
Mezisoučet: I+J+K+L+M+N+O=149.311 [P] 
'dle výkresu císlo 117, 1.P' 
1P.02 3.09*1.55=4.790 [Q] 
1P.19 4.25*(0.6*2+1.32+0.2)=11.560 [R] 
1P.24-26 3.2*(1.25*4+4.9+1.55+1.95+0.9)-1.4*6-1.6=35.760 [S] 
1P.32 3.2*(4.1+1.75*2+2.2+1.45)-1.4*4-1.6=28.800 [T] 
1P.33 4.25*1.55=6.588 [U] 
1P.37 4.39*(0.625+0.9+3.955+5.6+0.3+0.25)=51.056 [V] 
1P.40 4.3*(0.225+0.52)=3.204 [W] 
1P.41 4.3*(1.05*3+2.9+1.4)=32.035 [X] 
Mezisoučet: Q+R+S+T+U+V+W+X=173.793 [Y] 
'dle výkresu císlo 118, 2.P' 
2P.02-07 3.19*(2.9*2+1.7*2+1.6+6.42+0.3+0.9+0.15)-1.4*4-1.6*3=48.838 [Z] 
Celkem: A+B+C+D+E+F+G+I+J+K+L+M+N+O+Q+R+S+T+U+V+W+X+Z=420.597 [AA]</t>
  </si>
  <si>
    <t>342272245</t>
  </si>
  <si>
    <t>Příčky z pórobetonových tvárnic hladkých na tenké maltové lože objemová hmotnost do 500 kg/m3, tloušťka příčky 150 mm</t>
  </si>
  <si>
    <t>dle výkresu císlo 115 suterén' 
0S.08, 09(1.7+3.025)*3.14-1.6*2=11.637 [A] 
0S.23-252.86*(6.1*2+3.76+1.98+3.28+0.5)-1.6*4=55.719 [B] 
0S.33, 342.86*(8.715+0.55*2+3.4)-1.6*2=34.595 [C] 
0S.36-382.86*(4.2+5.5)=27.742 [D] 
0S.43-452.86*(3.9*2+2.1+2.05+2)-1.6*2-1.8=34.897 [E] 
0S.562.86*6.16=17.618 [F] 
0S.60, 613.1*(0.6+3.18+6.05)-0.9*2.2=28.493 [G] 
mezi sloupy a fasádou 3*0.5*5=7.500 [H] 
Mezisoučet: A+B+C+D+E+F+G+H=218.201 [I] 
'dle výkresu císlo 116, 0.P' 
0P.07, 09a 3.15*(4+0.95)-1.6=13.993 [J] 
0P.04, 05, 06, 10, 25 3.15*(1.95+2.8+5.65+4.05+5.6)-1.6*4-1.8=54.958 [K] 
0P.33, 34 3.78*3.85*2=29.106 [L] 
0P.43-47 3.78*(4.2+4.1*3+2.4+2+1.13+2.1+2.01+0.8)-1.6*2=98.633 [M] 
0P.50, 60 3.78*(5.45+2.6+1.48+2.95)-1.6*2=43.974 [N] 
0P.53 3.83*(5.8*2+8.6)-1.4*4-1.6=70.166 [O] 
0P.55 3.75*(5.7+5.38)=41.550 [P] 
0P.73-75 3.84*(3.03+1.105+1.05+1.775+5.55)-1.6=46.438 [Q] 
0P.83 3.84*(0.56+1.05+0.7)=8.870 [R] 
0P.84 3.8*(8.2+2.925+2.825)-1.6*2=49.810 [S] 
0P.85 3.4*0.5=1.700 [T] 
0P.87 3.84*6.25=24.000 [U] 
mezi sloupy a fasádou 3.8*0.5*32=60.800 [V] 
Mezisoučet: J+K+L+M+N+O+P+Q+R+S+T+U+V=543.998 [W] 
'dle výkresu císlo 117, 1.P' 
1P.02, 03 2.66*(1.55+3.85)=14.364 [X] 
1P.13 3.09*(2.75+0.3)-1.8=7.625 [Y] 
1P.18 4.25*5.8-1.6=23.050 [Z] 
1P.20, 21 4.25*(4.35+2.2*2+2.125)-1.6-1.8=42.819 [AA] 
1P.22 4.25*5.6-1.05*2.15=21.543 [AB] 
1P.23-25 4.25*(5.025+2.4+4.05*3)-1.6*2=79.994 [AC] 
1P.29, 30 4.25*5.6*3-1.05*2.15-1.6=67.543 [AD] 
1P.31 4.25*(6+0.3*2)=28.050 [AE] 
1P.33, 34 4.25*(5.6+1.55+3.85)-1.6=45.150 [AF] 
1P.36 3.95*3.85=15.208 [AG] 
1P.37 3.95*4.05=15.998 [AH] 
1P.41 4.3*5.6*2-2.3*2.6=42.180 [AI] 
1P.45 4.3*(5.6+0.35+3.475)-1.775*2.6=35.913 [AJ] 
mezi sloupy a fasádou 4.25*0.5*22=46.750 [AK] 
Mezisoučet: X+Y+Z+AA+AB+AC+AD+AE+AF+AG+AH+AI+AJ+AK=486.187 [AL] 
'dle výkresu císlo 118, 2.P' 
2P.04 3.19*2.9=9.251 [AM] 
2P.11 3.19*2.75-1.8=6.973 [AN] 
mezi sloupy a fasádou 3.19*0.5*4=6.380 [AO] 
Mezisoučet: AM+AN+AO=22.604 [AP] 
Celkem: A+B+C+D+E+F+G+H+J+K+L+M+N+O+P+Q+R+S+T+U+V+X+Y+Z+AA+AB+AC+AD+AE+AF+AG+AH+AI+AJ+AK+AM+AN+AO=1 270.990 [AQ]</t>
  </si>
  <si>
    <t>346244821</t>
  </si>
  <si>
    <t>Přizdívky izolační a ochranné z cihel pálených na maltu MC-10 včetně vytvoření požlábku v ohybu izolace vodorovné na svislou, se zatřenou cementovou omítkou z m</t>
  </si>
  <si>
    <t>Přizdívky izolační a ochranné z cihel pálených na maltu MC-10 včetně vytvoření požlábku v ohybu izolace vodorovné na svislou, se zatřenou cementovou omítkou z malty min. MC 10 tl. 20 mm pod izolaci z cihel plných dl. 290 mm, P 10 až P 20 tl. 140 mm</t>
  </si>
  <si>
    <t>dle výkresu císlo 102 suterén' 
přizdívka izolace(112+47)*2*2.5=795.000 [A] 
Celkem: A=795.000 [B]</t>
  </si>
  <si>
    <t>346272236</t>
  </si>
  <si>
    <t>Přizdívky z pórobetonových tvárnic objemová hmotnost do 500 kg/m3, na tenké maltové lože, tloušťka přizdívky 100 mm</t>
  </si>
  <si>
    <t>dle výkresu císlo 116, 0.P' 
0P.50, 51 3.2*5.55=17.760 [A]</t>
  </si>
  <si>
    <t>346272256</t>
  </si>
  <si>
    <t>Přizdívky z pórobetonových tvárnic objemová hmotnost do 500 kg/m3, na tenké maltové lože, tloušťka přizdívky 150 mm</t>
  </si>
  <si>
    <t>dle výkresu císlo 115 suterén' 
0S.11 3.1*(0.85+0.99)=5.704 [A] 
0S.20-22 2.86*(1.85+1.65+2.05)=15.873 [B] 
0S.24b,c 2.8*(1.18+1.3)=6.944 [C] 
0S.38 2.86*3.085=8.823 [D] 
0S.41 2.4*1.9=4.560 [E] 
Mezisoučet: A+B+C+D+E=41.904 [F] 
'dle výkresu císlo 116, 0.P' 
0P.07, 08b, 09b 2.5*0.9*3=6.750 [G] 
0P.44 3.68*2=7.360 [H] 
0P.48 3.68*(0.3+0.35)=2.392 [I] 
0P.52-54 3.1*(0.95*5+1.05+1.25+1.15+2)=31.620 [J] 
0P.61 3.1*0.9=2.790 [K] 
0P.74, 75 3.1*(1.775+1.05*2+2.15)=18.678 [L] 
0P.84 2.9*(3.22+3.8)+1.35*(3.315+1.05)=26.251 [M] 
Mezisoučet: G+H+I+J+K+L+M=95.841 [N] 
'dle výkresu císlo 117, 1.P' 
1P.24, 26 3.2*(0.9*6+1.55+1+2+4.9)=47.520 [O] 
1P.32 3.2*(1.05+0.95*2+0.9+1)=15.520 [P] 
1P.37 3.8*(0.9+5.803)=25.471 [Q] 
Mezisoučet: O+P+Q=88.511 [R] 
'dle výkresu císlo 118, 2.P' 
2P.04-06 3*(0.9*3+1.7+1.1*2)=19.800 [S] 
2P.08 3*5.85=17.550 [T] 
Mezisoučet: S+T=37.350 [U] 
Celkem: A+B+C+D+E+G+H+I+J+K+L+M+O+P+Q+S+T=263.606 [V]</t>
  </si>
  <si>
    <t>346272266</t>
  </si>
  <si>
    <t>Přizdívky z pórobetonových tvárnic objemová hmotnost do 500 kg/m3, na tenké maltové lože, tloušťka přizdívky 200 mm</t>
  </si>
  <si>
    <t>dle výkresu císlo 115 suterén' 
0S.43-45 2.8*(3.7*2+0.7)=22.680 [A] 
Mezisoučet: A=22.680 [B]</t>
  </si>
  <si>
    <t>346272R01</t>
  </si>
  <si>
    <t>Přizdívky z pórobetonových tvárnic objemová hmotnost do 500 kg/m3, na tenké maltové lože, tloušťka přizdívky 250 mm</t>
  </si>
  <si>
    <t>dle výkresu císlo 115 suterén' 
0S.43-45 2.8*5.4=15.120 [A] 
Mezisoučet: A=15.120 [B]</t>
  </si>
  <si>
    <t>386381112</t>
  </si>
  <si>
    <t>Jímka ze železového betonu s bedněním a výztuží, s hladkou cementovou omítkou 20 mm tl. na stěnách, s ozubem pro zapuštění krycí desky, s cementovým potěrem 20</t>
  </si>
  <si>
    <t>Jímka ze železového betonu s bedněním a výztuží, s hladkou cementovou omítkou 20 mm tl. na stěnách, s ozubem pro zapuštění krycí desky, s cementovým potěrem 20 mm tl. na dně, bez zakrytí, bez zemních prací a izolace při vnitřním objemu jímky (délka x šířka x výška) do 750x750x750 mm (0,422 m3)</t>
  </si>
  <si>
    <t>386381113</t>
  </si>
  <si>
    <t>Jímka ze železového betonu s bedněním a výztuží, s hladkou cementovou omítkou 20 mm tl. na stěnách, s ozubem pro zapuštění krycí desky, s cementovým potěrem 20 mm tl. na dně, bez zakrytí, bez zemních prací a izolace při vnitřním objemu jímky (délka x šířka x výška) do 900x900x900 mm (0,729 m3)</t>
  </si>
  <si>
    <t>388381132</t>
  </si>
  <si>
    <t>Kanály (suché) pro rozvody inženýrských sítí betonové nebo železobetonové včetně bednění a odbednění, s betonovou základovou deskou a se zatřením dna, s vysprav</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</si>
  <si>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450x450 do 600x750 mm</t>
  </si>
  <si>
    <t>4.155+1.6=5.755 [A]</t>
  </si>
  <si>
    <t>417321414</t>
  </si>
  <si>
    <t>Ztužující pásy a věnce z betonu železového (bez výztuže) tř. C 20/25</t>
  </si>
  <si>
    <t>věnce výtahových šachet dle výkresů půdorysů a řezů A-A a G-G' 
(2.1+1.775)*2*0.25*0.2*3=1.163 [A] 
(2.1+1.775)*2*0.25*0.25=0.484 [B] 
((3.05+1.62)*2-1.12)*0.2*0.25*4=1.644 [C] 
(3.05+1.62)*2*0.2*0.25=0.467 [D] 
((3.05+1.62)*2-1.12)*0.2*0.15=0.247 [E] 
((3.05+1.62)*2-1.12)*0.2*0.42=0.690 [F] 
Mezisoučet: A+B+C+D+E+F=4.695 [G]</t>
  </si>
  <si>
    <t>417351115</t>
  </si>
  <si>
    <t>Bednění bočnic ztužujících pásů a věnců včetně vzpěr zřízení</t>
  </si>
  <si>
    <t>věnce výtahových šachet dle výkresů půdorysů a řezů A-A a G-G' 
(2.1+1.775)*2*2*0.2*3=9.300 [A] 
(2.1+1.775)*2*2*0.25=3.875 [B] 
((3.05+1.62)*2-1.12)*2*0.25*4=16.440 [C] 
(3.05+1.62)*2*2*0.25=4.670 [D] 
((3.05+1.62)*2-1.12)*2*0.15=2.466 [E] 
((3.05+1.62)*2-1.12)*2*0.42=6.905 [F] 
Mezisoučet: A+B+C+D+E+F=43.656 [G]</t>
  </si>
  <si>
    <t>417351116</t>
  </si>
  <si>
    <t>Bednění bočnic ztužujících pásů a věnců včetně vzpěr odstranění</t>
  </si>
  <si>
    <t>417361821</t>
  </si>
  <si>
    <t>Výztuž ztužujících pásů a věnců z betonářské oceli 10 505 (R) nebo BSt 500</t>
  </si>
  <si>
    <t>4.695*0.12=0.563 [A]</t>
  </si>
  <si>
    <t>677</t>
  </si>
  <si>
    <t>413322323</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</si>
  <si>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</si>
  <si>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pohledového tř. C 16/20</t>
  </si>
  <si>
    <t>1-SB rezevní položka pro případ nutnosti rozdělení výplně dle statika' 
(0.2*0.2*2.7)=0.108 [A] 
obvodový rámeček(0.05*0.2*5)*2=0.100 [B] 
Mezisoučet: A+B=0.208 [C] 
Celkem: A+B=0.208 [D]</t>
  </si>
  <si>
    <t>678</t>
  </si>
  <si>
    <t>413351121</t>
  </si>
  <si>
    <t>Bednění nosníků a průvlaků - bez podpěrné konstrukce výška nosníku po spodní líc stropní desky přes 100 cm zřízení</t>
  </si>
  <si>
    <t>1-SB rezevní položka pro případ nutnosti rozdělení výplně dle statika' 
(0.2*2.7)*2=1.080 [A] 
obvodový rámecek(0.05*5)*4=1.000 [B] 
Mezisoučet: A+B=2.080 [C] 
Celkem: A+B=2.080 [D]</t>
  </si>
  <si>
    <t>679</t>
  </si>
  <si>
    <t>413351122</t>
  </si>
  <si>
    <t>Bednění nosníků a průvlaků - bez podpěrné konstrukce výška nosníku po spodní líc stropní desky přes 100 cm odstranění</t>
  </si>
  <si>
    <t>680</t>
  </si>
  <si>
    <t>413351191</t>
  </si>
  <si>
    <t>Bednění nosníků a průvlaků - bez podpěrné konstrukce Příplatek k cenám za pohledový beton</t>
  </si>
  <si>
    <t>Úpravy povrchů, podlahy a osazování výplní</t>
  </si>
  <si>
    <t>611131100</t>
  </si>
  <si>
    <t>Podkladní a spojovací vrstva vnitřních omítaných ploch vápenný postřik nanášený ručně celoplošně stropů</t>
  </si>
  <si>
    <t>dle výkresu císlo 159 suterén' 
0S.013.76=3.760 [A] 
0S.01a3.76=3.760 [B] 
0S.0222.90=22.900 [C] 
0S.0321.38=21.380 [D] 
0S.0411.58=11.580 [E] 
0S.059.72=9.720 [F] 
0S.0636.57=36.570 [G] 
0S.0750.30=50.300 [H] 
0S.127.26=7.260 [I] 
0S.1315.01=15.010 [J] 
0S.146.15=6.150 [K] 
0S.161.89=1.890 [L] 
0S.173.39=3.390 [M] 
0S.1858.97=58.970 [N] 
0S.18a22.35=22.350 [O] 
0S.3010.6=10.600 [P] 
0S.328.59=8.590 [Q] 
0S.394.2=4.200 [R] 
0S.4013.98=13.980 [S] 
0S.4137.10=37.100 [T] 
0S.429.45=9.450 [U] 
0S.434.1=4.100 [V] 
0S.43a1.23=1.230 [W] 
0S.43b1.23=1.230 [X] 
0S.444.44=4.440 [Y] 
0S.454.17=4.170 [Z] 
0S.45a1.23=1.230 [AA] 
0S.45b1.23=1.230 [AB] 
0S.463.56=3.560 [AC] 
0S.474.64=4.640 [AD] 
0S.484.44=4.440 [AE] 
0S.491.6=1.600 [AF] 
0S.5049.62=49.620 [AG] 
0S.5320.09=20.090 [AH] 
0S.5419.61=19.610 [AI] 
0S.5512.56=12.560 [AJ] 
0S.5636.66=36.660 [AK] 
0S.56a2.97=2.970 [AL] 
0S.5737.18=37.180 [AM] 
0S.5817.4=17.400 [AN] 
0S.5919.71=19.710 [AO] 
0S.630.85=0.850 [AP] 
0S.641.08=1.080 [AQ] 
0S.6716.81=16.810 [AR] 
0S.692.84=2.840 [AS] 
Mezisoučet: A+B+C+D+E+F+G+H+I+J+K+L+M+N+O+P+Q+R+S+T+U+V+W+X+Y+Z+AA+AB+AC+AD+AE+AF+AG+AH+AI+AJ+AK+AL+AM+AN+AO+AP+AQ+AR+AS=628.160 [AT] 
'dle výkresu císlo 160' 
0P.023.65=3.650 [AU] 
0P.033.24=3.240 [AV] 
0P.4811.34=11.340 [AW] 
0P.5722.41=22.410 [AX] 
0P.6315.11=15.110 [AY] 
0P.6431.35=31.350 [AZ] 
0P.659.34=9.340 [BA] 
0P.669.57=9.570 [BB] 
0P.679.7=9.700 [BC] 
0P.689.68=9.680 [BD] 
0P.699.91=9.910 [BE] 
0P.7010.01=10.010 [BF] 
0P.7110.14=10.140 [BG] 
0P.7260.14=60.140 [BH] 
0P.7311.25=11.250 [BI] 
0P.73a2.11=2.110 [BJ] 
0P.7818.52=18.520 [BK] 
0P.78a6.83=6.830 [BL] 
0P.78b18.54=18.540 [BM] 
0P.78c7.42=7.420 [BN] 
0P.8752.04=52.040 [BO] 
0P.8899.62=99.620 [BP] 
0P.9051.02=51.020 [BQ] 
0P.91208.38=208.380 [BR] 
Mezisoučet: AU+AV+AW+AX+AY+AZ+BA+BB+BC+BD+BE+BF+BG+BH+BI+BJ+BK+BL+BM+BN+BO+BP+BQ+BR=691.320 [BS] 
'dle výkresu císlo 161 patro' 
1.P.0111.08=11.080 [BT] 
1.P.1612.15=12.150 [BU] 
Mezisoučet: BT+BU=23.230 [BV] 
Celkem: A+B+C+D+E+F+G+H+I+J+K+L+M+N+O+P+Q+R+S+T+U+V+W+X+Y+Z+AA+AB+AC+AD+AE+AF+AG+AH+AI+AJ+AK+AL+AM+AN+AO+AP+AQ+AR+AS+AU+AV+AW+AX+AY+AZ+BA+BB+BC+BD+BE+BF+BG+BH+BI+BJ+BK+BL+BM+BN+BO+BP+BQ+BR+BT+BU=1 342.710 [BW]</t>
  </si>
  <si>
    <t>611142001</t>
  </si>
  <si>
    <t>Potažení vnitřních ploch pletivem v ploše nebo pruzích, na plném podkladu sklovláknitým vtlačením do tmelu stropů</t>
  </si>
  <si>
    <t>po vybouraných omítkách 1342.710=1 342.710 [A] 
po opravených omítkách 474.65=474.650 [B] 
Celkem: A+B=1 817.360 [C]</t>
  </si>
  <si>
    <t>611221R01</t>
  </si>
  <si>
    <t>Montáž kontaktního zateplení lepením a mechanickým kotvením z desek z minerální vlny s podélnou orientací vláken nebo kombinovaných na vnitřní podhledy, na podk</t>
  </si>
  <si>
    <t>Montáž kontaktního zateplení lepením a mechanickým kotvením z desek z minerální vlny s podélnou orientací vláken nebo kombinovaných na vnitřní podhledy, na podklad betonový nebo z lehčeného betonu, z tvárnic keramických nebo vápenopískových, tloušťky desek přes 160 do 200 mm</t>
  </si>
  <si>
    <t>ZI 6 
0S.92 vč. průvlaků (7.8*6.45+2.2*4.225)*1.1=65.566 [A] 
0P.87, 88, 90, vč. průvlaků (52.04+78.89+52.1)*1.1=201.333 [B] 
Celkem: A+B=266.899 [C]</t>
  </si>
  <si>
    <t>63142009</t>
  </si>
  <si>
    <t>deska tepelně izolační minerální kontaktních fasád podélné vlákno ?=0,035-0,036 tl 160mm</t>
  </si>
  <si>
    <t>266.899*1.05 Přepočtené koeficientem množství=280.244 [A]</t>
  </si>
  <si>
    <t>611241R01</t>
  </si>
  <si>
    <t>Montáž kontaktního zateplení lepením a mechanickým kotvením z desek pórobetonových (kalcium-silikátových) na vnitřní podhledy, na podklad betonový nebo z lehčen</t>
  </si>
  <si>
    <t>Montáž kontaktního zateplení lepením a mechanickým kotvením z desek pórobetonových (kalcium-silikátových) na vnitřní podhledy, na podklad betonový nebo z lehčeného betonu, z tvárnic keramických nebo vápenopískových, tloušťky desek přes 120 do 160 mm</t>
  </si>
  <si>
    <t>ZI 2 
'dle výkresu císlo 115 suterén' 
sever, osy 8-10 a 11-14 11.82*0.5+17.4*0.5=14.610 [A] 
jih 0.5*(5.7+3.175+2.675+5.65+11.99+5.8)+0.3*(5.8+2.3)+0.4*(3.05+5.65)=23.405 [B] 
'dle výkresu císlo 116, 0P' 
sever 5.725*0.5+5.725*0.5+0.5*(4.7+15.6+18.1)+0.5*18.15+2.45*5.8+0.5*(2.725+5.85+4.25+1.3+4.05)=57.298 [C] 
východ 1*(5.45+3.6+2.15+1.15+2.4+4.45)=19.200 [D] 
jih 0.5*4+0.5*(2.825+6.19+2.9*2+5.51+3+9+3+2.75+1.625+6.275)=24.988 [E] 
západ 0.5*(25.965+0.15*10+3.6+4.825+0.18*2)=18.125 [F] 
'dle výkresu císlo 117, 1P' 
sever 0.5*(0.4*3+0.9*4+3.75+5.85+10.975)+0.5*11.45+0.5*17.6+0.5*(17.85+21+4.05+0.7)=49.013 [G] 
východ 1.3*(6.6+5.8+3.4+3)=24.440 [H] 
jih 0.5*(4.05+0.7)+0.5*(0.45*2+0.75*4+0.9+6.1)=7.825 [I] 
západ 0.5*(10.65+1.36*2)=6.685 [J] 
'dle výkresu císlo 118, 2P' 
sever 0.5*(8.725+9+25.25+0.7)=21.838 [K] 
východ 1.3*(6.6+3.535*2+2.335+3)=24.707 [L] 
jih 0.5*3=1.500 [M] 
Mezisoučet: A+B+C+D+E+F+G+H+I+J+K+L+M=293.634 [N] 
Celkem: A+B+C+D+E+F+G+H+I+J+K+L+M=293.634 [O]</t>
  </si>
  <si>
    <t>63152R02</t>
  </si>
  <si>
    <t>deska tepelně izolační minerální kalciumsilikátová ?=0,043 tl 130mm</t>
  </si>
  <si>
    <t>293.634*1.05 Přepočtené koeficientem množství=308.316 [A]</t>
  </si>
  <si>
    <t>611241R02</t>
  </si>
  <si>
    <t>Montáž kontaktního zateplení lepením a mechanickým kotvením z desek pórobetonových (kalcium-silikátových) na vnitřní podhledy, na podklad betonový nebo z lehčeného betonu, z tvárnic keramických nebo vápenopískových, tloušťky desek přes 160 do 200 mm</t>
  </si>
  <si>
    <t>ZI 4 
'pod světlíky 
5.6*54.72=306.432 [A]</t>
  </si>
  <si>
    <t>63152237</t>
  </si>
  <si>
    <t>deska tepelně izolační minerální kalciumsilikátová ?=0,043 tl 200mm</t>
  </si>
  <si>
    <t>306.432*1.05 Přepočtené koeficientem množství=321.754 [A]</t>
  </si>
  <si>
    <t>611311121</t>
  </si>
  <si>
    <t>Omítka vápenná vnitřních ploch nanášená ručně jednovrstvá hladká, tloušťky do 10 mm vodorovných konstrukcí stropů rovných</t>
  </si>
  <si>
    <t>611315402</t>
  </si>
  <si>
    <t>Oprava vápenné omítky vnitřních ploch hrubé, tloušťky do 20 mm stropů, v rozsahu opravované plochy přes 10 do 30%</t>
  </si>
  <si>
    <t>16R 
'dle výkresu císlo 160' 
0P.7670.92=70.920 [A] 
0P.77148.29=148.290 [B] 
0P.77a9.77=9.770 [C] 
0P.7918.20=18.200 [D] 
0P.8018.20=18.200 [E] 
0P.8147.4=47.400 [F] 
0P.8234.61=34.610 [G] 
0P.83127.26=127.260 [H] 
Celkem: A+B+C+D+E+F+G+H=474.650 [I]</t>
  </si>
  <si>
    <t>611341131</t>
  </si>
  <si>
    <t>Potažení vnitřních ploch sádrovým štukem tloušťky do 3 mm vodorovných konstrukcí stropů rovných</t>
  </si>
  <si>
    <t>plocha výztužné tkaniny v tmelu 1817.360=1 817.360 [A] 
ZI 4 306.432=306.432 [B] 
ZI 2 293.634=293.634 [C] 
ZI 6266.899=266.899 [D] 
Celkem: A+B+C+D=2 684.325 [E]</t>
  </si>
  <si>
    <t>612131100</t>
  </si>
  <si>
    <t>Podkladní a spojovací vrstva vnitřních omítaných ploch vápenný postřik nanášený ručně celoplošně stěn</t>
  </si>
  <si>
    <t>dle výkresu císlo 102 suterén' 
0S.01(3.15*2+6.85)*2.75=36.163 [A] 
0S.02(6.77+2.46)*2*2.75=50.765 [B] 
0S.03(5.8+4.18)*2.75=27.445 [C] 
0S.04(5.7+2.46)*2*2.75=44.880 [D] 
0S.05(19.26+10.1)*2*2.75=161.480 [E] 
0S.06(6.9+9.79)*2*2.75=91.795 [F] 
0S.07(6.45+14)*2*2.75=112.475 [G] 
0S.08(5.785+1.16)*2.75=19.099 [H] 
0S.095.95*2.75=16.363 [I] 
0S.161.1*2.75=3.025 [J] 
0S.173*2.75=8.250 [K] 
0S.17a0=0.000 [L] 
0S.18(3.2+4.2)*2*2.75=40.700 [M] 
0S.19(3.6+5.5)*2*2.75=50.050 [N] 
0S.20(3.6+5.85)*2*2.75=51.975 [O] 
0S.22(12.4+5.65)*2*2.75=99.275 [P] 
0S.23(5.5+3.045)*2*2.75=46.998 [Q] 
0S.24(6.65+3.045)*2*2.75=53.323 [R] 
0S.27(1.9+2.3)*2*2.3=19.320 [S] 
0S.30(5.8+6.55)*2*2.3=56.810 [T] 
0S.31(2.3+2.45)*2*2.3=21.850 [U] 
0S.32(2.3+1.7)*2*2.3=18.400 [V] 
0S.33(2.45+3.8)*2.3=14.375 [W] 
0S.34(2.9+4.8)*2.3=17.710 [X] 
0S.36(6*2+6.1)*2.75=49.775 [Y] 
0S.391*2.75=2.750 [Z] 
0S.400=0.000 [AA] 
0S.410=0.000 [AB] 
0S.421*2.75=2.750 [AC] 
0S.438.6*2.75=23.650 [AD] 
0S.44(2.925+4.1)*2.75=19.319 [AE] 
0S.451.325*2.75=3.644 [AF] 
0S.46(4+2.83)*2.75=18.783 [AG] 
0S.47(7.56+2.35)*2*3=59.460 [AH] 
0S.48(3.05+1.7)*3=14.250 [AI] 
0S.49(3.8*2+3.05)*3=31.950 [AJ] 
0S.50(3.6+1.51)*3=15.330 [AK] 
0S.53a(4+1.05)*2*1.5=15.150 [AL] 
0S.55(3.95*2+3.175)*3=33.225 [AM] 
0S.56(3.95*2+2.675)*3=31.725 [AN] 
0S.57(12.8*2+8.5)*3=102.300 [AO] 
Mezisoučet: A+B+C+D+E+F+G+H+I+J+K+L+M+N+O+P+Q+R+S+T+U+V+W+X+Y+Z+AA+AB+AC+AD+AE+AF+AG+AH+AI+AJ+AK+AL+AM+AN+AO=1 486.587 [AP] 
'dle výkresu císlo 103 - 0.P' 
0P.333.65*(7.536+8.645)=59.061 [AQ] 
Mezisoučet: AQ=59.061 [AR] 
'dle výkresu císlo 104, 1.P' 
1P.04-12 0.4*4.2*32=53.760 [AS] 
1P.13 (7.25+7.5+10)*4.2 =103.950 [AT] 
1P.17-22 (7.5+10.5+0.4*20)*4.29=111.540 [AU] 
Mezisoučet: AS+AT+AU=269.250 [AV] 
'odpočet sanačních omítek 
'dle výkresu císlo 159 suterén' 
0S.19-26 -(2.75*(7.35+2.765*2+3.16+2.46+6.68)-3)=-66.245 [AW] 
0S.60-62 -(2.91*(4.08+3.25+2.65+3.85+12.5+6.35+10+8.52+4.235)-0.6*0.6*3-1.85*0.6*5-2*2.2-4.9*0.9-3)=- 142.876 [AX] 
Mezisoučet: AW+AX=- 209.121 [AY] 
Celkem: A+B+C+D+E+F+G+H+I+J+K+L+M+N+O+P+Q+R+S+T+U+V+W+X+Y+Z+AA+AB+AC+AD+AE+AF+AG+AH+AI+AJ+AK+AL+AM+AN+AO+AQ+AS+AT+AU+AW+AX=1 605.777 [AZ]</t>
  </si>
  <si>
    <t>617131101</t>
  </si>
  <si>
    <t>Podkladní a spojovací vrstva vnitřních omítaných ploch cementový postřik nanášený ručně celoplošně světlíků nebo výtahových šachet</t>
  </si>
  <si>
    <t>0S.39 (2.65+1.65)*2*11.19-1.1*2.3*6=81.054 [A] 
0S.69 (2.95+2.25)*2*1.5=15.600 [B] 
0P.86 (2.275+1.6)*2*9.75-1.1*2.3*2=70.503 [C] 
Celkem: A+B+C=167.157 [D]</t>
  </si>
  <si>
    <t>612131151</t>
  </si>
  <si>
    <t>Sanační postřik vnitřních omítaných ploch vápenocementový nanášený ručně celoplošně stěn</t>
  </si>
  <si>
    <t>dle výkresu císlo 159 suterén' 
0S.19-26 2.75*(7.35+2.765*2+3.16+2.46+6.68)-3=66.245 [A] 
0S.60-62 2.91*(4.08+3.25+2.65+3.85+12.5+6.35+10+8.52+4.235)-0.6*0.6*3-1.85*0.6*5-2*2.2-4.9*0.9-3=142.876 [B] 
Celkem: A+B=209.121 [C]</t>
  </si>
  <si>
    <t>612135000</t>
  </si>
  <si>
    <t>Vyrovnání nerovností podkladu vnitřních omítaných ploch maltou, tloušťky do 10 mm vápennou stěn</t>
  </si>
  <si>
    <t>612135090</t>
  </si>
  <si>
    <t>Vyrovnání nerovností podkladu vnitřních omítaných ploch Příplatek k ceně za každých dalších 5 mm tloušťky podkladní vrstvy přes 10 mm maltou vápennou stěn</t>
  </si>
  <si>
    <t>1605.777*2 Přepočtené koeficientem množství=3 211.554 [A]</t>
  </si>
  <si>
    <t>612142001</t>
  </si>
  <si>
    <t>Potažení vnitřních ploch pletivem v ploše nebo pruzích, na plném podkladu sklovláknitým vtlačením do tmelu stěn</t>
  </si>
  <si>
    <t>stávající zdi 
'dle výkresu císlo 159 suterén' 
0S.01-07 3*(1.15+4.04+2.35+11.95+5.8+3.95*3+3.175+2.675+8.65+12.6)*2-1.25*0.9*10-1.6*8=361.390 [A] 
0S.12-14 3*(4.04*2+3.7*2+1.85+1.51-1.5/2)*2-1.6*6=98.940 [B] 
0S.16, 17 3*(4.75*2+2.75)*2=73.500 [C] 
0S.18, 19 2.75*(7.46+20.57)*2=154.165 [D] 
0S.30-36 2.75*(5.7*2+2.725+4.15*2+2.825+5.74+1.4+6.6+17.57)=155.540 [E] 
0S.40-49 2.3*(6.8+1.6*2+5.8*2+6.4*2+2.3*4+1.9*2+4.3*2+1.8*2+2.4*2+1*2+1.7*5)=172.270 [F] 
0S.50-59 2.83*(14.15+6.7+3.85+1.2+5.8+3.6*2+5.5+3.2+4.1+7.06+5.75+5.65+12.65+3.05*2+5.4+6.65)*2-1.8*2.2*4-1.8*2.3*2-2.4*1.2*5-1.8*2.5-1.65*2.25*4=513.564 [G] 
-1.6*8-(1.2+2.25)*2.83=-22.564 [H] 
'dle výkresu císlo 160, 0.P' 
0P.02, 03 3.02*4.8*2+2.7*0.35=29.937 [I] 
0P.05-25 3.02*(37+3.85+2.525+1.825*2+4+0.4*12+4.05*4+3.6+5.45+2.05*2+4.75+5.09*2+5.85+3.3+4.895*3+2.175+2.1+1.15+2.15+3.6)-0.9*1.5*15 =387.797 [J] 
0P.26-29 3.84*(5.8+8.825*2+5.825*2)-1.6*2=131.584 [K] 
0P.38-41 3.7*(1.85+3.25+4+2.2)=41.810 [L] 
0P.42, 43 3.7*(3.25+3.925+3.75)=40.423 [M] 
0P.47, 48 3.7*(4.48*3+2.7)=59.718 [N] 
0P.50 3.7*(5.8+2.55)=30.895 [O] 
0P.55 3.7*(2+1.05+15.57+0.4*10+4.15)-2.4*1.8*4-3*1.8=76.369 [P] 
0P.56, 57 3.7*(8.5+4.7)-3*1.8=43.440 [Q] 
0P.58-61 3.7*(5.6+3.1*2+2.75*3)*2-1.8*2.2*2-2.075*1.8*2-2.4*1.8*2-1.6*2=121.140 [R] 
0P.63 3.75*(6.26+2.415)*2-1.6*2-(1.27+1.17+1.08)*2.1=54.471 [S] 
0P.64-73 3.75*(6.1*2+21.6+6.3)+25-0.9*1.8*18=146.215 [T] 
0P.74-76 3.75*(12.84*2+0.9+5.94)-4.7*3.4-1.6-2.4-1.7*2.4=97.890 [U] 
0P.67, 78 4.25*(9.4*6+8.25*3)=344.888 [V] 
0P.84 3.7*8.2*2=60.680 [W] 
0P.85-90 3.75*(2*5+10+3.95*2+20+12.6+10+0.4*12)-4.9*2.85-1.85*3.3*5-1.45*2.5-0.9*1.8*6=224.540 [X] 
0P.91 3.75*(6.22+2.495+6.9+0.6*2+7+0.4*12)+20=127.306 [Y] 
'dle výkresu císlo 161, 1.P' 
1P.01, 02 3*(4.65*2+2.78+2.9+25)=119.940 [Z] 
1P.03-16 3*(0.9+0.5*16+0.4*8+3.6+6.25+4)-1.47*2.15=74.690 [AA] 
1P.17-20 4.15*(12.1+5.8+2.905+1.925+3.45+2.2)-1.47*2.15=114.617 [AB] 
1P.22-31 4.15*(0.4*48+5.6)=102.920 [AC] 
1P.33-37 4.15*(0.4*12+0.9*3)=31.125 [AD] 
1P.38-41 4.2*(8+6.75*2+10.75)+85+125=345.450 [AE] 
1P.42, 43 5.5*(2.6+8.6)*2=123.200 [AF] 
'dle výkresu císlo 162, 2.P' 
2P.01-06 3*(4.4*2+5.12+0.4*4)=46.560 [AG] 
2P.07 3*27.86=83.580 [AH] 
2P.11-13 3*(6.8+4.8+3.9)=46.500 [AI] 
Mezisoučet: A+B+C+D+E+F+G+H+I+J+K+L+M+N+O+P+Q+R+S+T+U+V+W+X+Y+Z+AA+AB+AC+AD+AE+AF+AG+AH+AI=4 614.490 [AJ] 
'na nových zdech 
dozdívky 41.425/0.25*2=331.400 [AK] 
0S.26 2.86*0.5*3*2=8.580 [AL] 
výtah 11.19*(3.05+2.05)*2-1.12*2.32*6=98.548 [AM] 
výtah 9.75*(2.1+2.275)*2-1.12*2.32*2=80.116 [AN] 
zdivo tl. 200mm 1465.146*2=2 930.292 [AO] 
příčky 75mm (45.232+2.475)*2=95.414 [AP] 
příčky 100mm 420.597*2=841.194 [AQ] 
příčky 150mm 1270.99=1 270.990 [AR] 
přizdívky 17.76+263.606*0.75+22.68+15.12=253.265 [AS] 
Mezisoučet: AK+AL+AM+AN+AO+AP+AQ+AR+AS=5 909.799 [AT] 
Celkem: A+B+C+D+E+F+G+H+I+J+K+L+M+N+O+P+Q+R+S+T+U+V+W+X+Y+Z+AA+AB+AC+AD+AE+AF+AG+AH+AI+AK+AL+AM+AN+AO+AP+AQ+AR+AS=10 524.289 [AU]</t>
  </si>
  <si>
    <t>612241R01</t>
  </si>
  <si>
    <t>Montáž kontaktního zateplení lepením a mechanickým kotvením z desek pórobetonových (kalcium-silikátových) na vnitřní stěny, na podklad betonový nebo z lehčeného</t>
  </si>
  <si>
    <t>Montáž kontaktního zateplení lepením a mechanickým kotvením z desek pórobetonových (kalcium-silikátových) na vnitřní stěny, na podklad betonový nebo z lehčeného betonu, z tvárnic keramických nebo vápenopískových, tloušťky desek přes 40 do 80 mm</t>
  </si>
  <si>
    <t>63152239</t>
  </si>
  <si>
    <t>deska tepelně izolační minerální kalciumsilikátová ?=0,043 tl 50mm</t>
  </si>
  <si>
    <t>82.097=82.097 [A] 
82.097*1.05 Přepočtené koeficientem množství=86.202 [B]</t>
  </si>
  <si>
    <t>63152235</t>
  </si>
  <si>
    <t>deska tepelně izolační minerální kalciumsilikátová ?=0,043 tl 80mm</t>
  </si>
  <si>
    <t>1011.486=1 011.486 [A] 
1011.486*1.05 Přepočtené koeficientem množství=1 062.060 [B]</t>
  </si>
  <si>
    <t>63152R02.1</t>
  </si>
  <si>
    <t>[bez vazby na CS]</t>
  </si>
  <si>
    <t>152.351=152.351 [A] 
152.351*1.05 Přepočtené koeficientem množství=159.969 [B]</t>
  </si>
  <si>
    <t>612242R01</t>
  </si>
  <si>
    <t>Montáž kontaktního zateplení vnitřního ostění, nadpraží nebo parapetu lepením z desek z kalcium-silikátových hloubky špalet do 200 mm, tloušťky desek do 40 mm</t>
  </si>
  <si>
    <t>ZI 1 
'dle výkresu císlo 115 suterén' 
sever, osy 8-10 a 11-14 (2.4+1.2)*2*7+(1.8+2.5)*2+(1.8+2.3)*2*2 =75.400 [A] 
jih (1.25+0.9)*2*16=68.800 [B] 
'dle výkresu císlo 116, 0P' 
'sever' 
(5.5+5.85+(2.4+1.5)*12+(3+1.8)*2+(2.4+1.8)*8+(2.075+1.8)*2+(1.67+1.5)*2+5.8+1.5+2.325+1.4)*2=252.930 [C] 
východ (0.9+1.5)*2*15=72.000 [D] 
jih (2.4+2.1)*2*10+(3.575+2.5)*2+(1.25+2.1)*2+(2.4+3.4)*2+(1.8+3.4)*2=130.850 [E] 
západ (0.9+2.02)*2+(0.9+1.8)*2*21+(0.9+1.75)*2*4=140.440 [F] 
'dle výkresu císlo 117, 1P' 
'sever' 
(2.4+2.4)*2*16+(2.4+1.5)*2*13=255.000 [G] 
jih (4.5+2.4)*2=13.800 [H] 
západ (4.5+2.4)*2=13.800 [I] 
'dle výkresu císlo 118, 2P' 
sever (2.4+1.5)*2*13=101.400 [J] 
Mezisoučet: A+B+C+D+E+F+G+H+I+J=1 124.420 [K] 
Celkem: A+B+C+D+E+F+G+H+I+J=1 124.420 [L]</t>
  </si>
  <si>
    <t>63152R01</t>
  </si>
  <si>
    <t>deska tepelně izolační minerální kalciumsilikátová ?=0,043 tl 40mm</t>
  </si>
  <si>
    <t>1124.42*0.21 Přepočtené koeficientem množství=236.128 [A]</t>
  </si>
  <si>
    <t>612311121</t>
  </si>
  <si>
    <t>Omítka vápenná vnitřních ploch nanášená ručně jednovrstvá hladká, tloušťky do 10 mm svislých konstrukcí stěn</t>
  </si>
  <si>
    <t>612315402</t>
  </si>
  <si>
    <t>Oprava vápenné omítky vnitřních ploch hrubé, tloušťky do 20 mm stěn, v rozsahu opravované plochy přes 10 do 30%</t>
  </si>
  <si>
    <t>dle výkresu císlo 102 suterén' 
0S.072.5*2.75-1.8*2.5=2.375 [A] 
0S.122.8*2.75-2.4*1.2=4.820 [B] 
0S.132.735*2.75-2.4*1.2=4.641 [C] 
0S.152.725*2.75-2.4*1.2=4.614 [D] 
0S.172.845*2.75-2.4*1.2=4.944 [E] 
0S.182.95*2.75-2.4*1.2=5.233 [F] 
0S.195.5*2.75-1.8*2.3*2=6.845 [G] 
0S.205.85*2.75-2.4*1.1*2=10.808 [H] 
0S.364.25*2.75=11.688 [I] 
0S.372.375*2.75=6.531 [J] 
0S.380.975*2.75=2.681 [K] 
0S.391.6*2.75-1.25*0.9=3.275 [L] 
0S.422.65*2.75-1.25*0.9*2=5.038 [M] 
0S.432.775*2.75-1.25*0.9*2=5.381 [N] 
0S.545.6*3-1.25*0.9*4=12.300 [O] 
0S.553.175*3-1.25*0.9*2=7.275 [P] 
0S.562.675*3-1.3*0.9=6.855 [Q] 
0S.578.5*3-1.25*0.9*4=21.000 [R] 
Mezisoučet: A+B+C+D+E+F+G+H+I+J+K+L+M+N+O+P+Q+R=126.304 [S] 
'dle výkresu císlo 103 - 0.P' 
0P.27 5.85*3.3-4.9*2.85 =5.340 [T] 
0P.30, 32 2.725*3.7*2-2.4*1.5*2 =12.965 [U] 
0P.33 4.7*3.65-3*1.8 =11.755 [V] 
0P.34 3.5*3.75-3*1.8=7.725 [W] 
0P.35 11.7*3.65-2.4*1.8*4=25.425 [X] 
0P.37 5.7*3.65-2.4*1.8*2=12.165 [Y] 
0P.41 5.6*3.65-2.075*1.8*2=12.970 [Z] 
0P.43, 44 2.725*3.69*2-2.4*1.8*2=11.471 [AA] 
0P.63 2.66*2.93-2.4*1.5=4.194 [AB] 
0P.64 (2.725+2.675)*2.93-2.4*1.5*2=8.622 [AC] 
0P.65 2.775*2.93-2.4*1.5=4.531 [AD] 
0P.56a 2.725*4.46-2.4*1.5=8.554 [AE] 
0P.66 2.725*2.93-2.4*1.5=4.384 [AF] 
0P.67 (2.45*2+5.8)*2.93-(1.67*2+5.8)*1.5=17.641 [AG] 
0P.68 2.725*3.02-2.4*1.5=4.630 [AH] 
0P.69 2.725*3.02-2.4*1.5=4.630 [AI] 
0P.70 2.725*3.02-2.4*1.5=4.630 [AJ] 
0P.71 4.26*3.02-2.4*1.5-0.825*1.5=8.028 [AK] 
0P.56c 1.5*3.02-1.35*1.5 =2.505 [AL] 
0P.73 (4.05+5.45)*3.02-0.9*1.5*4=23.290 [AM] 
0P.74 3.6*3.02-0.9*1.5*3=6.822 [AN] 
0P.78 2.2*3.02-0.9*1.5*2=3.944 [AO] 
0P.79 1.1*3.02-0.9*1.5=1.972 [AP] 
0P.80 1.1*3.02-0.9*1.5=1.972 [AQ] 
0P.81 2.25*3.02-0.9*1.5*2=4.095 [AR] 
0P.85 2.805*3.7-2.4*2.1=5.339 [AS] 
0P.87 2.87*3.7-2.4*2.1=5.579 [AT] 
0P.88 2.75*3.7-1.8*3.4=4.055 [AU] 
0P.89 5.6*3.68-4.95*2.1=10.213 [AV] 
0P.61 2.725*3.68-2.4*2.1=4.988 [AW] 
0P.60 2.575*3.68-2.4*2.1=4.436 [AX] 
0P.54 2.75*3.68-2.4*2.1=5.080 [AY] 
0P.53 2.7*3.68-1.8*3.4=3.816 [AZ] 
0P.52 1.675*3.68-1.25*2.1=3.539 [BA] 
0P.47 5.85*3.68-2.4*2.1*2=11.448 [BB] 
0P.01a 5.6*3.65-4.66*3.4=4.596 [BC] 
0P.95 4.12*3.74-0.9*1.8*2=12.169 [BD] 
Mezisoučet: T+U+V+W+X+Y+Z+AA+AB+AC+AD+AE+AF+AG+AH+AI+AJ+AK+AL+AM+AN+AO+AP+AQ+AR+AS+AT+AU+AV+AW+AX+AY+AZ+BA+BB+BC+BD=289.518 [BE] 
'dle výkresu císlo 104, 1.P' 
1P.04, 08 (0.8*2+3.75+6.5)*4.2-4.5*2.4 =38.970 [BF] 
1P.11, 12 (0.9*4+3.75+5.85)*4.2-2.4*2.4*2 =43.920 [BG] 
1P.13 (0.6*2+10.96)*4.2-2.4*2.4*4=28.032 [BH] 
1P.18 5.6*4.29-2.4*2.4*2=12.504 [BI] 
1P.20-22 2.725*4.29+(2.725+5.6*2)*4.14-2.4*2.4*8=23.260 [BJ] 
1P.26-31 2.75*2.99*6-2.4*1.5*6=27.735 [BK] 
1P.48-54 2.75*2.99*7-2.4*1.5*7=32.358 [BL] 
1P.55 (4.1+4.25)*2.99-3.6*1.8 =18.487 [BM] 
1P.55 5*2.99 =14.950 [BN] 
Mezisoučet: BF+BG+BH+BI+BJ+BK+BL+BM+BN=240.216 [BO] 
'dle výkresu císlo 105, 2.P' 
2P.02, 04 3.09*(2.7+2.725+0.5*2)-2.4*1.5*2=12.653 [BP] 
2P.11-19 3.09*(2.725*8+0.5*6+5.1)-2.4*1.5*8=63.591 [BQ] 
2P.19-26 3.09*(2.6+1.25+1+18)-18*1.8=38.207 [BR] 
Mezisoučet: BP+BQ+BR=114.451 [BS] 
Celkem: A+B+C+D+E+F+G+H+I+J+K+L+M+N+O+P+Q+R+T+U+V+W+X+Y+Z+AA+AB+AC+AD+AE+AF+AG+AH+AI+AJ+AK+AL+AM+AN+AO+AP+AQ+AR+AS+AT+AU+AV+AW+AX+AY+AZ+BA+BB+BC+BD+BF+BG+BH+BI+BJ+BK+BL+BM+BN+BP+BQ+BR=770.489 [BT]</t>
  </si>
  <si>
    <t>612324111</t>
  </si>
  <si>
    <t>Omítka sanační vnitřních ploch podkladní (vyrovnávací) tloušťky do 10 mm nanášená ručně svislých konstrukcí stěn</t>
  </si>
  <si>
    <t>612325131</t>
  </si>
  <si>
    <t>Omítka sanační vnitřních ploch jádrová tloušťky do 15 mm nanášená ručně svislých konstrukcí stěn</t>
  </si>
  <si>
    <t>612328131</t>
  </si>
  <si>
    <t>Potažení vnitřních ploch sanačním štukem tloušťky do 3 mm svislých konstrukcí stěn</t>
  </si>
  <si>
    <t>612341131</t>
  </si>
  <si>
    <t>Potažení vnitřních ploch sádrovým štukem tloušťky do 3 mm svislých konstrukcí stěn</t>
  </si>
  <si>
    <t>plocha výztužné tkaniny v tmelu 10524.289=10 524.289 [A] 
obklady -1446.803=-1 446.803 [B] 
Celkem: A+B=9 077.486 [C]</t>
  </si>
  <si>
    <t>617331141</t>
  </si>
  <si>
    <t>Omítka cementová vnitřních ploch nanášená ručně dvouvrstvá, tloušťky jádrové omítky do 10 mm a tloušťky štuku do 3 mm štuková plstí hlazená uzavřených nebo omez</t>
  </si>
  <si>
    <t>Omítka cementová vnitřních ploch nanášená ručně dvouvrstvá, tloušťky jádrové omítky do 10 mm a tloušťky štuku do 3 mm štuková plstí hlazená uzavřených nebo omezených prostor světlíků nebo výtahových šachet</t>
  </si>
  <si>
    <t>631311124</t>
  </si>
  <si>
    <t>Mazanina z betonu prostého bez zvýšených nároků na prostředí tl. přes 80 do 120 mm tř. C 16/20</t>
  </si>
  <si>
    <t>(404.98+96.57+200.04+38.36+159.84+208.38+10.76)*0.12=134.272 [A]</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</si>
  <si>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</si>
  <si>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</si>
  <si>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</si>
  <si>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</si>
  <si>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(404.98+96.57+200.04+38.36+159.84+208.38+10.76)*0.0044*1.3=6.400 [A]</t>
  </si>
  <si>
    <t>632441R01</t>
  </si>
  <si>
    <t>Potěr rychletuhnoucí ze suchých směsí s výztužnými vlákny tlouštky přes 40 do 50 mm</t>
  </si>
  <si>
    <t>do 50mm 206.45+56.3+404.98+96.57+159.84=924.140 [A] 
208.38 - 0P.91208.38=208.380 [B] 
do 55mm 1002.06+1856.15+35.05+200.04=3 093.300 [C] 
do 60mm 38.36=38.360 [D] 
do 65mm 10.76=10.760 [E] 
Celkem: A+B+C+D+E=4 274.940 [F]</t>
  </si>
  <si>
    <t>632441R02</t>
  </si>
  <si>
    <t>Potěr rychletuhnoucí ze suchých směsí s výztužnými vlákny. Příplatek k ceně -1R01 za každých dalších i započatých 10 mm tloušťky přes 50 mm</t>
  </si>
  <si>
    <t>do 55mm 1002.06+1856.15+35.05+200.04=3 093.300 [A] 
do 60mm 38.36=38.360 [B] 
do 65mm 10.76*2=21.520 [C] 
Celkem: A+B+C=3 153.180 [D]</t>
  </si>
  <si>
    <t>632450131</t>
  </si>
  <si>
    <t>Potěr cementový vyrovnávací ze suchých směsí v ploše o průměrné (střední) tl. od 10 do 20 mm</t>
  </si>
  <si>
    <t>vyspravení stávající ŽB konstrukce 
874.722+334.965+10.03=1 219.717 [A]</t>
  </si>
  <si>
    <t>632451031</t>
  </si>
  <si>
    <t>Potěr cementový vyrovnávací z malty (MC-15) v ploše o průměrné (střední) tl. od 10 do 20 mm</t>
  </si>
  <si>
    <t>srovnání plochy z vlnitého plechu s vlnami zalitými lehčeným betonem 
164.54+121+1207.8+72.5+186.5=1 752.340 [A]</t>
  </si>
  <si>
    <t>632481213</t>
  </si>
  <si>
    <t>Separační vrstva k oddělení podlahových vrstev z polyetylénové fólie</t>
  </si>
  <si>
    <t>1002.06+206.45+56.3+404.98+96.57+1856.15+35.05+200.04+38.36+159.84+208.38=4 264.180 [A]</t>
  </si>
  <si>
    <t>632683112</t>
  </si>
  <si>
    <t>Sešívání trhlin v betonových podlahách ocelovými sponkami se zálivkou pryskyřicí vzdálenosti sponek přes 10 do 15 cm</t>
  </si>
  <si>
    <t>(317.93+85.64+243.501)*0.8=517.657 [A] 
517.657*0.85 Přepočtené koeficientem množství=440.008 [B]</t>
  </si>
  <si>
    <t>632902211</t>
  </si>
  <si>
    <t>Příprava zatvrdlého povrchu betonových mazanin pro cementový potěr cementovým mlékem s přísadou</t>
  </si>
  <si>
    <t>7.66=7.660 [A]</t>
  </si>
  <si>
    <t>92</t>
  </si>
  <si>
    <t>633811111</t>
  </si>
  <si>
    <t>Povrchová úprava betonových podlah broušení nerovností do 2 mm (stržení šlemu)</t>
  </si>
  <si>
    <t>317.93+85.64+243.501=647.071 [A]</t>
  </si>
  <si>
    <t>93</t>
  </si>
  <si>
    <t>634112127</t>
  </si>
  <si>
    <t>Obvodová dilatace mezi stěnou a mazaninou nebo potěrem podlahovým páskem z pěnového PE s fólií tl. do 10 mm, výšky 120 mm</t>
  </si>
  <si>
    <t>4264.18*0.85 Přepočtené koeficientem množství=3 624.553 [A]</t>
  </si>
  <si>
    <t>94</t>
  </si>
  <si>
    <t>635111421</t>
  </si>
  <si>
    <t>Doplnění násypu pod dlažby, podlahy a mazaniny pískem neupraveným (s dodáním hmot), s udusáním a urovnáním povrchu násypu plochy jednotlivě přes 2 m2</t>
  </si>
  <si>
    <t>(404.98+96.57+200.04+38.36+159.84+208.38+10.76)*0.15=167.840 [A]</t>
  </si>
  <si>
    <t>431</t>
  </si>
  <si>
    <t>642942111</t>
  </si>
  <si>
    <t>Osazování zárubní nebo rámů kovových dveřních lisovaných nebo z úhelníků bez dveřních křídel na cementovou maltu, plochy otvoru do 2,5 m2</t>
  </si>
  <si>
    <t>dle výpisu' 
'typ 5' 
5/D1=1.000 [A] 
Mezisoučet: A=1.000 [B] 
Celkem: A=1.000 [C]</t>
  </si>
  <si>
    <t>432</t>
  </si>
  <si>
    <t>55331448</t>
  </si>
  <si>
    <t>zárubeň jednokřídlá ocelová pro dodatečnou montáž tl stěny 210-250mm rozměru 900/1970, 2100mm</t>
  </si>
  <si>
    <t>Osazování výplní otvorů</t>
  </si>
  <si>
    <t>112</t>
  </si>
  <si>
    <t>962032R01</t>
  </si>
  <si>
    <t>Bourání zdiva nadzákladového z cihel nebo tvárnic komínového z cihel pálených, šamotových nebo vápenopískových na maltu vápennou nebo vápenocementovou</t>
  </si>
  <si>
    <t>dle výkresu císlo 104, 1.P' 
1P.38 (0.65*0.65-0.35*0.35)*6.33*2=3.798 [A] 
Mezisoučet: A=3.798 [B] 
Celkem: A=3.798 [C]</t>
  </si>
  <si>
    <t>120</t>
  </si>
  <si>
    <t>965041R01</t>
  </si>
  <si>
    <t>Bourání mazanin pěnobetonových tl. přes 100 mm, plochy přes 4 m2</t>
  </si>
  <si>
    <t>dle výkresu císlo 106, střecha' 
střecha haly 32.28*37.305+8.5*12.86+6*1+83.5*2=1 486.515 [A] 
střecha haly - nižší část nad vstupem 65.4=65.400 [B] 
Celkem: A+B=1 551.915 [C] 
1551.915*0.15 Přepočtené koeficientem množství=232.787 [D]</t>
  </si>
  <si>
    <t>124</t>
  </si>
  <si>
    <t>965045R01</t>
  </si>
  <si>
    <t>Bourání podlahové konstrukce tl. 100 mm, vč. soklu</t>
  </si>
  <si>
    <t>dle výkresu císlo 102 suterén' 
0S.0138.79=38.790 [A] 
0S.0216.44=16.440 [B] 
0S.0325=25.000 [C] 
0S.0414.28=14.280 [D] 
0S.05142.29=142.290 [E] 
0S.0653.42=53.420 [F] 
0S.0765.1=65.100 [G] 
0S.086.64=6.640 [H] 
0S.096.93=6.930 [I] 
0S.106.84=6.840 [J] 
0S.112.96=2.960 [K] 
0S.126.44=6.440 [L] 
0S.12a1.21=1.210 [M] 
0S.139.44=9.440 [N] 
0S.143.26=3.260 [O] 
0S.155.19=5.190 [P] 
0S.15a1.31=1.310 [Q] 
0S.15b1.45=1.450 [R] 
0S.163.3=3.300 [S] 
0S.176.51=6.510 [T] 
0S.17a1.4=1.400 [U] 
0S.1813.15=13.150 [V] 
0S.2020.69=20.690 [W] 
0S.2270.51=70.510 [X] 
0S.2316.88=16.880 [Y] 
0S.2420.03=20.030 [Z] 
0S.274.64=4.640 [AA] 
0S.3037.68=37.680 [AB] 
0S.316.04=6.040 [AC] 
0S.323.91=3.910 [AD] 
0S.3311.53=11.530 [AE] 
0S.3413.48=13.480 [AF] 
0S.35d14.17=14.170 [AG] 
0S.3662.91=62.910 [AH] 
0S.3714.96=14.960 [AI] 
0S.3911.78=11.780 [AJ] 
0S.402.77=2.770 [AK] 
0S.412.75=2.750 [AL] 
0S.4218.57=18.570 [AM] 
0S.4324.04=24.040 [AN] 
0S.4411.97=11.970 [AO] 
0S.455.55=5.550 [AP] 
0S.4610.91=10.910 [AQ] 
0S.4722.23=22.230 [AR] 
0S.485.73=5.730 [AS] 
0S.4911.65=11.650 [AT] 
0S.506.28=6.280 [AU] 
0S.53a4.22=4.220 [AV] 
0S.5512.37=12.370 [AW] 
0S.5610.42=10.420 [AX] 
0S.5737.78=37.780 [AY] 
0S.5817.4=17.400 [AZ] 
Mezisoučet: A+B+C+D+E+F+G+H+I+J+K+L+M+N+O+P+Q+R+S+T+U+V+W+X+Y+Z+AA+AB+AC+AD+AE+AF+AG+AH+AI+AJ+AK+AL+AM+AN+AO+AP+AQ+AR+AS+AT+AU+AV+AW+AX+AY+AZ=945.200 [BA] 
'dle výkresu císlo 103 - 0.P' 
0P.01a,b,c 24.44+12.76+13.55=50.750 [BB] 
0P.02-19 6.75+11.52+1.99*2+1.2+13.14+14.98+26.43+1.8+4.74+7.46+8.44+1.3*2+1.31*2+1.39+6.13+1.39+1.4*8+3.93+11.91+6.29+16.5+1.35+1.37+2.19+1.16+27.34=197.810 [BC] 
0P.21, 26 5.8*5.8 =33.640 [BD] 
0P.28-35 6.66+5.08+14.88+4.9+15.52+32.48+36.85+97.68=214.050 [BE] 
0P.36-54 39.96+21+8.56+8.54+55.61+5.45+7.03+4.45+10.64+10.93+11.87+6.71*2+88.51+4.19+6.55+11.58+5.64+3.71+4.53+4.97+19.16*2=365.460 [BF] 
0P.56 93.84 =93.840 [BG] 
0P.60, 61 17.44+18.96 =36.400 [BH] 
0P.63-71 14.09+27.75+13.95+13.95+15.4+39.48+14.02+13.67*2+20.52 =186.500 [BI] 
0P.75-82 2.99+6.86+1.31+2.86+1.64+1.71+9.18+8.61+1.14+1.08+1.05  =38.430 [BJ] 
0P.84a, 84b 7.2+2.81 =10.010 [BK] 
0P.85-89 11.01+11.2+14.55+19.45+72.32 =128.530 [BL] 
0P.92-102 9.9+1.79+1.71+1.52+8.87+6+1.41+1.58+20.46+17.7+46.7+10.03+10.02+9.92+9.71+9.67+9.58+9.47+15.12 =201.160 [BM] 
Mezisoučet: BB+BC+BD+BE+BF+BG+BH+BI+BJ+BK+BL+BM=1 556.580 [BN] 
'dle výkresu císlo 104, 1.P' 
1P.04-13 21.07+4.22+2.97+4.61+30.13+15.31+48.85+29.93+41.52+80.88=279.490 [BO] 
1P.17-21 7.86+2.34+2.11+24.63+7.33+8.57+1.04+1.08+1.17+1.21+199.56 =256.900 [BP] 
1P.24 29.2=29.200 [BQ] 
1P.58-62 3.09+3.3+1.12+1.06+1.26+9.67+9.92+9+1.14+1.08+1.38=42.020 [BR] 
Mezisoučet: BO+BP+BQ+BR=607.610 [BS] 
Celkem: A+B+C+D+E+F+G+H+I+J+K+L+M+N+O+P+Q+R+S+T+U+V+W+X+Y+Z+AA+AB+AC+AD+AE+AF+AG+AH+AI+AJ+AK+AL+AM+AN+AO+AP+AQ+AR+AS+AT+AU+AV+AW+AX+AY+AZ+BB+BC+BD+BE+BF+BG+BH+BI+BJ+BK+BL+BM+BO+BP+BQ+BR=3 109.390 [BT]</t>
  </si>
  <si>
    <t>127</t>
  </si>
  <si>
    <t>967022R01</t>
  </si>
  <si>
    <t>Vybourání podlahových, stropních a stěnových dilatací</t>
  </si>
  <si>
    <t>dle výkresu císlo 102 suterén' 
SO.03 (2.75+1.6)*2=8.700 [A] 
SO.07 (2.75+2.15)*2=9.800 [B] 
Mezisoučet: A+B=18.500 [C] 
'dle výkresu císlo 103 - 0.P' 
0P.01 3.75*2+(5.04+3.75)*2=25.080 [D] 
0P.19 3.4=3.400 [E] 
0P.21, 26 (1.825+3.555+3.75*2)*2=25.760 [F] 
0P.21, 26 (1.825+3.555+3.75*2)*2=25.760 [G] 
0P.38 3.65=3.650 [H] 
0P.35 3.65=3.650 [I] 
0P.47 (5.6+2.55+3.37*2)*2=29.780 [J] 
0P.42b (2.6+5.18)*2=15.560 [K] 
0P.56, 66 (3.9+1.55+2.57*2)*2=21.180 [L] 
Mezisoučet: D+E+F+G+H+I+J+K+L=153.820 [M] 
'dle výkresu císlo 104, 1.P' 
1P.04 (1.9+2.45)*2=8.700 [N] 
1P.09 (1.9+2.45)*2=8.700 [O] 
1P.21 (5.6+3.86+3.8+1.33+3.84*2)*2=44.540 [P] 
1P.21 (1.85+1.005+3.84*2)*2=21.070 [Q] 
1P.36, 37 (2.6+3.2+3.84*2)*2=26.960 [R] 
Mezisoučet: N+O+P+Q+R=109.970 [S] 
Celkem: A+B+D+E+F+G+H+I+J+K+L+N+O+P+Q+R=282.290 [T]</t>
  </si>
  <si>
    <t>137</t>
  </si>
  <si>
    <t>975111R01</t>
  </si>
  <si>
    <t>Podchycení konstrukcí při bourání vč. pronájmu a odstranění</t>
  </si>
  <si>
    <t>160</t>
  </si>
  <si>
    <t>985132R01</t>
  </si>
  <si>
    <t>Očištění ploch předehřátou párou dle certifikovaného systému AHCP</t>
  </si>
  <si>
    <t>Fasády obložené kabřincem a skleněnou mozaikou vč. ostění 
F1 1410.7*1.2=1 692.840 [A] 
F2 115.36*1.2=138.432 [B] 
F3 312.74*1.2=375.288 [C] 
Mezisoučet: A+B+C=2 206.560 [D] 
'Betonové fasády 
F10+F11 - stěny (24*0.8*2+32*1)=70.400 [E] 
F10+F11 - vodorovné plochy (24*0.43*2+32*0.2)=27.040 [F] 
Mezisoučet: E+F=97.440 [G] 
'F12' 
vnější stěny (1.35+14.76+9.525)*2.4=61.524 [H] 
vnitřní stěny (1.05*4+7.5+6.2+3.175+5.75)*2*2=107.300 [I] 
vodorovné plochy (1.35*(14.76+9.525))=32.785 [J] 
F12 - 0S.68 2.3=2.300 [K] 
Mezisoučet: H+I+J+K=203.909 [L] 
'F13' 
stěny, podstupnice ((0.9*3+2.38)*0.7+(0.9*3+2.7)*0.8)=7.876 [M] 
vodorovné plochy (2.38*2.25+2.7*2.37)=11.754 [N] 
Mezisoučet: M+N=19.630 [O] 
F14 (19.555*0.08+0.9*0.1*2+3.3*0.1+0.9*0.125*2)=2.299 [P] 
F14 (19.555*0.9+3.3*0.9)=20.570 [Q] 
F14 (19.555*0.9+3.3*0.9)=20.570 [R] 
Mezisoučet: P+Q+R=43.439 [S] 
F15 (1.4*(11.7+1.45*2)+1.18*(1.3*2+11.4+0.15))=37.137 [T] 
F15 (11.7*1.45)=16.965 [U] 
F15 (11.7*1.45)=16.965 [V] 
Mezisoučet: T+U+V=71.067 [W] 
F16 (19.555*0.21+0.9*0.22*2)=4.503 [X] 
F16 (19.555*0.9)=17.600 [Y] 
F16 (19.555*0.9)=17.600 [Z] 
Mezisoučet: X+Y+Z=39.703 [AA] 
F26 9.8*5.6=54.880 [AB] 
Mezisoučet: AB=54.880 [AC] 
F27 3.6*0.515=1.854 [AD] 
Mezisoučet: AD=1.854 [AE] 
F32 42*2*2=168.000 [AF] 
Mezisoučet: AF=168.000 [AG] 
1P.41 199.76=199.760 [AH] 
Mezisoučet: AH=199.760 [AI] 
Celkem: A+B+C+E+F+H+I+J+K+M+N+P+Q+R+T+U+V+X+Y+Z+AB+AD+AF+AH=3 106.242 [AJ]</t>
  </si>
  <si>
    <t>186</t>
  </si>
  <si>
    <t>711191R01</t>
  </si>
  <si>
    <t>Příplatek za napojení hydroizolace na stávající vodorovnou a svislou izolaci</t>
  </si>
  <si>
    <t>208</t>
  </si>
  <si>
    <t>713131143</t>
  </si>
  <si>
    <t>Montáž tepelné izolace stěn rohožemi, pásy, deskami, dílci, bloky (izolační materiál ve specifikaci) lepením celoplošně s mechanickým kotvením</t>
  </si>
  <si>
    <t>boční stěny atik 
S01 (19.67+18.1+25.4+17.9+36.75+3.22*2+10.5+18.9)*2*0.8=245.856 [A] 
S02 38*2*0.6=45.600 [B] 
S04 (13.2+11.7+11.7+33*3)*2*(0.2+0.85)/2=142.380 [C] 
S05 ((6.29+6.26+26.3*2)*2+7.5*2)*0.75=108.975 [D] 
S06 61.5*0.7=43.050 [E] 
S07 2.03*0.8*2=3.248 [F] 
S08 132.5*0.3=39.750 [G] 
Mezisoučet: A+B+C+D+E+F+G=628.859 [H] 
S03 45.6*0.2=9.120 [I] 
Celkem: A+B+C+D+E+F+G+I=637.979 [J]</t>
  </si>
  <si>
    <t>216</t>
  </si>
  <si>
    <t>63140R01</t>
  </si>
  <si>
    <t>deska tepelně izolační minerální plochých střech dvouvrstvá ?=0,038-0,039 tl 40mm</t>
  </si>
  <si>
    <t>1328.8*1.05 Přepočtené koeficientem množství=1 395.240 [A]</t>
  </si>
  <si>
    <t>224</t>
  </si>
  <si>
    <t>713591161R1</t>
  </si>
  <si>
    <t>Montáž a dodávka protipožárních ucpávek</t>
  </si>
  <si>
    <t>SOUBOR</t>
  </si>
  <si>
    <t>240</t>
  </si>
  <si>
    <t>762431R01</t>
  </si>
  <si>
    <t>Obložení stěn z dřevoštěpkových desek OSB přibíjených na pero a drážku broušených, tloušťky desky 25 mm</t>
  </si>
  <si>
    <t>86.892=86.892 [A]</t>
  </si>
  <si>
    <t>251</t>
  </si>
  <si>
    <t>763111R03</t>
  </si>
  <si>
    <t>Příčka ze sádrokartonových desek s nosnou konstrukcí z jednoduchých ocelových profilů UW, CW jednoduše opláštěná deskou standardní A tl. 12,5 mm, příčka tl. 150</t>
  </si>
  <si>
    <t>Příčka ze sádrokartonových desek s nosnou konstrukcí z jednoduchých ocelových profilů UW, CW jednoduše opláštěná deskou standardní A tl. 12,5 mm, příčka tl. 150 mm, profil 125, s izolací, EI 30, Rw do 48 dB</t>
  </si>
  <si>
    <t>W1 
'dle výkresu císlo 159 suterén' 
0S.38 0.2*3.18=0.636 [A] 
Mezisoučet: A=0.636 [B] 
'dle výkresu císlo 160, 0.P' 
0P.38 0.52*1.5+0.95*2.16+1.5*3.24 =7.692 [C] 
Mezisoučet: C=7.692 [D] 
Celkem: A+C=8.328 [E]</t>
  </si>
  <si>
    <t>252</t>
  </si>
  <si>
    <t>763111R01</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</si>
  <si>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</si>
  <si>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150 mm, profil 125, Rw do 51 dB</t>
  </si>
  <si>
    <t>W2 
'dle výkresu císlo 159 suterén' 
0S.31 0.3*2.725+0.35*1.4+0.2*2.455=1.799 [A] 
Mezisoučet: A=1.799 [B] 
'dle výkresu císlo 160, 0.P' 
0P.31, 32 0.93*(6.8+1.5+2.7)+0.52*(1.25+1.5)=11.660 [C] 
Mezisoučet: C=11.660 [D] 
'dle výkresu císlo 161, 1.P' 
1P.01 0.89*2.7*2=4.806 [E] 
1P.17 0.53*1.5=0.795 [F] 
1P.28 0.54*1.325+0.75*2.65=2.703 [G] 
Mezisoučet: E+F+G=8.304 [H] 
'dle výkresu císlo 162, 2.P' 
2P.02 0.16*2.7*2=0.864 [I] 
Mezisoučet: I=0.864 [J] 
Celkem: A+C+E+F+G+I=22.627 [K]</t>
  </si>
  <si>
    <t>253</t>
  </si>
  <si>
    <t>763111R02</t>
  </si>
  <si>
    <t>Příčka ze sádrokartonových desek s nosnou konstrukcí z jednoduchých ocelových profilů UW, CW jednoduše opláštěná deskou protipožární DF tl. 12,5 mm s izolací, EI 45, příčka tl. 200 mm, profil 175, Rw do 51 dB</t>
  </si>
  <si>
    <t>W2 
'dle výkresu císlo 160, 0.P' 
0P.32 1.04*4.4=4.576 [A] 
'dle výkresu císlo 162, 2.P' 
2P.02 0.79*1.65=1.304 [B] 
Celkem: A+B=5.880 [C]</t>
  </si>
  <si>
    <t>254</t>
  </si>
  <si>
    <t>763111R04</t>
  </si>
  <si>
    <t>Příčka ze sádrokartonových desek s nosnou konstrukcí z jednoduchých ocelových profilů UW, CW jednoduše opláštěná deskou standardní A tl. 12,5 mm, příčka tl. 200</t>
  </si>
  <si>
    <t>Příčka ze sádrokartonových desek s nosnou konstrukcí z jednoduchých ocelových profilů UW, CW jednoduše opláštěná deskou standardní A tl. 12,5 mm, příčka tl. 200 mm, profil 175, s izolací, EI 30, Rw do 48 dB</t>
  </si>
  <si>
    <t>W1 
'dle výkresu císlo 116, 0.P' 
0P.55 0.55*1.8=0.990 [A]</t>
  </si>
  <si>
    <t>255</t>
  </si>
  <si>
    <t>763111R05</t>
  </si>
  <si>
    <t>Příčka ze sádrokartonových desek s nosnou konstrukcí z jednoduchých ocelových profilů U18/30/0,8mm jednoduše opláštěná deskou A tl. 12,5 mm s izolací, příčka tl</t>
  </si>
  <si>
    <t>Příčka ze sádrokartonových desek s nosnou konstrukcí z jednoduchých ocelových profilů U18/30/0,8mm jednoduše opláštěná deskou A tl. 12,5 mm s izolací, příčka tl. 55 mm, profil 30</t>
  </si>
  <si>
    <t>W5 
'dle výkresu císlo 117, 1.P' 
1P.12, 14 0.5*3*3=4.500 [A] 
1P.17 0.8*4.15=3.320 [B] 
'dle výkresu císlo 118, 2.P' 
2P.09, 10, 12 0.5*3.1*4=6.200 [C] 
Celkem: A+B+C=14.020 [D]</t>
  </si>
  <si>
    <t>259</t>
  </si>
  <si>
    <t>763121R01</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</si>
  <si>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</si>
  <si>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87,5 mm, profil 75, vč. dveří</t>
  </si>
  <si>
    <t>Dočasné ohraničení prostoru při bouracích a montážních pracích 
0P.67 3*(5.8+1.5+1.82+1.75*2)=37.860 [A] 
0P.73 3*(1.04+1.2+5.45)=23.070 [B] 
0P.74 3*(1.04+1.2+3.6)=17.520 [C] 
0P.91 3.85*(0.9*2+1.2)=11.550 [D] 
Celkem: A+B+C+D=90.000 [E]</t>
  </si>
  <si>
    <t>269</t>
  </si>
  <si>
    <t>63126R01</t>
  </si>
  <si>
    <t>panel akustický hygienický povrch viditelný rastr bílý tl 15mm</t>
  </si>
  <si>
    <t>290.38*1.05 Přepočtené koeficientem množství=304.899 [A]</t>
  </si>
  <si>
    <t>271</t>
  </si>
  <si>
    <t>63126R02</t>
  </si>
  <si>
    <t>panel akustický hrana polozapuštěná bílý tl 15mm</t>
  </si>
  <si>
    <t>140.68*1.05 Přepočtené koeficientem množství=147.714 [A]</t>
  </si>
  <si>
    <t>273</t>
  </si>
  <si>
    <t>3610167R01</t>
  </si>
  <si>
    <t>kazeta podhledová se skrytou konstrukcí 600×600×19 mm</t>
  </si>
  <si>
    <t>712.27=712.270 [A] 
712.27*1.05 Přepočtené koeficientem množství=747.884 [B]</t>
  </si>
  <si>
    <t>274</t>
  </si>
  <si>
    <t>3610167R02</t>
  </si>
  <si>
    <t>kazeta podhledová se skrytou konstrukcí 600×600×20 mm</t>
  </si>
  <si>
    <t>694.2=694.200 [A] 
694.2*1.05 Přepočtené koeficientem množství=728.910 [B]</t>
  </si>
  <si>
    <t>276</t>
  </si>
  <si>
    <t>RMAT0001.1</t>
  </si>
  <si>
    <t>minerální podhled samostatně zavěšený, rovnostranný trojúhelník a straně 1180mm</t>
  </si>
  <si>
    <t>470*1.05 Přepočtené koeficientem množství=493.500 [A]</t>
  </si>
  <si>
    <t>277</t>
  </si>
  <si>
    <t>763R_020R</t>
  </si>
  <si>
    <t>20R AKUSTICKÝ OBKLAD STĚN</t>
  </si>
  <si>
    <t>1P.38 45*2.4=108.000 [A]</t>
  </si>
  <si>
    <t>Specifikace repase:  
Dojde ke celkové prohlídce obkladu. Bude provedeno potřebné dokotvení a zajištění veškerých prvků. Veškeré kovové prvky budou očištěny, v případě že jsou opatřeny nátěrem, bude tento obnoven kompletně v původním odstínu. Obkladové desky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Specifikace repase:  
Dojde ke celkové prohlídce obkladu. Bude provedeno potřebné dokotvení a zajištění veškerých prvků. Veškeré kovové prvky budou očištěny, v případě že jsou opatřeny nátěrem, bude tento obnoven kompletně v původním odstínu. Obkladové desky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t>
  </si>
  <si>
    <t>278</t>
  </si>
  <si>
    <t>763R_022R</t>
  </si>
  <si>
    <t>22R STÁVAJÍCÍ DŘEVĚNÝ OBKLAD INTERIÉRU A DILATACE</t>
  </si>
  <si>
    <t>1P.40 3.5*(7.5*2+11.55)=92.925 [A] 
1P.41 3.5*(10.65+0.9*4+1.4*2+1.8*2+5.3*2)+1.1*(11.51+0.8*2+1.75)=125.721 [B] 
Celkem: A+B=218.646 [C]</t>
  </si>
  <si>
    <t>Repase povvrchů:   
Dřevěné panely budou přebroušeny a opatřeny novým transparentním lakem. Panely budou pevně přikotveny ke zdi, lakované prvky přebroušeny a nově přelakovány. Chybějící prvky vyplněny, dýhovaný povrch břebroušen a přelakován.   
V označených místech v půdoryse budou  stávající dilatace repasovány nebo doplněny.  
Stávající dilatace jsou z dřevěné překližky , překrývající šířku spáry s oboustranným přesahem. Překližka je připevněna ke zdivu na obou stranách přesahu pomocí dřevených lišt. 
Repase povvrchů:   
Dřevěné panely budou přebroušeny a opatřeny novým transparentním lakem. Panely budou pevně přikotveny ke zdi, lakované prvky přebroušeny a nově přelakovány. Chybějící prvky vyplněny, dýhovaný povrch břebroušen a přelakován.   
V označených místech v půdoryse budou  stávající dilatace repasovány nebo doplněny.  
Stávající dilatace jsou z dřevěné překližky , překrývající šířku spáry s oboustranným přesahem. Překližka je připevněna ke zdivu na obou stranách přesahu pomocí dřevených lišt.</t>
  </si>
  <si>
    <t>375</t>
  </si>
  <si>
    <t>28411R01</t>
  </si>
  <si>
    <t>PVC vinyl heterogenní zátěžová tl 2.50mm, hořlavost Bfl-s1, třída zátěže 34/43, útlum 14dB, bodová zátěž ? 0.10mm, protiskluznost R10</t>
  </si>
  <si>
    <t>2091.24*1.1 Přepočtené koeficientem množství=2 300.364 [A]</t>
  </si>
  <si>
    <t>383</t>
  </si>
  <si>
    <t>28411R01.1</t>
  </si>
  <si>
    <t>1810.16*0.11 Přepočtené koeficientem množství=199.118 [A]</t>
  </si>
  <si>
    <t>388</t>
  </si>
  <si>
    <t>777511R01</t>
  </si>
  <si>
    <t>Vyrovnávací stěrka epoxidová, tloušťky do 3 mm</t>
  </si>
  <si>
    <t>85.64=85.640 [A]</t>
  </si>
  <si>
    <t>389</t>
  </si>
  <si>
    <t>777521R01</t>
  </si>
  <si>
    <t>Vodotěsná membrána a obrusná vrstva dvousložková samonivelační, elastomerická na bázi polyuretanu s plněním a posypem křemičitým pískem</t>
  </si>
  <si>
    <t>393</t>
  </si>
  <si>
    <t>781121R01</t>
  </si>
  <si>
    <t>Příprava podkladu před provedením obkladu kabřincem a skleněnou mozaikou dle PD</t>
  </si>
  <si>
    <t>F3 a F1+F2 93.924+468.819=562.743 [A] 
F8 6.9*3*2=41.400 [B] 
Celkem: A+B=604.143 [C]</t>
  </si>
  <si>
    <t>400</t>
  </si>
  <si>
    <t>781477R01</t>
  </si>
  <si>
    <t>Montáž obkladů vnitřních stěn z dlaždic keramických Příplatek k cenám za ostatní práce a materiály (řezání, tmelení, lišty apod.)</t>
  </si>
  <si>
    <t>243.92+2143.418=2 387.338 [A]</t>
  </si>
  <si>
    <t>404</t>
  </si>
  <si>
    <t>59623R01</t>
  </si>
  <si>
    <t>pásek obkladový kabřincový dle původního obkladu</t>
  </si>
  <si>
    <t>514.273*75 Přepočtené koeficientem množství=38 570.475 [A]</t>
  </si>
  <si>
    <t>V jednotkové ceně jsou zohledněny i náklady na výrobu speciálních kusů obkladu, např. zaoblených pro obklad ostění 
V jednotkové ceně jsou zohledněny i náklady na výrobu speciálních kusů obkladu, např. zaoblených pro obklad ostění</t>
  </si>
  <si>
    <t>405</t>
  </si>
  <si>
    <t>781779R01</t>
  </si>
  <si>
    <t>Montáž obkladů vnějších stěn z dlaždic keramických Příplatek k cenám ostatní práce a materiály (řezání, tmelení, lišty apod.)</t>
  </si>
  <si>
    <t>510.219+149.803=660.022 [A]</t>
  </si>
  <si>
    <t>406</t>
  </si>
  <si>
    <t>781784R01</t>
  </si>
  <si>
    <t>Montáž obkladů vnějších stěn z mozaiky keramické nebo skleněné lepené flexibilním lepidlem</t>
  </si>
  <si>
    <t>F3'  
20% 290.28*0.2*1.2=69.667 [A] 
90% 22.46*0.9*1.2=24.257 [B] 
Mezisoučet: A+B=93.924 [C] 
Celkem: A+B=93.924 [D]</t>
  </si>
  <si>
    <t>407</t>
  </si>
  <si>
    <t>59761R01</t>
  </si>
  <si>
    <t>mozaika skleněná, vyrobená dle původní mozaiky</t>
  </si>
  <si>
    <t>93.924*1.2 Přepočtené koeficientem množství=112.709 [A]</t>
  </si>
  <si>
    <t>408</t>
  </si>
  <si>
    <t>781789R01</t>
  </si>
  <si>
    <t>Montáž obkladů vnějších stěn z mozaiky Příplatek k cenám za ostatní práce a materiály (řezání, tmelení, lišty apod.)</t>
  </si>
  <si>
    <t>409</t>
  </si>
  <si>
    <t>781R_015R</t>
  </si>
  <si>
    <t>15R KERAMICKÝ OBKLAD A SKLENĚNÉ TVÁRNICE</t>
  </si>
  <si>
    <t>0S.18-19 (7.5+20)*2*6.5-5.6*5.64-5.64*2.34*2-1.5*1.5*2-1.5*1.9-1.65*1.5-0.9*(1.2+2)-4.18*6.5-1.6*2-3-(5.8*2+4.3)*3.75=193.821 [A] 
0S.25 2.8*2.75*2-1.6*2=12.200 [B] 
0S.66 (6.5*2+3)*2.75=44.000 [C] 
Mezisoučet: A+B+C=250.021 [D] 
0P.62 3.5*6+2.15*13.31=49.617 [E] 
0P.76 (12.84*2+5.84+0.9)*3.65-4.7*3.4-1.9*2.4=97.793 [F] 
0P.77 (18.1+12+8.25+6)*3.74=165.869 [G] 
Mezisoučet: E+F+G=313.279 [H] 
1P.38 1*7.225*2=14.450 [I] 
Mezisoučet: I=14.450 [J] 
Celkem: A+B+C+E+F+G+I=577.750 [K]</t>
  </si>
  <si>
    <t>Specifikace repase:   
dle titulní specifikace - „sanace stávajících poškozených či nepřídržných povrchů obkládaných keramickými kabřincovými pásky“, „sanace stávajících poškozených či nepřídržných povrchů obkládaných skleněnou mozaikou“ a „technologický postup čištění povrchů“. 
Specifikace repase:   
dle titulní specifikace - „sanace stávajících poškozených či nepřídržných povrchů obkládaných keramickými kabřincovými pásky“, „sanace stávajících poškozených či nepřídržných povrchů obkládaných skleněnou mozaikou“ a „technologický postup čištění povrchů“.</t>
  </si>
  <si>
    <t>411</t>
  </si>
  <si>
    <t>782R_014R</t>
  </si>
  <si>
    <t>14R PARAPETNÍ DESKY KAMENNÉ A KAMENNÝ OBKLAD ZDÍ</t>
  </si>
  <si>
    <t>0S.67 28.5*2=57.000 [A] 
Mezisoučet: A=57.000 [B] 
0P.62 10.65+7.1+2.85+1.1+2.9+1.7*2+1.715+1+1.6+1.53*2+1.1+6=42.475 [C] 
27.5+2.4*2.1+6.5=39.040 [D] 
centrální schodiště 190=190.000 [E] 
0P.79 (9.215*2+1.975)*3.5=71.418 [F] 
0P.80 (9.215*2+1.975)*3.5=71.418 [G] 
0P.83 (6.51+6.15)*3=37.980 [H] 
Mezisoučet: C+D+E+F+G+H=452.331 [I] 
1.P.44 (3+8.3+1.6+6.06+1.5+3.6)*2*0.7=33.684 [J] 
Mezisoučet: J=33.684 [K] 
Celkem: A+C+D+E+F+G+H+J=543.015 [L]</t>
  </si>
  <si>
    <t>Specifikace repase:   
bude celkově ověřena soudržnost a pevnost kotvení stávajících kamenných parapetů a obkladů k nosné konstrukci. Chybějící obklady budou nahrazeny identickými novými prvky. Postup instalace viz. „sanace stávajících poškozených či nepřídržných povrchů obkládaných keramickými deskami“. Soudržné povrchy kamenných ploch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travertin a dále jiné slabě savé povrchy – keram.obklad. Impregnace má za úkol zajistit ochranu povrchu, prodloužit jeho životnost a omezit vliv znečištění ovzduší na jeho vzhled. Povrchu zůstává jeho přirozená barva a textura ! Impregnace netvoří žádné vrstvy na povrchu, paropropustnost zůstává zachována.     
Čištěny viz. „technologický předpis čištění povrchů“ a dále výkres 132. 
Specifikace repase:   
bude celkově ověřena soudržnost a pevnost kotvení stávajících kamenných parapetů a obkladů k nosné konstrukci. Chybějící obklady budou nahrazeny identickými novými prvky. Postup instalace viz. „sanace stávajících poškozených či nepřídržných povrchů obkládaných keramickými deskami“. Soudržné povrchy kamenných ploch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travertin a dále jiné slabě savé povrchy – keram.obklad. Impregnace má za úkol zajistit ochranu povrchu, prodloužit jeho životnost a omezit vliv znečištění ovzduší na jeho vzhled. Povrchu zůstává jeho přirozená barva a textura ! Impregnace netvoří žádné vrstvy na povrchu, paropropustnost zůstává zachována.     
Čištěny viz. „technologický předpis čištění povrchů“ a dále výkres 132.</t>
  </si>
  <si>
    <t>425</t>
  </si>
  <si>
    <t>789325R01</t>
  </si>
  <si>
    <t>Nátěr ocelových konstrukcí vč. přípravy povrchu (otryskání, okartáčování, očištění) - systém do exteriéru dle PD (100+100+80 mikrometrů)</t>
  </si>
  <si>
    <t>F4+F5+F6 (1500+500)*0.08=160.000 [A] 
F7 48*1.5=72.000 [B] 
F28 (3.75+15.775)*2=39.050 [C] 
F30 (35+0.4*32)*0.16=7.648 [D] 
F31 87*3*0.46+15*2=150.060 [E] 
Celkem: A+B+C+D+E=428.758 [F] 
428.758*1.05 Přepočtené koeficientem množství=450.196 [G]</t>
  </si>
  <si>
    <t>433</t>
  </si>
  <si>
    <t>642942221</t>
  </si>
  <si>
    <t>Osazování zárubní nebo rámů kovových dveřních lisovaných nebo z úhelníků bez dveřních křídel na cementovou maltu, plochy otvoru přes 2,5 do 4,5 m2</t>
  </si>
  <si>
    <t>16/D1=1.000 [A] 
Mezisoučet: A=1.000 [B] 
17/D1=1.000 [C] 
Mezisoučet: C=1.000 [D] 
19/D1=1.000 [E] 
Mezisoučet: E=1.000 [F] 
Celkem: A+C+E=3.000 [G]</t>
  </si>
  <si>
    <t>434</t>
  </si>
  <si>
    <t>55331727.RD16</t>
  </si>
  <si>
    <t>zárubeň dvoukřídlá ocelová pro dodatečnou montáž pro prvek 16/D</t>
  </si>
  <si>
    <t>16/D1=1.000 [A] 
Mezisoučet: A=1.000 [B]</t>
  </si>
  <si>
    <t>435</t>
  </si>
  <si>
    <t>55331727.RD17</t>
  </si>
  <si>
    <t>zárubeň dvoukřídlá ocelová pro dodatečnou montáž pro prvek 17/D</t>
  </si>
  <si>
    <t>17/D1=1.000 [A] 
Mezisoučet: A=1.000 [B]</t>
  </si>
  <si>
    <t>436</t>
  </si>
  <si>
    <t>55331727.RD19</t>
  </si>
  <si>
    <t>zárubeň dvoukřídlá ocelová pro dodatečnou montáž pro prvek 19/D</t>
  </si>
  <si>
    <t>19/D1=1.000 [A] 
Mezisoučet: A=1.000 [B]</t>
  </si>
  <si>
    <t>460</t>
  </si>
  <si>
    <t>642945111</t>
  </si>
  <si>
    <t>Osazování ocelových zárubní protipožárních nebo protiplynových dveří do vynechaného otvoru, s obetonováním, dveří jednokřídlových do 2,5 m2</t>
  </si>
  <si>
    <t>dle výpisu 1P0-33PO,40,41,43PO (mimo 7P0)32+2+1=35.000 [A] 
Mezisoučet: A=35.000 [B] 
Celkem: A=35.000 [C]</t>
  </si>
  <si>
    <t>461</t>
  </si>
  <si>
    <t>55331561</t>
  </si>
  <si>
    <t>zárubeň jednokřídlá ocelová pro zdění s protipožární úpravou tl stěny 110-150mm rozměru 700/1970, 2100mm</t>
  </si>
  <si>
    <t>33PO1=1.000 [A] 
Mezisoučet: A=1.000 [B]</t>
  </si>
  <si>
    <t>462</t>
  </si>
  <si>
    <t>55331562</t>
  </si>
  <si>
    <t>zárubeň jednokřídlá ocelová pro zdění s protipožární úpravou tl stěny 110-150mm rozměru 800/1970, 2100mm</t>
  </si>
  <si>
    <t>1,2,3,8,9,11,12,13,14,15,17,18,19,23,29,32PO15=15.000 [A] 
Mezisoučet: A=15.000 [B] 
40,41PO2=2.000 [C] 
Mezisoučet: C=2.000 [D] 
43PO1=1.000 [E] 
Mezisoučet: E=1.000 [F] 
Celkem: A+C+E=18.000 [G]</t>
  </si>
  <si>
    <t>463</t>
  </si>
  <si>
    <t>55331563</t>
  </si>
  <si>
    <t>zárubeň jednokřídlá ocelová pro zdění s protipožární úpravou tl stěny 110-150mm rozměru 900/1970, 2100mm</t>
  </si>
  <si>
    <t>21,28,30PO3=3.000 [A] 
Mezisoučet: A=3.000 [B]</t>
  </si>
  <si>
    <t>464</t>
  </si>
  <si>
    <t>55331567</t>
  </si>
  <si>
    <t>zárubeň jednokřídlá ocelová pro zdění s protipožární úpravou tl stěny 160-200mm rozměru 800/1970, 2100mm</t>
  </si>
  <si>
    <t>16,20,22,25,26,27PO6=6.000 [A] 
Mezisoučet: A=6.000 [B]</t>
  </si>
  <si>
    <t>465</t>
  </si>
  <si>
    <t>55331567.R300</t>
  </si>
  <si>
    <t>zárubeň jednokřídlá ocelová pro zdění s protipožární úpravou tl stěny 300mm rozměru 800/1970, 2100mm</t>
  </si>
  <si>
    <t>3,4,5,6,10PO5=5.000 [A] 
Mezisoučet: A=5.000 [B]</t>
  </si>
  <si>
    <t>466</t>
  </si>
  <si>
    <t>55331567.R400</t>
  </si>
  <si>
    <t>zárubeň jednokřídlá ocelová pro zdění s protipožární úpravou tl stěny 400 mm rozměru 800/1970, 2100mm</t>
  </si>
  <si>
    <t>31PO1=1.000 [A] 
Mezisoučet: A=1.000 [B]</t>
  </si>
  <si>
    <t>467</t>
  </si>
  <si>
    <t>55331568</t>
  </si>
  <si>
    <t>zárubeň jednokřídlá ocelová pro zdění s protipožární úpravou tl stěny 160-200mm rozměru 900/1970, 2100mm</t>
  </si>
  <si>
    <t>24PO1=1.000 [A] 
Mezisoučet: A=1.000 [B]</t>
  </si>
  <si>
    <t>468</t>
  </si>
  <si>
    <t>642945112</t>
  </si>
  <si>
    <t>Osazování ocelových zárubní protipožárních nebo protiplynových dveří do vynechaného otvoru, s obetonováním, dveří dvoukřídlových přes 2,5 do 6,5 m2</t>
  </si>
  <si>
    <t>7PO1=1.000 [A] 
Mezisoučet: A=1.000 [B]</t>
  </si>
  <si>
    <t>469</t>
  </si>
  <si>
    <t>55331727.RPO7</t>
  </si>
  <si>
    <t>zárubeň dvoukřídlá ocelová pro dodatečnou montáž tl stěny 260-300mm rozměru 1600/1970, 2100mm</t>
  </si>
  <si>
    <t>470</t>
  </si>
  <si>
    <t>642942111.1</t>
  </si>
  <si>
    <t>pozice,označení dle výpisu prvků' 
600/1970 mm3=3.000 [A] 
Mezisoučet: A=3.000 [B] 
700/1970 mm28=28.000 [C] 
Mezisoučet: C=28.000 [D] 
800/1970 mm90=90.000 [E] 
Mezisoučet: E=90.000 [F] 
900/1970 mm8=8.000 [G] 
Mezisoučet: G=8.000 [H] 
Celkem: A+C+E+G=129.000 [I]</t>
  </si>
  <si>
    <t>471</t>
  </si>
  <si>
    <t>55331435</t>
  </si>
  <si>
    <t>zárubeň jednokřídlá ocelová pro dodatečnou montáž tl stěny 110-150mm rozměru 600/1970, 2100mm</t>
  </si>
  <si>
    <t>pozice,označení dle výpisu prvků' 
'1.PP' 
600/1970 mm1=1.000 [A] 
Mezisoučet: A=1.000 [B] 
'1.NP' 
600/1970 mm2=2.000 [C] 
Mezisoučet: C=2.000 [D] 
'2.NP' 
600/1970 mm0=0.000 [E] 
Mezisoučet: E=0.000 [F] 
'3.NP' 
600/1970 mm0=0.000 [G] 
Mezisoučet: G=0.000 [H] 
Celkem: A+C+E+G=3.000 [I]</t>
  </si>
  <si>
    <t>472</t>
  </si>
  <si>
    <t>55331436</t>
  </si>
  <si>
    <t>zárubeň jednokřídlá ocelová pro dodatečnou montáž tl stěny 110-150mm rozměru 700/1970, 2100mm</t>
  </si>
  <si>
    <t>pozice,označení dle výpisu prvků' 
'1.PP' 
700/1970 mm3=3.000 [A] 
Mezisoučet: A=3.000 [B] 
'1.NP' 
700/1970 mm10=10.000 [C] 
Mezisoučet: C=10.000 [D] 
'2.NP' 
700/1970 mm11=11.000 [E] 
Mezisoučet: E=11.000 [F] 
'3.NP' 
700/1970 mm4=4.000 [G] 
Mezisoučet: G=4.000 [H] 
Celkem: A+C+E+G=28.000 [I]</t>
  </si>
  <si>
    <t>473</t>
  </si>
  <si>
    <t>55331437</t>
  </si>
  <si>
    <t>zárubeň jednokřídlá ocelová pro dodatečnou montáž tl stěny 110-150mm rozměru 800/1970, 2100mm</t>
  </si>
  <si>
    <t>pozice,označení dle výpisu prvků' 
'1.PP' 
800/1970 mm24=24.000 [A] 
Mezisoučet: A=24.000 [B] 
'1.NP' 
800/1970 mm35=35.000 [C] 
Mezisoučet: C=35.000 [D] 
'2.NP' 
800/1970 mm27=27.000 [E] 
Mezisoučet: E=27.000 [F] 
'3.NP' 
800/1970 mm4=4.000 [G] 
Mezisoučet: G=4.000 [H] 
Celkem: A+C+E+G=90.000 [I]</t>
  </si>
  <si>
    <t>474</t>
  </si>
  <si>
    <t>55331438</t>
  </si>
  <si>
    <t>zárubeň jednokřídlá ocelová pro dodatečnou montáž tl stěny 110-150mm rozměru 900/1970, 2100mm</t>
  </si>
  <si>
    <t>pozice,označení dle výpisu prvků' 
'1.PP' 
900/1970 mm2=2.000 [A] 
Mezisoučet: A=2.000 [B] 
'1.NP' 
900/1970 mm3=3.000 [C] 
Mezisoučet: C=3.000 [D] 
'2.NP' 
900/1970 mm3=3.000 [E] 
Mezisoučet: E=3.000 [F] 
'3.NP' 
900/1970 mm0=0.000 [G] 
Mezisoučet: G=0.000 [H] 
Celkem: A+C+E+G=8.000 [I]</t>
  </si>
  <si>
    <t>476</t>
  </si>
  <si>
    <t>59030765.R42PO</t>
  </si>
  <si>
    <t>dvířka revizní protipožární lde 42/PO</t>
  </si>
  <si>
    <t>3=3.000 [A]</t>
  </si>
  <si>
    <t>485</t>
  </si>
  <si>
    <t>61162086.R900</t>
  </si>
  <si>
    <t>dveře jednokřídlé laminát HPL plné 900x1970-2100mm vč.zadlabovacího zámku dle specifikace ve výpisu prvků</t>
  </si>
  <si>
    <t>pozice,označení dle výpisu prvků' 
900/1970 mm8=8.000 [A] 
Mezisoučet: A=8.000 [B] 
Celkem: A=8.000 [C]</t>
  </si>
  <si>
    <t>487</t>
  </si>
  <si>
    <t>61161025.R700</t>
  </si>
  <si>
    <t>dveře jednokřídlé  protipožární EI (EW) plné 700x1970-2100mm dle výpisu prvků</t>
  </si>
  <si>
    <t>dle výpisu' 
700/1970 mm1=1.000 [A] 
Mezisoučet: A=1.000 [B]</t>
  </si>
  <si>
    <t>491</t>
  </si>
  <si>
    <t>766660713</t>
  </si>
  <si>
    <t>Montáž dveřních doplňků plechu okopového</t>
  </si>
  <si>
    <t>492</t>
  </si>
  <si>
    <t>54915200.R</t>
  </si>
  <si>
    <t>plech okopový Al dle výpisů</t>
  </si>
  <si>
    <t>504</t>
  </si>
  <si>
    <t>nouzove.R</t>
  </si>
  <si>
    <t>klika nouzového úniku dle výpisu</t>
  </si>
  <si>
    <t>8,9,15,16,21,22,28,31,33PO9=9.000 [A] 
Mezisoučet: A=9.000 [B]</t>
  </si>
  <si>
    <t>541</t>
  </si>
  <si>
    <t>764000000.R18d</t>
  </si>
  <si>
    <t>Oplechování okraje zastřešení - kompletní dodávka+montáž dle prvku 18d/K (RŠ=400+100+500 mm, L=3 m)</t>
  </si>
  <si>
    <t>1=1.000 [A] 
Mezisoučet: A=1.000 [B]</t>
  </si>
  <si>
    <t>542</t>
  </si>
  <si>
    <t>764000000.RK207</t>
  </si>
  <si>
    <t>Demontáž komínků dle položky 207/K ( 25 ks)</t>
  </si>
  <si>
    <t>543</t>
  </si>
  <si>
    <t>764000000.RK208</t>
  </si>
  <si>
    <t>Demontáž komínu dle položky 208/K (2 kusy)</t>
  </si>
  <si>
    <t>544</t>
  </si>
  <si>
    <t>764000000.RK214</t>
  </si>
  <si>
    <t>Pojistný přepad - kompletnbí dodávka+montáž dle položky 214/K (5,4 m2)</t>
  </si>
  <si>
    <t>545</t>
  </si>
  <si>
    <t>764000000.RKotl</t>
  </si>
  <si>
    <t>Kotlík ( svod/žlab) dle výpisu prvků a výkresů</t>
  </si>
  <si>
    <t>562</t>
  </si>
  <si>
    <t>764245406.R550</t>
  </si>
  <si>
    <t>Oplechování horních ploch zdí a nadezdívek (atik) z titanzinkového předzvětralého plechu celoplošně lepené rš 550 mm</t>
  </si>
  <si>
    <t>23a/K45=45.000 [A] 
Mezisoučet: A=45.000 [B] 
23b/K151=151.000 [C] 
Mezisoučet: C=151.000 [D] 
23c/K25=25.000 [E] 
Mezisoučet: E=25.000 [F] 
Celkem: A+C+E=221.000 [G]</t>
  </si>
  <si>
    <t>575</t>
  </si>
  <si>
    <t>59623114.rKABŘI</t>
  </si>
  <si>
    <t>fasádní obkladový pásek Kabřinec glazovaný 250x65x15 mm se zaoblenou hranou  ( spotřeba 62 ks/m2)</t>
  </si>
  <si>
    <t>2/K0.55*62=34.100 [A] 
Mezisoučet: A=34.100 [B] 
3/K-5/K1.5*62=93.000 [C] 
Mezisoučet: C=93.000 [D] 
6/K0=0.000 [E] 
Mezisoučet: E=0.000 [F] 
7/K-9/K1.5*62=93.000 [G] 
Mezisoučet: G=93.000 [H] 
10/K0.25*62=15.500 [I] 
Mezisoučet: I=15.500 [J] 
11*K-12/K1*62=62.000 [K] 
Mezisoučet: K=62.000 [L] 
19/K0.9*62=55.800 [M] 
Mezisoučet: M=55.800 [N] 
22/K0.9*62=55.800 [O] 
Mezisoučet: O=55.800 [P] 
24-26/K0.6*62=37.200 [Q] 
Mezisoučet: Q=37.200 [R] 
30-32/K0.6*62=37.200 [S] 
Mezisoučet: S=37.200 [T] 
35-53/K3.8*62=235.600 [U] 
Mezisoučet: U=235.600 [V] 
54/K1*62=62.000 [W] 
Mezisoučet: W=62.000 [X] 
55-60/K3*62=186.000 [Y] 
Mezisoučet: Y=186.000 [Z] 
61-62/K1*62=62.000 [AA] 
Mezisoučet: AA=62.000 [AB] 
65-66/K1.2*62=74.400 [AC] 
Mezisoučet: AC=74.400 [AD] 
67-70/K2*62=124.000 [AE] 
Mezisoučet: AE=124.000 [AF] 
71-74/K2*62=124.000 [AG] 
Mezisoučet: AG=124.000 [AH] 
75-78/K2*62=124.000 [AI] 
Mezisoučet: AI=124.000 [AJ] 
81-83/K1.5*62=93.000 [AK] 
Mezisoučet: AK=93.000 [AL] 
84-85/K1*62=62.000 [AM] 
Mezisoučet: AM=62.000 [AN] 
86-87/K1*62=62.000 [AO] 
Mezisoučet: AO=62.000 [AP] 
88-89/K1*62=62.000 [AQ] 
Mezisoučet: AQ=62.000 [AR] 
90-95/K3*62=186.000 [AS] 
Mezisoučet: AS=186.000 [AT] 
96-113/K(3*62)*3=558.000 [AU] 
Mezisoučet: AU=558.000 [AV] 
114a,b,c/K2.14*62=132.680 [AW] 
Mezisoučet: AW=132.680 [AX] 
115-118/K2*62=124.000 [AY] 
Mezisoučet: AY=124.000 [AZ] 
119/K0.5*62=31.000 [BA] 
Mezisoučet: BA=31.000 [BB] 
120-133/K7*62=434.000 [BC] 
Mezisoučet: BC=434.000 [BD] 
143-157/K3*62=186.000 [BE] 
Mezisoučet: BE=186.000 [BF] 
158-176/K3.8*62=235.600 [BG] 
Mezisoučet: BG=235.600 [BH] 
203/K0.22*62=13.640 [BI] 
Mezisoučet: BI=13.640 [BJ] 
205-206/K1=1.000 [BK] 
Mezisoučet: BK=1.000 [BL] 
219/K5.65*62=350.300 [BM] 
Mezisoučet: BM=350.300 [BN] 
Celkem: A+C+E+G+I+K+M+O+Q+S+U+W+Y+AA+AC+AE+AG+AI+AK+AM+AO+AQ+AS+AU+AW+AY+BA+BC+BE+BG+BI+BK+BM=4 006.820 [BO]</t>
  </si>
  <si>
    <t>578</t>
  </si>
  <si>
    <t>950000000.Rkotv</t>
  </si>
  <si>
    <t>Kotvení (lepené kotvy, kotevní šrouby atd.) - kompletní dodávka+montáž dle statického posudku</t>
  </si>
  <si>
    <t>1*3=3.000 [A] 
Mezisoučet: A=3.000 [B]</t>
  </si>
  <si>
    <t>615</t>
  </si>
  <si>
    <t>Oknonové.R128 a</t>
  </si>
  <si>
    <t>Dřevěné okno 900x1800 mm - kompletní dodávka+montáž dle specifikace v položkách číslo 128/0 až 131/0</t>
  </si>
  <si>
    <t>618</t>
  </si>
  <si>
    <t>Oknonové.R143 a</t>
  </si>
  <si>
    <t>Dřevěné okno 900x1800 mm - kompletní dodávka+montáž dle specifikace v položkách číslo 143/0 až 148/0</t>
  </si>
  <si>
    <t>619</t>
  </si>
  <si>
    <t>Oknonové.R52</t>
  </si>
  <si>
    <t>Dřevěné okno 900x1200 mm - kompletní dodávka+montáž dle specifikace v položce číslo 52/0</t>
  </si>
  <si>
    <t>620</t>
  </si>
  <si>
    <t>Oknonové.R53</t>
  </si>
  <si>
    <t>Dřevěné okno 900x1200 mm - kompletní dodávka+montáž dle specifikace v položce číslo 53/0</t>
  </si>
  <si>
    <t>623</t>
  </si>
  <si>
    <t>Oknonové.R57 až</t>
  </si>
  <si>
    <t>Dřevěné okno 2400x1200 mm - kompletní dodávka+montáž dle specifikace v položkách číslo 57/0 až 63/0</t>
  </si>
  <si>
    <t>624</t>
  </si>
  <si>
    <t>Oknonové.R64 až</t>
  </si>
  <si>
    <t>Dřevěné okno 2400x1500 mm - kompletní dodávka+montáž dle specifikace v položkách číslo 64/0 až 65/0</t>
  </si>
  <si>
    <t>625</t>
  </si>
  <si>
    <t>Oknonové.R74 až</t>
  </si>
  <si>
    <t>Dřevěné okno 2400x1500 mm - kompletní dodávka+montáž dle specifikace v položkách číslo 74/0 až 79/0</t>
  </si>
  <si>
    <t>626</t>
  </si>
  <si>
    <t>Oknonové.R81 až</t>
  </si>
  <si>
    <t>Dřevěné okno 2400x1500 mm - kompletní dodávka+montáž dle specifikace v položkách číslo 81/0 až 84/0</t>
  </si>
  <si>
    <t>627</t>
  </si>
  <si>
    <t>Oknonové.R102 a</t>
  </si>
  <si>
    <t>Dřevěné okno 2400x1500 mm - kompletní dodávka+montáž dle specifikace v položkách číslo 102/0 až 114/0 (2.NP)</t>
  </si>
  <si>
    <t>628</t>
  </si>
  <si>
    <t>Oknonové.R115 a</t>
  </si>
  <si>
    <t>Dřevěné okno 2400x1500 mm - kompletní dodávka+montáž dle specifikace v položkách číslo 115/0 až 127/0 (3.NP)</t>
  </si>
  <si>
    <t>629</t>
  </si>
  <si>
    <t>Oknonové.R66 až</t>
  </si>
  <si>
    <t>Dřevěné okno 2400x1800 mm - kompletní dodávka+montáž dle specifikace v položkách číslo 66/0 až 73/0</t>
  </si>
  <si>
    <t>630</t>
  </si>
  <si>
    <t>Oknonové.R80a</t>
  </si>
  <si>
    <t>Dřevěné okno 5800x1500 mm - kompletní dodávka+montáž dle specifikace v položkách číslo 80a/0</t>
  </si>
  <si>
    <t>631</t>
  </si>
  <si>
    <t>Oknonové.R80b</t>
  </si>
  <si>
    <t>Dřevěné okno 1700x1500 mm - kompletní dodávka+montáž dle specifikace v položkách číslo 80b/0</t>
  </si>
  <si>
    <t>632</t>
  </si>
  <si>
    <t>Oknonové.R80c</t>
  </si>
  <si>
    <t>Dřevěné okno 1700x1500 mm - kompletní dodávka+montáž dle specifikace v položkách číslo 80c/0</t>
  </si>
  <si>
    <t>633</t>
  </si>
  <si>
    <t>Oknonové.R85 až</t>
  </si>
  <si>
    <t>Dřevěné okno 2400x2400 mm - kompletní dodávka+montáž dle specifikace v položkách číslo 85/0 až 101/0</t>
  </si>
  <si>
    <t>634</t>
  </si>
  <si>
    <t>Oknonové.R162 a</t>
  </si>
  <si>
    <t>Dřevěné okno 2400x2100 mm - kompletní dodávka+montáž dle specifikace v položkách číslo 162/0 až 163/0</t>
  </si>
  <si>
    <t>635</t>
  </si>
  <si>
    <t>Oknonové.R164 a</t>
  </si>
  <si>
    <t>Okno hliníkové 1800x600 mm - kompletní dodávka+montáž dle položky výpisů 164/0 až 168/0</t>
  </si>
  <si>
    <t>636</t>
  </si>
  <si>
    <t>Oknonové.R169 a</t>
  </si>
  <si>
    <t>Okno hliníkové 600x600 mm - kompletní dodávka+montáž dle položky výpisů 169/0 až 171/0</t>
  </si>
  <si>
    <t>687</t>
  </si>
  <si>
    <t>761611111.ROčiš</t>
  </si>
  <si>
    <t>Parní čištění stávajícího prvku dle specifikace ve výpisu prvků</t>
  </si>
  <si>
    <t>dle výpisu prvků' 
'typ 3' 
3/SB(0.9*2)=1.800 [A] 
Mezisoučet: A=1.800 [B] 
'typ 4' 
4/SB(4.4*2)=8.800 [C] 
Mezisoučet: C=8.800 [D] 
'typ 6' 
6/SB(5.4*2)=10.800 [E] 
7/SB(5.4*2)=10.800 [F] 
Mezisoučet: E+F=21.600 [G] 
'typ 7' 
8/SB(3.8*2)=7.600 [H] 
9/SB(3.8*2)=7.600 [I] 
Mezisoučet: H+I=15.200 [J] 
'typ 8' 
10/SB(3.2*2)=6.400 [K] 
Mezisoučet: K=6.400 [L] 
Celkem: A+C+E+F+H+I+K=53.800 [M]</t>
  </si>
  <si>
    <t>711</t>
  </si>
  <si>
    <t>Izolace proti vodě, vlhkosti a plynům</t>
  </si>
  <si>
    <t>179</t>
  </si>
  <si>
    <t>711111001</t>
  </si>
  <si>
    <t>Provedení izolace proti zemní vlhkosti natěradly a tmely za studena na ploše vodorovné V nátěrem penetračním</t>
  </si>
  <si>
    <t>56.3+404.98+96.57+35.05+200.04+38.36+159.84+208.38+10.76=1 210.280 [A]</t>
  </si>
  <si>
    <t>180</t>
  </si>
  <si>
    <t>11163150.3</t>
  </si>
  <si>
    <t>lak penetrační asfaltový</t>
  </si>
  <si>
    <t>1210.28*0.0003 Přepočtené koeficientem množství=0.363 [A]</t>
  </si>
  <si>
    <t>181</t>
  </si>
  <si>
    <t>711113117</t>
  </si>
  <si>
    <t>Izolace proti zemní vlhkosti natěradly a tmely za studena na ploše vodorovné V těsnicí stěrkou jednosložkovu na bázi cementu</t>
  </si>
  <si>
    <t>182</t>
  </si>
  <si>
    <t>711141559</t>
  </si>
  <si>
    <t>Provedení izolace proti zemní vlhkosti pásy přitavením NAIP na ploše vodorovné V</t>
  </si>
  <si>
    <t>183</t>
  </si>
  <si>
    <t>62855001.1</t>
  </si>
  <si>
    <t>pás asfaltový natavitelný modifikovaný SBS s vložkou z polyesterové rohože a spalitelnou PE fólií nebo jemnozrnným minerálním posypem na horním povrchu tl 4,0mm</t>
  </si>
  <si>
    <t>1210.28*1.1655 Přepočtené koeficientem množství=1 410.581 [A]</t>
  </si>
  <si>
    <t>184</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</si>
  <si>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</si>
  <si>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</si>
  <si>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</si>
  <si>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dle výkresu císlo 102 suterén' 
přizdívka izolace(112+47)*2*2.5*1.15=914.250 [A] 
Celkem: A=914.250 [B]</t>
  </si>
  <si>
    <t>185</t>
  </si>
  <si>
    <t>711161383</t>
  </si>
  <si>
    <t>Izolace proti zemní vlhkosti a beztlakové vodě nopovými fóliemi ostatní ukončení izolace lištou</t>
  </si>
  <si>
    <t>dle výkresu císlo 102 suterén' 
přizdívka izolace(112+47)*2*1.1=349.800 [A] 
Celkem: A=349.800 [B]</t>
  </si>
  <si>
    <t>187</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</si>
  <si>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</si>
  <si>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</si>
  <si>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</si>
  <si>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712</t>
  </si>
  <si>
    <t>Povlakové krytiny</t>
  </si>
  <si>
    <t>188</t>
  </si>
  <si>
    <t>712311101</t>
  </si>
  <si>
    <t>Provedení povlakové krytiny střech plochých do 10° natěradly a tmely za studena nátěrem lakem penetračním nebo asfaltovým</t>
  </si>
  <si>
    <t>S01 19.67*(18.1+25.4)-(17.9+36.75)*3.22+10.5*18.9-4.25*0.8=874.722 [A] 
S02 82.27*2=164.540 [B] 
S03 121=121.000 [C] 
S04 (13.2+11.7+11.7)*33=1 207.800 [D] 
S05 (6.29+6.26)*26.3+2.45*2=334.965 [E] 
S06 72.5=72.500 [F] 
S07 1.7*5.9=10.030 [G] 
S08 186.5=186.500 [H] 
Celkem: A+B+C+D+E+F+G+H=2 972.057 [I]</t>
  </si>
  <si>
    <t>189</t>
  </si>
  <si>
    <t>11163150.1</t>
  </si>
  <si>
    <t>2972.057*0.00032 Přepočtené koeficientem množství=0.951 [A]</t>
  </si>
  <si>
    <t>190</t>
  </si>
  <si>
    <t>712340832</t>
  </si>
  <si>
    <t>Odstranění povlakové krytiny střech plochých do 10° z přitavených pásů NAIP v plné ploše dvouvrstvé</t>
  </si>
  <si>
    <t>dle výkresu císlo 106, střecha' 
střecha haly 32.28*37.305+8.5*12.86+6*1+83.5*2=1 486.515 [A] 
střecha haly - nižší část nad vstupem 65.4=65.400 [B] 
přístřešek před vstupem 192=192.000 [C] 
Celkem: A+B+C=1 743.915 [D]</t>
  </si>
  <si>
    <t>191</t>
  </si>
  <si>
    <t>712340833</t>
  </si>
  <si>
    <t>Odstranění povlakové krytiny střech plochých do 10° z přitavených pásů NAIP v plné ploše třívrstvé</t>
  </si>
  <si>
    <t>dle výkresu císlo 106, střecha' 
vlevo od haly 19.7*10.5-0.8*6.25=201.850 [A] 
vpravo od haly 19.56*(18*2+25.36)-2.94*18*3=1 041.442 [B] 
nižší střecha v.č. 104 (6.25*24.5+18.66)*2=343.570 [C] 
Celkem: A+B+C=1 586.862 [D]</t>
  </si>
  <si>
    <t>192</t>
  </si>
  <si>
    <t>712341559</t>
  </si>
  <si>
    <t>Provedení povlakové krytiny střech plochých do 10° pásy přitavením NAIP v plné ploše</t>
  </si>
  <si>
    <t>874.722+164.54+121+1207.8+334.965+72.5+10.03+186.5=2 972.057 [A]</t>
  </si>
  <si>
    <t>193</t>
  </si>
  <si>
    <t>62855001.2</t>
  </si>
  <si>
    <t>2972.057*1.1655 Přepočtené koeficientem množství=3 463.932 [A]</t>
  </si>
  <si>
    <t>194</t>
  </si>
  <si>
    <t>712363412</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</si>
  <si>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</si>
  <si>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do 18 m, kotvené do trapézového plechu nebo do dřeva krajní pole</t>
  </si>
  <si>
    <t>S03 130.25=130.250 [A] 
S08 201.5=201.500 [B] 
Celkem: A+B=331.750 [C]</t>
  </si>
  <si>
    <t>195</t>
  </si>
  <si>
    <t>712363605</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</si>
  <si>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</si>
  <si>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krajní pole</t>
  </si>
  <si>
    <t>S01 20*57-(17.9+36.75)*3.22+11.1*19.34+4.25*0.8=1 182.101 [A] 
S05 (6.53+6.51)*26.9+3*2=356.776 [B] 
Celkem: A+B=1 538.877 [C]</t>
  </si>
  <si>
    <t>196</t>
  </si>
  <si>
    <t>712363612</t>
  </si>
  <si>
    <t>Provedení povlakové krytiny střech plochých do 10° s mechanicky kotvenou izolací včetně položení fólie a horkovzdušného svaření tl. tepelné izolace přes 240 mm budovy výšky do 18 m, kotvené do trapézového plechu nebo do dřeva krajní pole</t>
  </si>
  <si>
    <t>S02 85.5*2=171.000 [A] 
S04 38*33.7=1 280.600 [B] 
S06 81=81.000 [C] 
Celkem: A+B+C=1 532.600 [D]</t>
  </si>
  <si>
    <t>197</t>
  </si>
  <si>
    <t>28329022</t>
  </si>
  <si>
    <t>fólie hydroizolační střešní TPO (FPO), mechanicky kotvená tl 1,8mm</t>
  </si>
  <si>
    <t>1182.101+171+130.25+1280.6+356.776+81+201.5=3 403.227 [A] 
3403.227*1.1655 Přepočtené koeficientem množství=3 966.461 [B]</t>
  </si>
  <si>
    <t>198</t>
  </si>
  <si>
    <t>712811101</t>
  </si>
  <si>
    <t>Provedení povlakové krytiny střech samostatným vytažením izolačního povlaku za studena na konstrukce převyšující úroveň střechy, nátěrem penetračním</t>
  </si>
  <si>
    <t>S01 (19.67+18.1+25.4+17.9+36.75+3.22*2+10.5+18.9)*2*0.8=245.856 [A] 
S02 38*2*0.6=45.600 [B] 
S03 45.6*0.2=9.120 [C] 
S04 (13.2+11.7+11.7+33*3)*2*(0.2+0.85)/2=142.380 [D] 
S05 ((6.29+6.26+26.3*2)*2+7.5*2)*0.75=108.975 [E] 
S06 61.5*0.7=43.050 [F] 
S07 2.03*0.8*2=3.248 [G] 
S08 132.5*0.3=39.750 [H] 
Celkem: A+B+C+D+E+F+G+H=637.979 [I]</t>
  </si>
  <si>
    <t>199</t>
  </si>
  <si>
    <t>11163150.2</t>
  </si>
  <si>
    <t>637.979*0.00035 Přepočtené koeficientem množství=0.223 [A]</t>
  </si>
  <si>
    <t>200</t>
  </si>
  <si>
    <t>712841559</t>
  </si>
  <si>
    <t>Provedení povlakové krytiny střech samostatným vytažením izolačního povlaku pásy přitavením na konstrukce převyšující úroveň střechy, NAIP</t>
  </si>
  <si>
    <t>201</t>
  </si>
  <si>
    <t>62855001.3</t>
  </si>
  <si>
    <t>637.979*1.2 Přepočtené koeficientem množství=765.575 [A]</t>
  </si>
  <si>
    <t>202</t>
  </si>
  <si>
    <t>712861703</t>
  </si>
  <si>
    <t>Provedení povlakové krytiny střech samostatným vytažením izolačního povlaku fólií na konstrukce převyšující úroveň střechy, přilepenou lepidlem v plné ploše</t>
  </si>
  <si>
    <t>S01 (19.67+18.1+25.4+17.9+36.75+3.22*2+10.5+18.9)*2*0.5=153.660 [A] 
S02 38*2*0.3=22.800 [B] 
S03 45.6*0.2=9.120 [C] 
S04 (13.2+11.7+11.7+33*3)*2*(0.2+0.65)/2=115.260 [D] 
S05 ((6.29+6.26+26.3*2)*2+7.5*2)*0.4=58.120 [E] 
S06 61.5*0.4=24.600 [F] 
S07 2.03*0.4*2=1.624 [G] 
S08 132.5*0.3=39.750 [H] 
Celkem: A+B+C+D+E+F+G+H=424.934 [I]</t>
  </si>
  <si>
    <t>203</t>
  </si>
  <si>
    <t>28329022.1</t>
  </si>
  <si>
    <t>424.934*1.2 Přepočtené koeficientem množství=509.921 [A]</t>
  </si>
  <si>
    <t>539</t>
  </si>
  <si>
    <t>712340833.1</t>
  </si>
  <si>
    <t>540</t>
  </si>
  <si>
    <t>712340834</t>
  </si>
  <si>
    <t>Odstranění povlakové krytiny střech plochých do 10° z přitavených pásů NAIP v plné ploše Příplatek k ceně - 0833 za každou další vrstvu</t>
  </si>
  <si>
    <t>787</t>
  </si>
  <si>
    <t>998712103</t>
  </si>
  <si>
    <t>Přesun hmot pro povlakové krytiny stanovený z hmotnosti přesunovaného materiálu vodorovná dopravní vzdálenost do 50 m v objektech výšky přes 12 do 24 m</t>
  </si>
  <si>
    <t>788</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</si>
  <si>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</si>
  <si>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</si>
  <si>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</si>
  <si>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</si>
  <si>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</si>
  <si>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205</t>
  </si>
  <si>
    <t>713121111</t>
  </si>
  <si>
    <t>Montáž tepelné izolace podlah rohožemi, pásy, deskami, dílci, bloky (izolační materiál ve specifikaci) kladenými volně jednovrstvá</t>
  </si>
  <si>
    <t>tl. 30mm 1002.06+206.45+56.3+404.98+96.57+159.84+208.38=2 134.580 [A] 
tl. 40mm 1856.15+35.05+200.04+38.36=2 129.600 [B] 
Celkem: A+B=4 264.180 [C]</t>
  </si>
  <si>
    <t>206</t>
  </si>
  <si>
    <t>28376553</t>
  </si>
  <si>
    <t>deska polystyrénová pro snížení kročejového hluku (max. zatížení 4 kN/m2) tl 30mm</t>
  </si>
  <si>
    <t>2134.58*1.05 Přepočtené koeficientem množství=2 241.309 [A]</t>
  </si>
  <si>
    <t>207</t>
  </si>
  <si>
    <t>28376554</t>
  </si>
  <si>
    <t>deska polystyrénová pro snížení kročejového hluku (max. zatížení 4 kN/m2) tl 40mm</t>
  </si>
  <si>
    <t>2129.6*1.05 Přepočtené koeficientem množství=2 236.080 [A]</t>
  </si>
  <si>
    <t>209</t>
  </si>
  <si>
    <t>28376518</t>
  </si>
  <si>
    <t>deska izolační PIR s oboustrannou kompozitní fólií s hliníkovou vložkou pro ploché střechy ?=0,023 tl 120mm</t>
  </si>
  <si>
    <t>628.859*1.05 Přepočtené koeficientem množství=660.302 [A]</t>
  </si>
  <si>
    <t>210</t>
  </si>
  <si>
    <t>28376511</t>
  </si>
  <si>
    <t>deska izolační PIR s oboustrannou kompozitní fólií s hliníkovou vložkou pro ploché střechy ?=0,023 tl 60mm</t>
  </si>
  <si>
    <t>9.12*1.05 Přepočtené koeficientem množství=9.576 [A]</t>
  </si>
  <si>
    <t>211</t>
  </si>
  <si>
    <t>713131151</t>
  </si>
  <si>
    <t>Montáž tepelné izolace stěn rohožemi, pásy, deskami, dílci, bloky (izolační materiál ve specifikaci) vložením jednovrstvě</t>
  </si>
  <si>
    <t>izolace dilatačních spár 
'podlaží 0S, v.č. 115 
osy 3-4 3*3=9.000 [A] 
osy 10-11 3*3=9.000 [B] 
'podlaží 0P, v.č. 116 
osy 3-4 3.75*4=15.000 [C] 
osy 10-11 3.75*7=26.250 [D] 
'podlaží 1P, v.č. 117 
osy 3-4 4.2*6=25.200 [E] 
osy 10-11 4.2*8=33.600 [F] 
'podlaží 2P, v.č. 118 
osy 3-4 4.2*2=8.400 [G] 
osy 10-11 4.2*2=8.400 [H] 
Mezisoučet: A+B+C+D+E+F+G+H=134.850 [I] 
'podlaží 0S, v.č. 115 
osy 14-15 3*5=15.000 [J] 
osy 18-19 3*3=9.000 [K] 
'podlaží 0P, v.č. 116 
osy 14-15 3.75*(5+0.4)=20.250 [L] 
osy 18-19 3.75*(5+0.4)=20.250 [M] 
'podlaží 1P, v.č. 117 
osy 14-15 4.2*5=21.000 [N] 
osy 18-19 3*7=21.000 [O] 
'podlaží 2P, v.č. 118 
osy 14-15 3.1*2=6.200 [P] 
osy 18-19 3.1*2.4=7.440 [Q] 
Mezisoučet: J+K+L+M+N+O+P+Q=120.140 [R] 
Celkem: A+B+C+D+E+F+G+H+J+K+L+M+N+O+P+Q=254.990 [S]</t>
  </si>
  <si>
    <t>212</t>
  </si>
  <si>
    <t>28376404</t>
  </si>
  <si>
    <t>deska XPS hrana rovná a strukturovaný povrch ?=0033</t>
  </si>
  <si>
    <t>134.85*0.26=35.061 [A] 
120.14*0.16=19.222 [B] 
Celkem: A+B=54.283 [C] 
54.283*1.05 Přepočtené koeficientem množství=56.997 [D]</t>
  </si>
  <si>
    <t>213</t>
  </si>
  <si>
    <t>713140825</t>
  </si>
  <si>
    <t>Odstranění tepelné izolace střech plochých z rohoží, pásů, dílců, desek, bloků nadstřešních izolací volně položených z pórobetonových desek do 200 mm</t>
  </si>
  <si>
    <t>214</t>
  </si>
  <si>
    <t>713141135</t>
  </si>
  <si>
    <t>Montáž tepelné izolace střech plochých rohožemi, pásy, deskami, dílci, bloky (izolační materiál ve specifikaci) přilepenými za studena bodově, jednovrstvá</t>
  </si>
  <si>
    <t>874.722+164.54+334.965+72.5=1 446.727 [A] 
121+1207.8=1 328.800 [B] 
Celkem: A+B=2 775.527 [C]</t>
  </si>
  <si>
    <t>215</t>
  </si>
  <si>
    <t>63140408</t>
  </si>
  <si>
    <t>deska tepelně izolační minerální plochých střech dvouvrstvá ?=0,038-0,039 tl 180mm</t>
  </si>
  <si>
    <t>1446.727*1.05 Přepočtené koeficientem množství=1 519.063 [A]</t>
  </si>
  <si>
    <t>217</t>
  </si>
  <si>
    <t>713141151</t>
  </si>
  <si>
    <t>Montáž tepelné izolace střech plochých rohožemi, pásy, deskami, dílci, bloky (izolační materiál ve specifikaci) kladenými volně jednovrstvá</t>
  </si>
  <si>
    <t>121=121.000 [A] 
1207.8+10.03=1 217.830 [B] 
Celkem: A+B=1 338.830 [C]</t>
  </si>
  <si>
    <t>218</t>
  </si>
  <si>
    <t>28376511.1</t>
  </si>
  <si>
    <t>121*1.05 Přepočtené koeficientem množství=127.050 [A]</t>
  </si>
  <si>
    <t>219</t>
  </si>
  <si>
    <t>28376518.1</t>
  </si>
  <si>
    <t>1217.83*1.05 Přepočtené koeficientem množství=1 278.722 [A]</t>
  </si>
  <si>
    <t>220</t>
  </si>
  <si>
    <t>713141336</t>
  </si>
  <si>
    <t>Montáž tepelné izolace střech plochých spádovými klíny v ploše přilepenými za studena nízkoexpanzní (PUR) pěnou</t>
  </si>
  <si>
    <t>874.722+334.965+10.03=1 219.717 [A] 
164.54+72.5+186.5=423.540 [B] 
Celkem: A+B=1 643.257 [C]</t>
  </si>
  <si>
    <t>221</t>
  </si>
  <si>
    <t>28376143</t>
  </si>
  <si>
    <t>klín izolační spád do 5% EPS 200</t>
  </si>
  <si>
    <t>1219.717*1.05 Přepočtené koeficientem množství=1 280.703 [A]</t>
  </si>
  <si>
    <t>222</t>
  </si>
  <si>
    <t>28376103</t>
  </si>
  <si>
    <t>klín izolační spádový z čedičové minerální vaty 50kPa</t>
  </si>
  <si>
    <t>423.54*1.05 Přepočtené koeficientem množství=444.717 [A]</t>
  </si>
  <si>
    <t>223</t>
  </si>
  <si>
    <t>713190833</t>
  </si>
  <si>
    <t>Odstranění tepelné izolace běžných stavebních konstrukcí – vrstvy, doplňky a konstrukční součásti dilatační vrstvy prostupů vpustí, komínků, antén</t>
  </si>
  <si>
    <t>dle výkresů 104-106 a výpisu klempířských výrobků 
207/K 25=25.000 [A]</t>
  </si>
  <si>
    <t>225</t>
  </si>
  <si>
    <t>998713103</t>
  </si>
  <si>
    <t>Přesun hmot pro izolace tepelné stanovený z hmotnosti přesunovaného materiálu vodorovná dopravní vzdálenost do 50 m v objektech výšky přes 12 m do 24 m</t>
  </si>
  <si>
    <t>725</t>
  </si>
  <si>
    <t>Zdravotechnika - zařizovací předměty</t>
  </si>
  <si>
    <t>656</t>
  </si>
  <si>
    <t>725291708</t>
  </si>
  <si>
    <t>Doplňky zařízení koupelen a záchodů smaltované madla rovná, délky 1000 mm</t>
  </si>
  <si>
    <t>657</t>
  </si>
  <si>
    <t>725291712</t>
  </si>
  <si>
    <t>Doplňky zařízení koupelen a záchodů smaltované madla krakorcová, délky 834 mm</t>
  </si>
  <si>
    <t>658</t>
  </si>
  <si>
    <t>725291722</t>
  </si>
  <si>
    <t>Doplňky zařízení koupelen a záchodů smaltované madla krakorcová sklopná, délky 834 mm</t>
  </si>
  <si>
    <t>659</t>
  </si>
  <si>
    <t>998725102</t>
  </si>
  <si>
    <t>Přesun hmot pro zařizovací předměty stanovený z hmotnosti přesunovaného materiálu vodorovná dopravní vzdálenost do 50 m v objektech výšky přes 6 do 12 m</t>
  </si>
  <si>
    <t>660</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</si>
  <si>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</si>
  <si>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</si>
  <si>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</si>
  <si>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751</t>
  </si>
  <si>
    <t>Vzduchotechnika</t>
  </si>
  <si>
    <t>226</t>
  </si>
  <si>
    <t>751398822</t>
  </si>
  <si>
    <t>Demontáž ostatních zařízení větrací mřížky stěnové, průřezu přes 0,040 do 0,100 m2</t>
  </si>
  <si>
    <t>F27 2=2.000 [A]</t>
  </si>
  <si>
    <t>761</t>
  </si>
  <si>
    <t>Konstrukce prosvětlovací</t>
  </si>
  <si>
    <t>227</t>
  </si>
  <si>
    <t>761111791</t>
  </si>
  <si>
    <t>Stěny a příčky ze skleněných tvárnic zděné montáž rozměr 190 x 190 x 80 mm</t>
  </si>
  <si>
    <t>1SB 13.5=13.500 [A] 
5SB 15.5=15.500 [B] 
Celkem: A+B=29.000 [C]</t>
  </si>
  <si>
    <t>228</t>
  </si>
  <si>
    <t>63482020</t>
  </si>
  <si>
    <t>tvárnice skleněná bezbarvá 190x190x80mm hladký vzor</t>
  </si>
  <si>
    <t>29*25 Přepočtené koeficientem množství=725.000 [A]</t>
  </si>
  <si>
    <t>685</t>
  </si>
  <si>
    <t>761111111</t>
  </si>
  <si>
    <t>Stěny a příčky ze skleněných tvárnic zděné rozměr 190 x 190 x 80 mm bezbarvé lesklé dezén mřížka</t>
  </si>
  <si>
    <t>dle výpisu prvků' 
'typ 5' 
5/SB15.2=15.200 [A] 
Mezisoučet: A=15.200 [B] 
Celkem: A=15.200 [C]</t>
  </si>
  <si>
    <t>686</t>
  </si>
  <si>
    <t>761611111</t>
  </si>
  <si>
    <t>Okna ze skleněných tvárnic zděné rozměr 190 x 190 x 80 mm bezbarvé lesklé dezén mřížka</t>
  </si>
  <si>
    <t>dle výpisu prvků' 
'typ 1' 
1/SB13.5=13.500 [A] 
Mezisoučet: A=13.500 [B] 
Celkem: A=13.500 [C]</t>
  </si>
  <si>
    <t>789</t>
  </si>
  <si>
    <t>998761103</t>
  </si>
  <si>
    <t>Přesun hmot pro konstrukce prosvětlovací stanovený z hmotnosti přesunovaného materiálu vodorovná dopravní vzdálenost do 50 m v objektech výšky přes 12 do 24 m</t>
  </si>
  <si>
    <t>790</t>
  </si>
  <si>
    <t>998761181</t>
  </si>
  <si>
    <t>Přesun hmot pro konstrukce prosvětlovací stanovený z hmotnosti přesunovaného materiálu Příplatek k cenám za přesun prováděný bez použití mechanizace pro jakouko</t>
  </si>
  <si>
    <t>Přesun hmot pro konstrukce prosvětlovací stanovený z hmotnosti přesunovaného materiálu Příplatek k cenám za přesun prováděný bez použití mechanizace pro jakoukoliv výšku objektu</t>
  </si>
  <si>
    <t>762</t>
  </si>
  <si>
    <t>Konstrukce tesařské</t>
  </si>
  <si>
    <t>230</t>
  </si>
  <si>
    <t>762131124</t>
  </si>
  <si>
    <t>Montáž bednění stěn z hrubých prken tl. do 32 mm na sraz</t>
  </si>
  <si>
    <t>F4 80=80.000 [A] 
F6 85=85.000 [B] 
Celkem: A+B=165.000 [C]</t>
  </si>
  <si>
    <t>231</t>
  </si>
  <si>
    <t>60511081</t>
  </si>
  <si>
    <t>řezivo jehličnaté středové smrk tl 18-32mm dl 4-5m</t>
  </si>
  <si>
    <t>F4 80*0.024=1.920 [A] 
F4 85*0.024=2.040 [B] 
Celkem: A+B=3.960 [C] 
3.96*1.1 Přepočtené koeficientem množství=4.356 [D]</t>
  </si>
  <si>
    <t>232</t>
  </si>
  <si>
    <t>762195000</t>
  </si>
  <si>
    <t>Spojovací prostředky stěn a příček hřebíky, svory, fixační prkna</t>
  </si>
  <si>
    <t>233</t>
  </si>
  <si>
    <t>762341036</t>
  </si>
  <si>
    <t>Bednění střech střech rovných sklonu do 60° s vyřezáním otvorů z dřevoštěpkových desek OSB šroubovaných na rošt na sraz, tloušťky desky 22 mm</t>
  </si>
  <si>
    <t>10.03=10.030 [A]</t>
  </si>
  <si>
    <t>234</t>
  </si>
  <si>
    <t>762341037</t>
  </si>
  <si>
    <t>Bednění střech střech rovných sklonu do 60° s vyřezáním otvorů z dřevoštěpkových desek OSB šroubovaných na rošt na sraz, tloušťky desky 25 mm</t>
  </si>
  <si>
    <t>137.022=137.022 [A]</t>
  </si>
  <si>
    <t>235</t>
  </si>
  <si>
    <t>762342511</t>
  </si>
  <si>
    <t>Montáž laťování montáž kontralatí na podklad bez tepelné izolace</t>
  </si>
  <si>
    <t>(10.03+137.022)*2.2=323.514 [A]</t>
  </si>
  <si>
    <t>236</t>
  </si>
  <si>
    <t>60514114</t>
  </si>
  <si>
    <t>řezivo jehličnaté lať impregnovaná dl 4 m</t>
  </si>
  <si>
    <t>323.514*0.06*0.04=0.776 [A] 
0.776*1.1 Přepočtené koeficientem množství=0.854 [B]</t>
  </si>
  <si>
    <t>237</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</si>
  <si>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</si>
  <si>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</si>
  <si>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</si>
  <si>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dle 20/K 0.3*38=11.400 [A] 
dle 21/K 0.3*38=11.400 [B] 
dle 23a/K 0.5*45=22.500 [C] 
dle 23b/K 0.5*151=75.500 [D] 
dle 23c/K 0.5*25=12.500 [E] 
dle 23d/K 1.05*15=15.750 [F] 
dle 23e/K 0.325*38=12.350 [G] 
dle 27a/K 0.5*172=86.000 [H] 
dle 27b/K 0.7*78.1=54.670 [I] 
dle 28/K 0.6*38=22.800 [J] 
dle 137/K 0.35*2.1=0.735 [K] 
dle 182-3/K 0.62*12=7.440 [L] 
dle 188-9/K 0.62*12=7.440 [M] 
dle 210/K 0.95*35.5=33.725 [N] 
Celkem: A+B+C+D+E+F+G+H+I+J+K+L+M+N=374.210 [O]</t>
  </si>
  <si>
    <t>238</t>
  </si>
  <si>
    <t>762395000</t>
  </si>
  <si>
    <t>Spojovací prostředky krovů, bednění a laťování, nadstřešních konstrukcí svory, prkna, hřebíky, pásová ocel, vruty</t>
  </si>
  <si>
    <t>0.854+374.21*0.022+10.03*0.022+137.022*0.025=12.733 [A]</t>
  </si>
  <si>
    <t>239</t>
  </si>
  <si>
    <t>762431036</t>
  </si>
  <si>
    <t>Obložení stěn z dřevoštěpkových desek OSB přibíjených na pero a drážku broušených, tloušťky desky 22 mm</t>
  </si>
  <si>
    <t>S01 (19.67+18.1+25.4+17.9+36.75+3.22*2+10.5+18.9)*2*0.8=245.856 [A] 
S02 38*2*0.6=45.600 [B] 
S03 45.6*0.2=9.120 [C] 
S04 (13.2+11.7+11.7+33*3)*2*(0.2+0.85)/2=142.380 [D] 
S05 ((6.29+6.26+26.3*2)*2+7.5*2)*0.75=108.975 [E] 
S06 61.5*0.7=43.050 [F] 
S08 2.03*0.8*2=3.248 [G] 
S08 132.5*0.3=39.750 [H] 
Celkem: A+B+C+D+E+F+G+H=637.979 [I]</t>
  </si>
  <si>
    <t>241</t>
  </si>
  <si>
    <t>762439001</t>
  </si>
  <si>
    <t>Obložení stěn montáž roštu podkladového</t>
  </si>
  <si>
    <t>86.892*2.2=191.162 [A]</t>
  </si>
  <si>
    <t>242</t>
  </si>
  <si>
    <t>60514114.1</t>
  </si>
  <si>
    <t>191.162*0.06*0.04=0.459 [A] 
0.459*1.1 Přepočtené koeficientem množství=0.505 [B]</t>
  </si>
  <si>
    <t>243</t>
  </si>
  <si>
    <t>762495000</t>
  </si>
  <si>
    <t>Spojovací prostředky olištování spár, obložení stropů, střešních podhledů a stěn hřebíky, vruty</t>
  </si>
  <si>
    <t>637.979+86.892=724.871 [A]</t>
  </si>
  <si>
    <t>244</t>
  </si>
  <si>
    <t>762811811</t>
  </si>
  <si>
    <t>Demontáž záklopů stropů vrchních a zapuštěných z hrubých prken, tl. do 32 mm</t>
  </si>
  <si>
    <t>demontáž zakrytí anglických dvorků 30=30.000 [A]</t>
  </si>
  <si>
    <t>245</t>
  </si>
  <si>
    <t>762841110</t>
  </si>
  <si>
    <t>Montáž podbíjení stropů a střech vodorovných z hrubých prken na sraz</t>
  </si>
  <si>
    <t>F5 210.000=210.000 [A]</t>
  </si>
  <si>
    <t>246</t>
  </si>
  <si>
    <t>60511081.1</t>
  </si>
  <si>
    <t>F5 210*0.024=5.040 [A] 
5.04*1.1 Přepočtené koeficientem množství=5.544 [B]</t>
  </si>
  <si>
    <t>247</t>
  </si>
  <si>
    <t>762841811</t>
  </si>
  <si>
    <t>Demontáž podbíjení obkladů stropů a střech sklonu do 60° z hrubých prken tl. do 35 mm bez omítky</t>
  </si>
  <si>
    <t>248</t>
  </si>
  <si>
    <t>762895000</t>
  </si>
  <si>
    <t>Spojovací prostředky záklopu stropů, stropnic, podbíjení hřebíky, svory</t>
  </si>
  <si>
    <t>5.544=5.544 [A]</t>
  </si>
  <si>
    <t>793</t>
  </si>
  <si>
    <t>998762103</t>
  </si>
  <si>
    <t>Přesun hmot pro konstrukce tesařské stanovený z hmotnosti přesunovaného materiálu vodorovná dopravní vzdálenost do 50 m v objektech výšky přes 12 do 24 m</t>
  </si>
  <si>
    <t>763</t>
  </si>
  <si>
    <t>Konstrukce suché výstavby</t>
  </si>
  <si>
    <t>250</t>
  </si>
  <si>
    <t>763111717</t>
  </si>
  <si>
    <t>Příčka ze sádrokartonových desek ostatní konstrukce a práce na příčkách ze sádrokartonových desek základní penetrační nátěr (oboustranný)</t>
  </si>
  <si>
    <t>8.328+22.627+5.88+0.99+14.02=51.845 [A]</t>
  </si>
  <si>
    <t>256</t>
  </si>
  <si>
    <t>763121411</t>
  </si>
  <si>
    <t>Stěna předsazená ze sádrokartonových desek s nosnou konstrukcí z ocelových profilů CW, UW jednoduše opláštěná deskou standardní A tl. 12,5 mm bez izolace, EI 15, stěna tl. 62,5 mm, profil 50</t>
  </si>
  <si>
    <t>W3 
'dle výkresu císlo 159 suterén' 
0S.19 0.25*3.6*2=1.800 [A] 
0S.23 0.69*(0.45+0.93)=0.952 [B] 
0S.25 0.25*3.25*2=1.625 [C] 
0S.29 0.69*(0.45+0.62)=0.738 [D] 
Mezisoučet: A+B+C+D=5.115 [E] 
'dle výkresu císlo 160, 0.P' 
0P.07, 09 0.3*0.875*2=0.525 [F] 
0P.15-25 0.77*(4.195+2.8*2+2.95+5.85)+0.68*(3.285+2.8*3+2.875+2.95)+0.48*2.8=27.569 [G] 
0P.84 0.9*(2.56+2.575)=4.622 [H] 
Mezisoučet: F+G+H=32.716 [I] 
'dle výkresu císlo 161, 1.P' 
1P.02-15 (0.79+0.36)*1.55*2+0.64*(5.955+5.83+5.9*2+5.8*2+2.845+6.52+5.8+3.4+2.92)=39.834 [J] 
1P.23 0.84*1.55=1.302 [K] 
1P.34-37 1.14*5.6*3+0.69*11.45=27.053 [L] 
Mezisoučet: J+K+L=68.189 [M] 
'dle výkresu císlo 162, 2.P' 
2P.04 0.59*0.9=0.531 [N] 
2P.07, 08, 10 0.59*(33.26+2.6+3.4)+0.16*(2.7+5.6*6)=28.971 [O] 
Mezisoučet: N+O=29.502 [P] 
Celkem: A+B+C+D+F+G+H+J+K+L+N+O=135.522 [Q]</t>
  </si>
  <si>
    <t>257</t>
  </si>
  <si>
    <t>763121463</t>
  </si>
  <si>
    <t>Stěna předsazená ze sádrokartonových desek s nosnou konstrukcí z ocelových profilů CW, UW dvojitě opláštěná deskami protipožárními DF tl. 2 x 15 mm bez izolace,</t>
  </si>
  <si>
    <t>Stěna předsazená ze sádrokartonových desek s nosnou konstrukcí z ocelových profilů CW, UW dvojitě opláštěná deskami protipožárními DF tl. 2 x 15 mm bez izolace, EI 60, stěna tl. 105 mm, profil 75</t>
  </si>
  <si>
    <t>W4 
'dle výkresu císlo 161, 1.P' 
1P.02 0.36*1.55*2=1.116 [A]</t>
  </si>
  <si>
    <t>258</t>
  </si>
  <si>
    <t>763121714</t>
  </si>
  <si>
    <t>Stěna předsazená ze sádrokartonových desek ostatní konstrukce a práce na předsazených stěnách ze sádrokartonových desek základní penetrační nátěr</t>
  </si>
  <si>
    <t>135.522+1.116+90=226.638 [A]</t>
  </si>
  <si>
    <t>260</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</si>
  <si>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</si>
  <si>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</si>
  <si>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</si>
  <si>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Q8 
0S.193.06=3.060 [A] 
0S.253.575=3.575 [B] 
0P.374.42=4.420 [C] 
Celkem: A+B+C=11.055 [D]</t>
  </si>
  <si>
    <t>261</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</si>
  <si>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</si>
  <si>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</si>
  <si>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</si>
  <si>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Q9 
0S.23b, 29a 0.7=0.700 [A]</t>
  </si>
  <si>
    <t>262</t>
  </si>
  <si>
    <t>763131714</t>
  </si>
  <si>
    <t>Podhled ze sádrokartonových desek ostatní práce a konstrukce na podhledech ze sádrokartonových desek základní penetrační nátěr</t>
  </si>
  <si>
    <t>11.055+0.7+212.79=224.545 [A]</t>
  </si>
  <si>
    <t>263</t>
  </si>
  <si>
    <t>763132121</t>
  </si>
  <si>
    <t>Podhled ze sádrokartonových desek – samostatný požární předěl dvouvrstvá nosná konstrukce z ocelových profilů CD, UD s oboustrannou požární odolností celoplošná</t>
  </si>
  <si>
    <t>Podhled ze sádrokartonových desek – samostatný požární předěl dvouvrstvá nosná konstrukce z ocelových profilů CD, UD s oboustrannou požární odolností celoplošná izolace a CD profily vyplněny izolací o objemové hmotnosti 40 kg/m3 dvojitě opláštěná deskami protipožárními 2 x DF tl. 2 x 12,5 mm, TI tl. 40 mm 40 kg/m3, EI Z/S 45/60</t>
  </si>
  <si>
    <t>Q3 
0P.306.94=6.940 [A] 
0P.319.33=9.330 [B] 
0P.3252.6=52.600 [C] 
Mezisoučet: A+B+C=68.870 [D] 
'Q4 
0S.3111.32=11.320 [E] 
0P.0414.17=14.170 [F] 
1.P.0220.78=20.780 [G] 
1.P.135.54=5.540 [H] 
1.P.1721.01=21.010 [I] 
1.P.2815.14=15.140 [J] 
2P.0110.94=10.940 [K] 
2P.0239.15=39.150 [L] 
2P.115.87=5.870 [M] 
Mezisoučet: E+F+G+H+I+J+K+L+M=143.920 [N] 
Celkem: A+B+C+E+F+G+H+I+J+K+L+M=212.790 [O]</t>
  </si>
  <si>
    <t>264</t>
  </si>
  <si>
    <t>763172355</t>
  </si>
  <si>
    <t>Montáž dvířek pro konstrukce ze sádrokartonových desek revizních jednoplášťových pro podhledy velikost (šxv) 600 x 600 mm</t>
  </si>
  <si>
    <t>265</t>
  </si>
  <si>
    <t>59030714</t>
  </si>
  <si>
    <t>dvířka revizní jednokřídlá s automatickým zámkem 600x600mm</t>
  </si>
  <si>
    <t>266</t>
  </si>
  <si>
    <t>763172455</t>
  </si>
  <si>
    <t>Montáž dvířek pro konstrukce ze sádrokartonových desek revizních protipožárních pro podhledy velikost (šxv) 600 x 600 mm</t>
  </si>
  <si>
    <t>267</t>
  </si>
  <si>
    <t>59030763</t>
  </si>
  <si>
    <t>dvířka revizní protipožární pro stěny a podhledy EI 60 600x600 mm</t>
  </si>
  <si>
    <t>268</t>
  </si>
  <si>
    <t>763431001</t>
  </si>
  <si>
    <t>Montáž podhledu minerálního včetně zavěšeného roštu viditelného s panely vyjímatelnými, velikosti panelů do 0,36 m2</t>
  </si>
  <si>
    <t>Q1 
0S.203.81=3.810 [A] 
0S.214.36=4.360 [B] 
0S.224.83=4.830 [C] 
0S.235.18=5.180 [D] 
0S.23a4.2=4.200 [E] 
0S.23b2.15=2.150 [F] 
0S.249=9.000 [G] 
0S.24a5.74=5.740 [H] 
0S.24b1.58=1.580 [I] 
0S.24c1.58=1.580 [J] 
0S.292.7=2.700 [K] 
0S.29a1.39=1.390 [L] 
0S.083.91=3.910 [M] 
0S.091.85=1.850 [N] 
0S.108.24=8.240 [O] 
0S.112.79=2.790 [P] 
0P.076.04=6.040 [Q] 
0P.082.17=2.170 [R] 
0P.08a2.04=2.040 [S] 
0P.08b1.35=1.350 [T] 
0P.094.23=4.230 [U] 
0P.09a1.95=1.950 [V] 
0P.09b1.35=1.350 [W] 
0P.09c0.92=0.920 [X] 
0P.444.4=4.400 [Y] 
0P.465.35=5.350 [Z] 
0P.46a7.21=7.210 [AA] 
0P.46b1.96=1.960 [AB] 
0P.4710.47=10.470 [AC] 
0P.47a1.38=1.380 [AD] 
0P.47b1.38=1.380 [AE] 
0P.47c1.18=1.180 [AF] 
0P.47d1.38=1.380 [AG] 
0P.522.37=2.370 [AH] 
0P.52a1.92=1.920 [AI] 
0P.52b1.62=1.620 [AJ] 
0P.5313.63=13.630 [AK] 
0P.53a1.62=1.620 [AL] 
0P.53b1.62=1.620 [AM] 
0P.53c2.31=2.310 [AN] 
0P.53d1.75=1.750 [AO] 
0P.53e1.75=1.750 [AP] 
0P.544.6=4.600 [AQ] 
0P.7410.22=10.220 [AR] 
0P.755.96=5.960 [AS] 
0P.848.89=8.890 [AT] 
0P.84a4.58=4.580 [AU] 
0P.84b2.49=2.490 [AV] 
0P.84c1.53=1.530 [AW] 
0P.84d1.53=1.530 [AX] 
0P.84e1.53=1.530 [AY] 
0P.84f1.53=1.530 [AZ] 
0P.84g8.03=8.030 [BA] 
0P.84h11.08=11.080 [BB] 
0P.84i1.55=1.550 [BC] 
0P.84j1.55=1.550 [BD] 
1.P.204.9=4.900 [BE] 
1.P.214.44=4.440 [BF] 
1.P.243.8=3.800 [BG] 
1.P.24a2.5=2.500 [BH] 
1.P.24b1.66=1.660 [BI] 
1.P.252.41=2.410 [BJ] 
1.P.2611.76=11.760 [BK] 
1.P.26a1.43=1.430 [BL] 
1.P.26b1.43=1.430 [BM] 
1.P.26c1.21=1.210 [BN] 
1.P.26d1.43=1.430 [BO] 
1.P.26e1.43=1.430 [BP] 
1.P.3215.31=15.310 [BQ] 
1.P.32a1.32=1.320 [BR] 
1.P.32b1.36=1.360 [BS] 
1.P.32c1.64=1.640 [BT] 
1.P.32d1.60=1.600 [BU] 
1.P.32e3.35=3.350 [BV] 
2P.045.39=5.390 [BW] 
2P.04a1.39=1.390 [BX] 
2P.04b1.39=1.390 [BY] 
2P.04c1.39=1.390 [BZ] 
2P.051.76=1.760 [CA] 
2P.05a2.46=2.460 [CB] 
2P.062.59=2.590 [CC] 
-Q9 -0.7=-0.700 [CD] 
Celkem: A+B+C+D+E+F+G+H+I+J+K+L+M+N+O+P+Q+R+S+T+U+V+W+X+Y+Z+AA+AB+AC+AD+AE+AF+AG+AH+AI+AJ+AK+AL+AM+AN+AO+AP+AQ+AR+AS+AT+AU+AV+AW+AX+AY+AZ+BA+BB+BC+BD+BE+BF+BG+BH+BI+BJ+BK+BL+BM+BN+BO+BP+BQ+BR+BS+BT+BU+BV+BW+BX+BY+BZ+CA+CB+CC+CD=290.380 [CE]</t>
  </si>
  <si>
    <t>270</t>
  </si>
  <si>
    <t>763431011</t>
  </si>
  <si>
    <t>Montáž podhledu minerálního včetně zavěšeného roštu polozapuštěného s panely vyjímatelnými, velikosti panelů do 0,36 m2</t>
  </si>
  <si>
    <t>Q2 
0S.3311.65=11.650 [A] 
0S.3423.72=23.720 [B] 
0S.35a4.71=4.710 [C] 
0S.388.47=8.470 [D] 
0P.066.92=6.920 [E] 
0P.108.38=8.380 [F] 
0P.2015.10=15.100 [G] 
0P.4222.08=22.080 [H] 
0P.4310.1=10.100 [I] 
0P.454.8=4.800 [J] 
1.P.1824.75=24.750 [K] 
Celkem: A+B+C+D+E+F+G+H+I+J+K=140.680 [L]</t>
  </si>
  <si>
    <t>272</t>
  </si>
  <si>
    <t>763431031</t>
  </si>
  <si>
    <t>Montáž podhledu minerálního včetně zavěšeného roštu skrytého s panely vyjímatelnými jakékoliv velikosti panelů</t>
  </si>
  <si>
    <t>Q5 
0S.285.16=5.160 [A] 
0S.31a12.90=12.900 [B] 
0S.3713.55=13.550 [C] 
0P.0587.79=87.790 [D] 
0P.144.05=4.050 [E] 
0P.1519.7=19.700 [F] 
0P.1613.23=13.230 [G] 
0P.1713.23=13.230 [H] 
0P.1813.71=13.710 [I] 
0P.215.23=5.230 [J] 
0P.2213.24=13.240 [K] 
0P.2312.76=12.760 [L] 
0P.2412.76=12.760 [M] 
0P.2513.32=13.320 [N] 
0P.262.92=2.920 [O] 
0P.276.46=6.460 [P] 
0P.284.79=4.790 [Q] 
0P.4010.3=10.300 [R] 
0P.4110.49=10.490 [S] 
0P.5611.76=11.760 [T] 
0P.6010.36=10.360 [U] 
0P.6110.52=10.520 [V] 
0P.850=0.000 [W] 
1.P.02a39.35=39.350 [X] 
1.P.1013.04=13.040 [Y] 
1.P.1414.93=14.930 [Z] 
1.P.1512.01=12.010 [AA] 
1.P.2324.84=24.840 [AB] 
1.P.3328.84=28.840 [AC] 
1.P.4524.50=24.500 [AD] 
2P.07222.35=222.350 [AE] 
2P.129.75=9.750 [AF] 
2P.1314.43=14.430 [AG] 
Mezisoučet: A+B+C+D+E+F+G+H+I+J+K+L+M+N+O+P+Q+R+S+T+U+V+W+X+Y+Z+AA+AB+AC+AD+AE+AF+AG=712.270 [AH] 
'Q7 
0S.2611.56=11.560 [AI] 
0S.275.21=5.210 [AJ] 
0S.3577.49=77.490 [AK] 
0S.3637.08=37.080 [AL] 
0P.1937.92=37.920 [AM] 
0P.3413.55=13.550 [AN] 
0P.3515.8=15.800 [AO] 
0P.397.96=7.960 [AP] 
0P.596.48=6.480 [AQ] 
0P.59a8.18=8.180 [AR] 
1.P.0331.73=31.730 [AS] 
1.P.0426.58=26.580 [AT] 
1.P.0526.98=26.980 [AU] 
1.P.0626.91=26.910 [AV] 
1.P.0726.53=26.530 [AW] 
1.P.0826.53=26.530 [AX] 
1.P.0929.98=29.980 [AY] 
1.P.1127.76=27.760 [AZ] 
1.P.1225.2=25.200 [BA] 
1.P.3116.97=16.970 [BB] 
1.P.3427.04=27.040 [BC] 
1.P.3526.46=26.460 [BD] 
1.P.3626.86=26.860 [BE] 
1.P.3781.24=81.240 [BF] 
2P.0816.59=16.590 [BG] 
2P.0914.76=14.760 [BH] 
2P.1014.85=14.850 [BI] 
Mezisoučet: AI+AJ+AK+AL+AM+AN+AO+AP+AQ+AR+AS+AT+AU+AV+AW+AX+AY+AZ+BA+BB+BC+BD+BE+BF+BG+BH+BI=694.200 [BJ] 
Celkem: A+B+C+D+E+F+G+H+I+J+K+L+M+N+O+P+Q+R+S+T+U+V+W+X+Y+Z+AA+AB+AC+AD+AE+AF+AG+AI+AJ+AK+AL+AM+AN+AO+AP+AQ+AR+AS+AT+AU+AV+AW+AX+AY+AZ+BA+BB+BC+BD+BE+BF+BG+BH+BI=1 406.470 [BK]</t>
  </si>
  <si>
    <t>275</t>
  </si>
  <si>
    <t>763431702</t>
  </si>
  <si>
    <t>Montáž podhledu minerálního panelu připevněného na zavěšený rošt nevyjímatelného</t>
  </si>
  <si>
    <t>Q6 
0P.32a40.94=40.940 [A] 
0P.3341.04=41.040 [B] 
0P.3828=28.000 [C] 
0P.50128.37=128.370 [D] 
0P.5138.21=38.210 [E] 
0P.55157.61=157.610 [F] 
1.P.1961.06=61.060 [G] 
1.P.22110.04=110.040 [H] 
1.P.28a89.34=89.340 [I] 
1.P.29122.13=122.130 [J] 
1.P.30115.08=115.080 [K] 
Celkem: A+B+C+D+E+F+G+H+I+J+K=931.820 [L]</t>
  </si>
  <si>
    <t>475</t>
  </si>
  <si>
    <t>763172418</t>
  </si>
  <si>
    <t>Montáž dvířek pro konstrukce ze sádrokartonových desek revizních protipožárních pro příčky a předsazené stěny velikost (šxv) 900 x 900 mm</t>
  </si>
  <si>
    <t>42/PO1+2=3.000 [A] 
Mezisoučet: A=3.000 [B]</t>
  </si>
  <si>
    <t>477</t>
  </si>
  <si>
    <t>763411111</t>
  </si>
  <si>
    <t>Sanitární příčky vhodné do mokrého prostředí dělící z dřevotřískových desek s HPL-laminátem tl. 19,6 mm</t>
  </si>
  <si>
    <t>dle výpisu' 
1/WC3.7-(0.8*2)=2.100 [A] 
Mezisoučet: A=2.100 [B] 
2/WC2.95-(0.8*2)=1.350 [C] 
Mezisoučet: C=1.350 [D] 
3/WC6.5-((0.7*2)*2)=3.700 [E] 
Mezisoučet: E=3.700 [F] 
4/WC6.5-((0.7*2)*2)=3.700 [G] 
Mezisoučet: G=3.700 [H] 
5/WC15.3-((0.8*2)*4)=8.900 [I] 
Mezisoučet: I=8.900 [J] 
6/WC3.7-(0.8*2)=2.100 [K] 
Mezisoučet: K=2.100 [L] 
7/WC22.9-((0.7*2)*5)=15.900 [M] 
Mezisoučet: M=15.900 [N] 
8/WC10.2-((0.7*2)*2)=7.400 [O] 
Mezisoučet: O=7.400 [P] 
Celkem: A+C+E+G+I+K+M+O=45.150 [Q]</t>
  </si>
  <si>
    <t>478</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</si>
  <si>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</si>
  <si>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</si>
  <si>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</si>
  <si>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dle výpisu' 
1/WC1=1.000 [A] 
Mezisoučet: A=1.000 [B] 
2/WC1=1.000 [C] 
Mezisoučet: C=1.000 [D] 
3/WC2=2.000 [E] 
Mezisoučet: E=2.000 [F] 
4/WC2=2.000 [G] 
Mezisoučet: G=2.000 [H] 
5/WC2=2.000 [I] 
Mezisoučet: I=2.000 [J] 
6/WC1=1.000 [K] 
Mezisoučet: K=1.000 [L] 
7/WC5=5.000 [M] 
Mezisoučet: M=5.000 [N] 
8/WC2=2.000 [O] 
Mezisoučet: O=2.000 [P] 
Celkem: A+C+E+G+I+K+M+O=16.000 [Q]</t>
  </si>
  <si>
    <t>791</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</si>
  <si>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</si>
  <si>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</si>
  <si>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</si>
  <si>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792</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</si>
  <si>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</si>
  <si>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</si>
  <si>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</si>
  <si>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</si>
  <si>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</si>
  <si>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280</t>
  </si>
  <si>
    <t>764001811</t>
  </si>
  <si>
    <t>Demontáž klempířských konstrukcí dilatační lišty do suti</t>
  </si>
  <si>
    <t>dle výkresů 104-106 a výpisu klempířských výrobků 
211/K 5=5.000 [A] 
212/K 6.5=6.500 [B] 
215/K 10.5=10.500 [C] 
216/K 55.5=55.500 [D] 
Celkem: A+B+C+D=77.500 [E]</t>
  </si>
  <si>
    <t>281</t>
  </si>
  <si>
    <t>764001821</t>
  </si>
  <si>
    <t>Demontáž klempířských konstrukcí krytiny ze svitků nebo tabulí do suti</t>
  </si>
  <si>
    <t>dle výkresů 104-106 a výpisu klempířských výrobků 
1/K 3.3=3.300 [A] 
34/K 23=23.000 [B] 
Celkem: A+B=26.300 [C]</t>
  </si>
  <si>
    <t>282</t>
  </si>
  <si>
    <t>764002801</t>
  </si>
  <si>
    <t>Demontáž klempířských konstrukcí závětrné lišty do suti</t>
  </si>
  <si>
    <t>dle výkresů 104-106 a výpisu klempířských výrobků 
137/K 2.7*2=5.400 [A] 
213/K 5=5.000 [B] 
Celkem: A+B=10.400 [C]</t>
  </si>
  <si>
    <t>283</t>
  </si>
  <si>
    <t>764002811</t>
  </si>
  <si>
    <t>Demontáž klempířských konstrukcí okapového plechu do suti, v krytině povlakové</t>
  </si>
  <si>
    <t>dle výkresů 104-106 a výpisu klempířských výrobků 
18b/K 90=90.000 [A]</t>
  </si>
  <si>
    <t>284</t>
  </si>
  <si>
    <t>764002841</t>
  </si>
  <si>
    <t>Demontáž klempířských konstrukcí oplechování horních ploch zdí a nadezdívek do suti</t>
  </si>
  <si>
    <t>dle výkresů 104-106 a výpisu klempířských výrobků 
18a/K 90=90.000 [A] 
20/K 38=38.000 [B] 
21/K 38=38.000 [C] 
23a/K 45=45.000 [D] 
23b/K 151=151.000 [E] 
23c/K 25=25.000 [F] 
23d/K 15=15.000 [G] 
27a/K 172=172.000 [H] 
27b/K 78=78.000 [I] 
28/K 37=37.000 [J] 
210/K 35.5=35.500 [K] 
Celkem: A+B+C+D+E+F+G+H+I+J+K=724.500 [L]</t>
  </si>
  <si>
    <t>285</t>
  </si>
  <si>
    <t>764002851</t>
  </si>
  <si>
    <t>Demontáž klempířských konstrukcí oplechování parapetů do suti</t>
  </si>
  <si>
    <t>dle výkresů 104-106 a výpisu klempířských výrobků 
2/K 2.7=2.700 [A] 
114a-c/K 6.4+2.1+2.1=10.600 [B] 
177/K 32=32.000 [C] 
178-181/K 24=24.000 [D] 
182-183/K 12=12.000 [E] 
184-187/K 24=24.000 [F] 
188-189/K 12=12.000 [G] 
190-193/K 24=24.000 [H] 
Celkem: A+B+C+D+E+F+G+H=141.300 [I]</t>
  </si>
  <si>
    <t>286</t>
  </si>
  <si>
    <t>764002861</t>
  </si>
  <si>
    <t>Demontáž klempířských konstrukcí oplechování říms do suti</t>
  </si>
  <si>
    <t>dle výkresů 104-106 a výpisu klempířských výrobků 
13-15/K 39=39.000 [A] 
23e/K 38=38.000 [B] 
33/K 19.5=19.500 [C] 
142/K 18.8=18.800 [D] 
Celkem: A+B+C+D=115.300 [E]</t>
  </si>
  <si>
    <t>287</t>
  </si>
  <si>
    <t>764002871</t>
  </si>
  <si>
    <t>Demontáž klempířských konstrukcí lemování zdí do suti</t>
  </si>
  <si>
    <t>dle výkresů 104-106 a výpisu klempířských výrobků 
17/K 5=5.000 [A] 
217/K 98=98.000 [B] 
Celkem: A+B=103.000 [C]</t>
  </si>
  <si>
    <t>288</t>
  </si>
  <si>
    <t>764002881</t>
  </si>
  <si>
    <t>Demontáž klempířských konstrukcí lemování střešních prostupů do suti</t>
  </si>
  <si>
    <t>dle výkresů 104-106 a výpisu klempířských výrobků 
208/K 0.65*4*2.5*2+0.65*0.65*2=13.845 [A]</t>
  </si>
  <si>
    <t>289</t>
  </si>
  <si>
    <t>764004801</t>
  </si>
  <si>
    <t>Demontáž klempířských konstrukcí žlabu podokapního do suti</t>
  </si>
  <si>
    <t>dle výkresů 104-106 a výpisu klempířských výrobků 
136/K 6.8=6.800 [A]</t>
  </si>
  <si>
    <t>290</t>
  </si>
  <si>
    <t>764004861</t>
  </si>
  <si>
    <t>Demontáž klempířských konstrukcí svodu do suti</t>
  </si>
  <si>
    <t>dle výkresů 104-106 a výpisu klempířských výrobků 
29/K 6.5*2=13.000 [A] 
134a,b/K 12*2=24.000 [B] 
135a,b/K 12*2=24.000 [C] 
136/K 2.9=2.900 [D] 
138, 139/K 12*2=24.000 [E] 
140, 141/K 12+10=22.000 [F] 
209/K 4.5=4.500 [G] 
218/K 10=10.000 [H] 
Celkem: A+B+C+D+E+F+G+H=124.400 [I]</t>
  </si>
  <si>
    <t>291</t>
  </si>
  <si>
    <t>764042419</t>
  </si>
  <si>
    <t>Strukturovaná odddělovací rohož s integrovanou pojistnou hydroizolací jakékoliv rš</t>
  </si>
  <si>
    <t>10.03+137.022+86.892=233.944 [A]</t>
  </si>
  <si>
    <t>292</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</si>
  <si>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</si>
  <si>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</si>
  <si>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</si>
  <si>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293</t>
  </si>
  <si>
    <t>764141431</t>
  </si>
  <si>
    <t>Krytina ze svitků nebo tabulí z titanzinkového předzvětralého plechu s úpravou u okapů, prostupů a výčnělků střechy rovné drážkováním z tabulí, velikosti 1000 x</t>
  </si>
  <si>
    <t>Krytina ze svitků nebo tabulí z titanzinkového předzvětralého plechu s úpravou u okapů, prostupů a výčnělků střechy rovné drážkováním z tabulí, velikosti 1000 x 2000 mm, sklon střechy do 30°</t>
  </si>
  <si>
    <t>137.022 2.46*55.7=137.022 [A]</t>
  </si>
  <si>
    <t>294</t>
  </si>
  <si>
    <t>764141435</t>
  </si>
  <si>
    <t>Krytina ze svitků nebo tabulí z titanzinkového předzvětralého plechu s úpravou u okapů, prostupů a výčnělků střechy rovné drážkováním z tabulí, velikosti 1000 x 2000 mm, sklon střechy přes 60°</t>
  </si>
  <si>
    <t>86.892 1.56*55.7=86.892 [A]</t>
  </si>
  <si>
    <t>554</t>
  </si>
  <si>
    <t>764141431.1</t>
  </si>
  <si>
    <t>555</t>
  </si>
  <si>
    <t>764242406</t>
  </si>
  <si>
    <t>Oplechování střešních prvků z titanzinkového předzvětralého plechu štítu závětrnou lištou rš 500 mm</t>
  </si>
  <si>
    <t>556</t>
  </si>
  <si>
    <t>764242431</t>
  </si>
  <si>
    <t>Oplechování střešních prvků z titanzinkového předzvětralého plechu okapu okapovým plechem střechy rovné rš 150 mm</t>
  </si>
  <si>
    <t>557</t>
  </si>
  <si>
    <t>764242433</t>
  </si>
  <si>
    <t>Oplechování střešních prvků z titanzinkového předzvětralého plechu okapu okapovým plechem střechy rovné rš 250 mm</t>
  </si>
  <si>
    <t>558</t>
  </si>
  <si>
    <t>764244402</t>
  </si>
  <si>
    <t>Oplechování horních ploch zdí a nadezdívek (atik) z titanzinkového předzvětralého plechu mechanicky kotvené rš 200 mm</t>
  </si>
  <si>
    <t>559</t>
  </si>
  <si>
    <t>764244404</t>
  </si>
  <si>
    <t>Oplechování horních ploch zdí a nadezdívek (atik) z titanzinkového předzvětralého plechu mechanicky kotvené rš 330 mm</t>
  </si>
  <si>
    <t>560</t>
  </si>
  <si>
    <t>764244405</t>
  </si>
  <si>
    <t>Oplechování horních ploch zdí a nadezdívek (atik) z titanzinkového předzvětralého plechu mechanicky kotvené rš 400 mm</t>
  </si>
  <si>
    <t>561</t>
  </si>
  <si>
    <t>764245406</t>
  </si>
  <si>
    <t>Oplechování horních ploch zdí a nadezdívek (atik) z titanzinkového předzvětralého plechu celoplošně lepené rš 500 mm</t>
  </si>
  <si>
    <t>563</t>
  </si>
  <si>
    <t>764245407</t>
  </si>
  <si>
    <t>Oplechování horních ploch zdí a nadezdívek (atik) z titanzinkového předzvětralého plechu celoplošně lepené rš 670 mm</t>
  </si>
  <si>
    <t>564</t>
  </si>
  <si>
    <t>764245409</t>
  </si>
  <si>
    <t>Oplechování horních ploch zdí a nadezdívek (atik) z titanzinkového předzvětralého plechu celoplošně lepené rš 800 mm</t>
  </si>
  <si>
    <t>565</t>
  </si>
  <si>
    <t>764245411</t>
  </si>
  <si>
    <t>Oplechování horních ploch zdí a nadezdívek (atik) z titanzinkového předzvětralého plechu celoplošně lepené přes rš 800 mm</t>
  </si>
  <si>
    <t>566</t>
  </si>
  <si>
    <t>764246407</t>
  </si>
  <si>
    <t>Oplechování parapetů z titanzinkového předzvětralého plechu rovných mechanicky kotvené, bez rohů rš 670 mm</t>
  </si>
  <si>
    <t>567</t>
  </si>
  <si>
    <t>764246408</t>
  </si>
  <si>
    <t>Oplechování parapetů z titanzinkového předzvětralého plechu rovných mechanicky kotvené, bez rohů rš 700 mm</t>
  </si>
  <si>
    <t>568</t>
  </si>
  <si>
    <t>764246409</t>
  </si>
  <si>
    <t>Oplechování parapetů z titanzinkového předzvětralého plechu rovných mechanicky kotvené, bez rohů rš 800 mm</t>
  </si>
  <si>
    <t>569</t>
  </si>
  <si>
    <t>764541405</t>
  </si>
  <si>
    <t>Žlab podokapní z titanzinkového předzvětralého plechu včetně háků a čel půlkruhový rš 330 mm</t>
  </si>
  <si>
    <t>570</t>
  </si>
  <si>
    <t>764545414</t>
  </si>
  <si>
    <t>Žlab mezistřešní nebo zaatikový z titanzinkového předzvětralého plechu včetně čel a hrdel uložený v lůžku bez háků rš 1400 mm</t>
  </si>
  <si>
    <t>571</t>
  </si>
  <si>
    <t>764548424</t>
  </si>
  <si>
    <t>Svod z titanzinkového předzvětralého plechu včetně objímek, kolen a odskoků kruhový, průměru 120 mm</t>
  </si>
  <si>
    <t>572</t>
  </si>
  <si>
    <t>764548425</t>
  </si>
  <si>
    <t>Svod z titanzinkového předzvětralého plechu včetně objímek, kolen a odskoků kruhový, průměru 150 mm</t>
  </si>
  <si>
    <t>795</t>
  </si>
  <si>
    <t>998764204</t>
  </si>
  <si>
    <t>Přesun hmot pro konstrukce klempířské stanovený procentní sazbou (%) z ceny vodorovná dopravní vzdálenost do 50 m v objektech výšky přes 24 do 36 m</t>
  </si>
  <si>
    <t>766</t>
  </si>
  <si>
    <t>Konstrukce truhlářské</t>
  </si>
  <si>
    <t>296</t>
  </si>
  <si>
    <t>766111820</t>
  </si>
  <si>
    <t>Demontáž dřevěných stěn plných</t>
  </si>
  <si>
    <t>dle výkresu císlo 104, 1.P' 
1P.10-12 4.2*(5.85*2+3.75+5.6)=88.410 [A]</t>
  </si>
  <si>
    <t>297</t>
  </si>
  <si>
    <t>766441811</t>
  </si>
  <si>
    <t>Demontáž parapetních desek dřevěných nebo plastových šířky do 300 mm, délky do 1000 mm</t>
  </si>
  <si>
    <t>dle výkresu císlo 103 - 0.P' 
0P.73-82 15 =15.000 [A] 
Mezisoučet: A=15.000 [B] 
Celkem: A=15.000 [C]</t>
  </si>
  <si>
    <t>298</t>
  </si>
  <si>
    <t>766441821</t>
  </si>
  <si>
    <t>Demontáž parapetních desek dřevěných nebo plastových šířky do 300 mm, délky přes 1000 do 2000 mm</t>
  </si>
  <si>
    <t>dle výkresu císlo 102 suterén' 
OS.39, 42, 43, 55, 57 11=11.000 [A] 
Mezisoučet: A=11.000 [B] 
'dle výkresu císlo 103 - 0.P' 
0P.67 2=2.000 [C] 
Mezisoučet: C=2.000 [D] 
Celkem: A+C=13.000 [E]</t>
  </si>
  <si>
    <t>299</t>
  </si>
  <si>
    <t>766441823</t>
  </si>
  <si>
    <t>Demontáž parapetních desek dřevěných nebo plastových šířky do 300 mm, délky přes 2000 mm</t>
  </si>
  <si>
    <t>dle výkresu císlo 102 suterén' 
OS.12, 13, 15, 17, 18 5=5.000 [A] 
OS.20 2=2.000 [B] 
Mezisoučet: A+B=7.000 [C] 
'dle výkresu císlo 103 - 0.P' 
0P.30,32 2=2.000 [D] 
0P.35, 37 6=6.000 [E] 
0P.43, 44 2=2.000 [F] 
0P.63-66 5=5.000 [G] 
0P.56 1=1.000 [H] 
0P.66 1=1.000 [I] 
0P.67-71 5=5.000 [J] 
0P.85-87 3=3.000 [K] 
0P.89 1=1.000 [L] 
0P.61-62 2=2.000 [M] 
0P.54 1=1.000 [N] 
0P.47 2=2.000 [O] 
Mezisoučet: D+E+F+G+H+I+J+K+L+M+N+O=31.000 [P] 
Celkem: A+B+D+E+F+G+H+I+J+K+L+M+N+O=38.000 [Q]</t>
  </si>
  <si>
    <t>480</t>
  </si>
  <si>
    <t>766660001</t>
  </si>
  <si>
    <t>Montáž dveřních křídel dřevěných nebo plastových otevíravých do ocelové zárubně povrchově upravených jednokřídlových, šířky do 800 mm</t>
  </si>
  <si>
    <t>pozice,označení dle výpisu prvků' 
600/1970 mm3=3.000 [A] 
Mezisoučet: A=3.000 [B] 
700/1970 mm28=28.000 [C] 
Mezisoučet: C=28.000 [D] 
800/1970 mm90=90.000 [E] 
OS.34-1=-1.000 [F] 
Mezisoučet: E+F=89.000 [G] 
Celkem: A+C+E+F=120.000 [H]</t>
  </si>
  <si>
    <t>484</t>
  </si>
  <si>
    <t>766660002</t>
  </si>
  <si>
    <t>Montáž dveřních křídel dřevěných nebo plastových otevíravých do ocelové zárubně povrchově upravených jednokřídlových, šířky přes 800 mm</t>
  </si>
  <si>
    <t>pozice,označení dle výpisu prvků' 
900/1970 mm8=8.000 [A] 
OS.341=1.000 [B] 
Mezisoučet: A+B=9.000 [C] 
Celkem: A+B=9.000 [D]</t>
  </si>
  <si>
    <t>486</t>
  </si>
  <si>
    <t>766660021</t>
  </si>
  <si>
    <t>Montáž dveřních křídel dřevěných nebo plastových otevíravých do ocelové zárubně protipožárních jednokřídlových, šířky do 800 mm</t>
  </si>
  <si>
    <t>dle výpisu' 
700/1970 mm1=1.000 [A] 
Mezisoučet: A=1.000 [B] 
800/1970 mm30=30.000 [C] 
Mezisoučet: C=30.000 [D] 
Celkem: A+C=31.000 [E]</t>
  </si>
  <si>
    <t>488</t>
  </si>
  <si>
    <t>61165339</t>
  </si>
  <si>
    <t>dveře jednokřídlé dřevotřískové protipožární EI (EW) 30 D3 povrch lakovaný plné 800x1970-2100mm</t>
  </si>
  <si>
    <t>dle výpisu' 
800/1970 mm30=30.000 [A] 
Mezisoučet: A=30.000 [B] 
Celkem: A=30.000 [C]</t>
  </si>
  <si>
    <t>489</t>
  </si>
  <si>
    <t>766660022</t>
  </si>
  <si>
    <t>Montáž dveřních křídel dřevěných nebo plastových otevíravých do ocelové zárubně protipožárních jednokřídlových, šířky přes 800 mm</t>
  </si>
  <si>
    <t>dle výpisu' 
900/1970 mm4=4.000 [A] 
Mezisoučet: A=4.000 [B]</t>
  </si>
  <si>
    <t>490</t>
  </si>
  <si>
    <t>61165340</t>
  </si>
  <si>
    <t>dveře jednokřídlé dřevotřískové protipožární EI (EW) 30 D3 povrch lakovaný plné 900x1970-2100mm</t>
  </si>
  <si>
    <t>493</t>
  </si>
  <si>
    <t>766660717</t>
  </si>
  <si>
    <t>Montáž dveřních doplňků samozavírače na zárubeň ocelovou</t>
  </si>
  <si>
    <t>dle výpisu10=10.000 [A] 
Mezisoučet: A=10.000 [B]</t>
  </si>
  <si>
    <t>494</t>
  </si>
  <si>
    <t>54917250</t>
  </si>
  <si>
    <t>samozavírač dveří hydraulický</t>
  </si>
  <si>
    <t>495</t>
  </si>
  <si>
    <t>766660720</t>
  </si>
  <si>
    <t>Montáž dveřních doplňků větrací mřížky s vyříznutím otvoru</t>
  </si>
  <si>
    <t>dle výpisu20=20.000 [A] 
Mezisoučet: A=20.000 [B]</t>
  </si>
  <si>
    <t>496</t>
  </si>
  <si>
    <t>55341426</t>
  </si>
  <si>
    <t>mřížka větrací nerezová se síťovinou 200x200mm</t>
  </si>
  <si>
    <t>20=20.000 [A]</t>
  </si>
  <si>
    <t>500</t>
  </si>
  <si>
    <t>766660731</t>
  </si>
  <si>
    <t>Montáž dveřních doplňků dveřního kování bezpečnostního zámku</t>
  </si>
  <si>
    <t>35-9=26.000 [A] 
Mezisoučet: A=26.000 [B]</t>
  </si>
  <si>
    <t>501</t>
  </si>
  <si>
    <t>54914110</t>
  </si>
  <si>
    <t>kování bezpečnostní koule/klika R1</t>
  </si>
  <si>
    <t>10=10.000 [A] 
Mezisoučet: A=10.000 [B]</t>
  </si>
  <si>
    <t>502</t>
  </si>
  <si>
    <t>54914129</t>
  </si>
  <si>
    <t>kování bezpečnostní klika/klika RC2</t>
  </si>
  <si>
    <t>15=15.000 [A] 
Mezisoučet: A=15.000 [B]</t>
  </si>
  <si>
    <t>505</t>
  </si>
  <si>
    <t>998766103</t>
  </si>
  <si>
    <t>Přesun hmot pro konstrukce truhlářské stanovený z hmotnosti přesunovaného materiálu vodorovná dopravní vzdálenost do 50 m v objektech výšky přes 12 do 24 m</t>
  </si>
  <si>
    <t>506</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</si>
  <si>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</si>
  <si>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</si>
  <si>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</si>
  <si>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886</t>
  </si>
  <si>
    <t>766000000.RGP</t>
  </si>
  <si>
    <t>Generální klíč - dodávka+montáž vložky pro tento systém + klíče v režimeu generální klíč, hlavní klíč a vlastní klíč - dle popisu ve výpisu prvků</t>
  </si>
  <si>
    <t>systém generálního klíče pro dveře v počtu 104 kusů  bude upřesně během výstavby, pro potřebu rozpočtu bude kalkulováno' 
'cylindrická vložka pro generální klíč 104 kusů' 
'generální klíč - 3 kusy' 
'hlavní klíč 9 kusů' 
vlastní klíč 104*3=312 kusů1=1.000 [A] 
Mezisoučet: A=1.000 [B] 
Celkem: A=1.000 [C]</t>
  </si>
  <si>
    <t>888</t>
  </si>
  <si>
    <t>61162084.R600</t>
  </si>
  <si>
    <t>dveře jednokřídlé laminát HPL plné 600x1970-2100mm vč.zadlabovacího zámku dle specifikace ve výpisu prvků</t>
  </si>
  <si>
    <t>pozice,označení dle výpisu prvků' 
600/1970 mm3=3.000 [A] 
Mezisoučet: A=3.000 [B] 
Celkem: A=3.000 [C]</t>
  </si>
  <si>
    <t>889</t>
  </si>
  <si>
    <t>61162085.R700</t>
  </si>
  <si>
    <t>dveře jednokřídlé laminát HPL plné 700x1970-2100mm vč.zadlabovacího zámku dle specifikace ve výpisu prvků</t>
  </si>
  <si>
    <t>pozice,označení dle výpisu prvků' 
700/1970 mm28=28.000 [A] 
Mezisoučet: A=28.000 [B] 
Celkem: A=28.000 [C]</t>
  </si>
  <si>
    <t>890</t>
  </si>
  <si>
    <t>61162086.R800</t>
  </si>
  <si>
    <t>dveře jednokřídlé laminát HPL plné 800x1970-2100mm vč.zadlabovacího zámku dle specifikace ve výpisu prvků</t>
  </si>
  <si>
    <t>dle výpisu prvků' 
800/1970 mm90=90.000 [A] 
OS.34-1=-1.000 [B] 
Mezisoučet: A+B=89.000 [C] 
Celkem: A+B=89.000 [D]</t>
  </si>
  <si>
    <t>892</t>
  </si>
  <si>
    <t>61162086.R900.1</t>
  </si>
  <si>
    <t>893</t>
  </si>
  <si>
    <t>766660021.1</t>
  </si>
  <si>
    <t>894</t>
  </si>
  <si>
    <t>61161025.R700.1</t>
  </si>
  <si>
    <t>896</t>
  </si>
  <si>
    <t>766660022.1</t>
  </si>
  <si>
    <t>898</t>
  </si>
  <si>
    <t>766660713.1</t>
  </si>
  <si>
    <t>899</t>
  </si>
  <si>
    <t>54915200.R.1</t>
  </si>
  <si>
    <t>766660729</t>
  </si>
  <si>
    <t>Montáž dveřních doplňků dveřního kování interiérového štítku s klikou</t>
  </si>
  <si>
    <t>dle výpisů' 
129=129.000 [A] 
Mezisoučet: A=129.000 [B]</t>
  </si>
  <si>
    <t>54914123</t>
  </si>
  <si>
    <t>kování rozetové klika/klika</t>
  </si>
  <si>
    <t>129=129.000 [A]</t>
  </si>
  <si>
    <t>54964100.1</t>
  </si>
  <si>
    <t>vložka cylindrická dle výpisu prvků</t>
  </si>
  <si>
    <t>129-104=25.000 [A] 
Mezisoučet: A=25.000 [B]</t>
  </si>
  <si>
    <t>910</t>
  </si>
  <si>
    <t>766660734</t>
  </si>
  <si>
    <t>Montáž dveřních doplňků dveřního kování bezpečnostního panikového kování</t>
  </si>
  <si>
    <t>nouzove.R.1</t>
  </si>
  <si>
    <t>300</t>
  </si>
  <si>
    <t>767114811</t>
  </si>
  <si>
    <t>Demontáž stěn a příček rámových zasklených z hliníkových nebo ocelových profilů vnitřních do 6 m2</t>
  </si>
  <si>
    <t>dle výkresu císlo 105, 2.P' 
2P.27 1.55*2.76=4.278 [A]</t>
  </si>
  <si>
    <t>301</t>
  </si>
  <si>
    <t>767132R01</t>
  </si>
  <si>
    <t>Demontáž stěn a příček WC boxů vč. dveří</t>
  </si>
  <si>
    <t>dle výkresu císlo 103 - 0.P' 
0P.82 2.1*(1.2*3+2.725)=13.283 [A] 
'dle výkresu císlo 104, 1.P' 
1P.20 2.1*(1.2*4+3.6)=17.640 [B] 
1P.59 2.1*(1.2*2+3)=11.340 [C] 
1P.62 2.1*(1.2*3+3)=13.860 [D] 
'dle výkresu císlo 105, 2.P' 
2P.23 2.1*(1.2*2+3)=11.340 [E] 
2P.26 2.1*(1.2*3+3)=13.860 [F] 
Celkem: A+B+C+D+E+F=81.323 [G]</t>
  </si>
  <si>
    <t>302</t>
  </si>
  <si>
    <t>767311850</t>
  </si>
  <si>
    <t>Demontáž světlíků se skleněnou výplní pásových sedlových</t>
  </si>
  <si>
    <t>dle výkresu císlo 104, 1.P' 
1P.21, 25 a dál 2.6*55.5=144.300 [A]</t>
  </si>
  <si>
    <t>303</t>
  </si>
  <si>
    <t>767321810</t>
  </si>
  <si>
    <t>Demontáž podsvětlíků se zasklením</t>
  </si>
  <si>
    <t>304</t>
  </si>
  <si>
    <t>767391112</t>
  </si>
  <si>
    <t>Montáž krytiny z tvarovaných plechů trapézových nebo vlnitých, uchycených šroubováním</t>
  </si>
  <si>
    <t>F31 87*2.5*1.1=239.250 [A]</t>
  </si>
  <si>
    <t>305</t>
  </si>
  <si>
    <t>15484313</t>
  </si>
  <si>
    <t>plech trapézový 40/160 PES 25µm tl 1,00mm</t>
  </si>
  <si>
    <t>239.25*1.133 Přepočtené koeficientem množství=271.070 [A]</t>
  </si>
  <si>
    <t>306</t>
  </si>
  <si>
    <t>767392802</t>
  </si>
  <si>
    <t>Demontáž krytin střech z plechů šroubovaných do suti</t>
  </si>
  <si>
    <t>307</t>
  </si>
  <si>
    <t>767415122</t>
  </si>
  <si>
    <t>Montáž vnějšího obkladu skládaného pláště plechem tvarovaným výšky budovy přes 6 do 12 m, uchyceným šroubováním</t>
  </si>
  <si>
    <t>kompletní provedení dle PD vč. lemovacích a ukončovacích lišt 
F4 80=80.000 [A] 
F6 85=85.000 [B] 
Celkem: A+B=165.000 [C]</t>
  </si>
  <si>
    <t>308</t>
  </si>
  <si>
    <t>19426R01</t>
  </si>
  <si>
    <t>plech Al trapézový lakovaný dle původního</t>
  </si>
  <si>
    <t>165*2 Přepočtené koeficientem množství=330.000 [A]</t>
  </si>
  <si>
    <t>309</t>
  </si>
  <si>
    <t>767415822</t>
  </si>
  <si>
    <t>Demontáž vnějšího obkladu skládaného pláště plechem tvarovaným výšky budovy přes 6 do 12 m, uchyceným šroubováním</t>
  </si>
  <si>
    <t>310</t>
  </si>
  <si>
    <t>767581803</t>
  </si>
  <si>
    <t>Demontáž podhledů tvarovaných plechů</t>
  </si>
  <si>
    <t>F5 210=210.000 [A]</t>
  </si>
  <si>
    <t>311</t>
  </si>
  <si>
    <t>767584702</t>
  </si>
  <si>
    <t>Montáž kovových podhledů ostatních z tvarovaných plechů, připevněných šroubováním</t>
  </si>
  <si>
    <t>312</t>
  </si>
  <si>
    <t>19426R01.1</t>
  </si>
  <si>
    <t>210*2 Přepočtené koeficientem množství=420.000 [A]</t>
  </si>
  <si>
    <t>313</t>
  </si>
  <si>
    <t>767661811</t>
  </si>
  <si>
    <t>Demontáž mříží pevných nebo otevíravých</t>
  </si>
  <si>
    <t>dle výkresu císlo 102 suterén' 
0S.25 1.1*2=2.200 [A] 
'dle výkresu císlo 103 - 0.P' 
0P.01 3.75*3.88=14.550 [B] 
0P.83a 3*2.7=8.100 [C] 
0P.12e 0.9*1.75=1.575 [D] 
0P.15d 0.9*1.75=1.575 [E] 
0P.19 0.9*1.8*2=3.240 [F] 
0P.25 0.9*1.8*3=4.860 [G] 
0P.95 0.9*1.8*2=3.240 [H] 
0P.100, 101 0.9*1.8*17=27.540 [I] 
okenní mříže 8a,b/Z 2.4*2.1+1.25*2.1=7.665 [J] 
okenní mříže 10a,b/Z 2.4*2.1*2=10.080 [K] 
okenní mříže 37, 38/Z 0.9*1.8*2=3.240 [L] 
okenní mříže 40-42/Z 0.9*1.8*3=4.860 [M] 
okenní mříže 46-50/Z 0.6*1.8*5=5.400 [N] 
větrací mříž 79a/Z 1.2*0.3=0.360 [O] 
okenní mříže 82-100/Z 0.9*1.8*19=30.780 [P] 
okenní mříže 113, 114/Z 1.215*0.9*2=2.187 [Q] 
ochranné mříže 115/Z 0.6*0.9=0.540 [R] 
okenní mříže 116-119/Z 1.215*0.9*4=4.374 [S] 
okenní mříže 120-124/Z 1.25*0.9*5=5.625 [T] 
dveřní mříže 125/Z 1.5*2.2=3.300 [U] 
Mezisoučet: A+B+C+D+E+F+G+H+I+J+K+L+M+N+O+P+Q+R+S+T+U=145.291 [V] 
Celkem: A+B+C+D+E+F+G+H+I+J+K+L+M+N+O+P+Q+R+S+T+U=145.291 [W]</t>
  </si>
  <si>
    <t>314</t>
  </si>
  <si>
    <t>767832802</t>
  </si>
  <si>
    <t>Demontáž venkovních požárních žebříků bez ochranného koše</t>
  </si>
  <si>
    <t>22a,b/Z 5.6*2=11.200 [A] 
57, 58/Z 5.6*2=11.200 [B] 
Celkem: A+B=22.400 [C]</t>
  </si>
  <si>
    <t>315</t>
  </si>
  <si>
    <t>767881112</t>
  </si>
  <si>
    <t>Montáž záchytného systému proti pádu bodů samostatných nebo v systému s poddajným kotvícím vedením do železobetonu chemickou kotvou</t>
  </si>
  <si>
    <t>316</t>
  </si>
  <si>
    <t>70921R01</t>
  </si>
  <si>
    <t>kotvicí bod pro betonové konstrukce pomocí rozpěrné kotvy nebo chemické kotvy dl 600mm</t>
  </si>
  <si>
    <t>317</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</si>
  <si>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</si>
  <si>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</si>
  <si>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</si>
  <si>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318</t>
  </si>
  <si>
    <t>70921R02</t>
  </si>
  <si>
    <t>kotvicí bod pro trapézové a sendvičových konstrukce ztužený dl 600mm</t>
  </si>
  <si>
    <t>319</t>
  </si>
  <si>
    <t>767881151</t>
  </si>
  <si>
    <t>Montáž záchytného systému proti pádu nástavců určených k upevnění na sloupky nebo body v systému poddajného kotvícího vedení středových, rohových, dělících délk</t>
  </si>
  <si>
    <t>Montáž záchytného systému proti pádu nástavců určených k upevnění na sloupky nebo body v systému poddajného kotvícího vedení středových, rohových, dělících délky vedení do 50 m</t>
  </si>
  <si>
    <t>320</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</si>
  <si>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</si>
  <si>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</si>
  <si>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</si>
  <si>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321</t>
  </si>
  <si>
    <t>31452201</t>
  </si>
  <si>
    <t>nerezové lano určené pro systémy s požadavkem na permanentní kotvicí vedení tl 8mm</t>
  </si>
  <si>
    <t>10.2+11+6.1+14.3+6.2+8.3+8.5+8.6+11.6+13.4+18.6+11.4+18.9+13.4+11.6+11+10.2+7.9*2+9.4*2+8.5*2+27.4=272.300 [A]</t>
  </si>
  <si>
    <t>322</t>
  </si>
  <si>
    <t>767881R01</t>
  </si>
  <si>
    <t>Montáž a dodávka ostatního příslušenství záchytného systému, zaškolení a revize</t>
  </si>
  <si>
    <t>323</t>
  </si>
  <si>
    <t>767995112</t>
  </si>
  <si>
    <t>Montáž ostatních atypických zámečnických konstrukcí hmotnosti přes 5 do 10 kg</t>
  </si>
  <si>
    <t>F4+F5 1980=1 980.000 [A] 
Celkem: A=1 980.000 [B]</t>
  </si>
  <si>
    <t>324</t>
  </si>
  <si>
    <t>RMAT0002</t>
  </si>
  <si>
    <t>atypická zámečnická konstrukce vč. povrchové úpravy dle PD</t>
  </si>
  <si>
    <t>1980*1.1 Přepočtené koeficientem množství=2 178.000 [A]</t>
  </si>
  <si>
    <t>325</t>
  </si>
  <si>
    <t>F29 405=405.000 [A]</t>
  </si>
  <si>
    <t>326</t>
  </si>
  <si>
    <t>RMAT0005</t>
  </si>
  <si>
    <t>405*1.1 Přepočtené koeficientem množství=445.500 [A]</t>
  </si>
  <si>
    <t>327</t>
  </si>
  <si>
    <t>F25 1456+672+1224=3 352.000 [A] 
F28 141+168=309.000 [B] 
Celkem: A+B=3 661.000 [C]</t>
  </si>
  <si>
    <t>328</t>
  </si>
  <si>
    <t>RMAT0004</t>
  </si>
  <si>
    <t>atypická zámečnická konstrukce kompletní provedení vč. povrchové úpravy dle PD</t>
  </si>
  <si>
    <t>3661*1.1 Přepočtené koeficientem množství=4 027.100 [A]</t>
  </si>
  <si>
    <t>329</t>
  </si>
  <si>
    <t>F25 5550+420=5 970.000 [A] 
Celkem: A=5 970.000 [B]</t>
  </si>
  <si>
    <t>330</t>
  </si>
  <si>
    <t>RMAT0003</t>
  </si>
  <si>
    <t>atypická zámečnická konstrukce provedená kompletně dle PD vč. povrchové úpravy</t>
  </si>
  <si>
    <t>5970*1.1 Přepočtené koeficientem množství=6 567.000 [A]</t>
  </si>
  <si>
    <t>331</t>
  </si>
  <si>
    <t>767996701</t>
  </si>
  <si>
    <t>Demontáž ostatních zámečnických konstrukcí řezáním o hmotnosti jednotlivých dílů do 50 kg</t>
  </si>
  <si>
    <t>F4+F5 1500+80*6=1 980.000 [A] 
F17 1820=1 820.000 [B] 
F25 5550+420+1456+672+1224=9 322.000 [C] 
F28 141+168=309.000 [D] 
F29 405=405.000 [E] 
24/Z 30*2=60.000 [F] 
77/Z 4=4.000 [G] 
78/Z 5=5.000 [H] 
79b/Z 2=2.000 [I] 
127/Z 203=203.000 [J] 
139/Z 50=50.000 [K] 
140/Z 75=75.000 [L] 
141/Z 35=35.000 [M] 
142/Z 35=35.000 [N] 
143/Z 17=17.000 [O] 
Celkem: A+B+C+D+E+F+G+H+I+J+K+L+M+N+O=14 322.000 [P]</t>
  </si>
  <si>
    <t>332</t>
  </si>
  <si>
    <t>767996801</t>
  </si>
  <si>
    <t>Demontáž ostatních zámečnických konstrukcí rozebráním o hmotnosti jednotlivých dílů do 50 kg</t>
  </si>
  <si>
    <t>F31 15*40+87*3*10.5=3 340.500 [A] 
3/Z, 4/Z 116=116.000 [B] 
11/Z - 15/Z 8+15+10+8+10=51.000 [C] 
16c/Z 1=1.000 [D] 
25/Z 6=6.000 [E] 
26-28/Z 30*3=90.000 [F] 
31/Z 10=10.000 [G] 
33-36/Z 6*5=30.000 [H] 
39a,b/Z 74=74.000 [I] 
53a,b/Z 184=184.000 [J] 
54/Z 190=190.000 [K] 
55, 56/Z 146=146.000 [L] 
81/Z 32=32.000 [M] 
101-106/Z 6=6.000 [N] 
111/Z 1=1.000 [O] 
112/Z 10=10.000 [P] 
129/Z 40=40.000 [Q] 
134-136/Z 64.5=64.500 [R] 
Celkem: A+B+C+D+E+F+G+H+I+J+K+L+M+N+O+P+Q+R=4 392.000 [S]</t>
  </si>
  <si>
    <t>333</t>
  </si>
  <si>
    <t>767R_018R</t>
  </si>
  <si>
    <t>18R PODHLED ODBAVOVACÍ HALY</t>
  </si>
  <si>
    <t>0P.62730.24=730.240 [A] 
1.P.38467.98=467.980 [B] 
1.P.4424.50=24.500 [C] 
Celkem: A+B+C=1 222.720 [D]</t>
  </si>
  <si>
    <t>Specifikace repase:  
Dojde ke celkové prohlídce podhledu. Bude provedeno potřebné dokotvení a zajištění veškerých prvků. Veškeré kovové prvky budou očištěny, v případě že jsou opatřeny nátěrem, bude tento obnoven kompletně v původním odstínu. Akustické podhledové desky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Součástí rekonstrukce bude vyčištění a repase hodrní části konstrukce podhledu včetně jeho kotvení do ocelové příhradové konstrukce. V rámci repase budou vyměněny veškeré zářivkové tělesa instalována v linii o nové zářivkové tělesa maximální intenzity svícení s použitým směrovým krytem tak, aby nedocházelo k nasvětlování prostoru půdy střechy mezi příhradovými vazníky, ale světelný tok proudil pouze přes stáv. Mřížovinu do odbavovací haly. Výměna osvětlovacích těles spolu s el.instalací je součástí projektu v 600_elektroinstalace. 
Specifikace repase:  
Dojde ke celkové prohlídce podhledu. Bude provedeno potřebné dokotvení a zajištění veškerých prvků. Veškeré kovové prvky budou očištěny, v případě že jsou opatřeny nátěrem, bude tento obnoven kompletně v původním odstínu. Akustické podhledové desky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Součástí rekonstrukce bude vyčištění a repase hodrní části konstrukce podhledu včetně jeho kotvení do ocelové příhradové konstrukce. V rámci repase budou vyměněny veškeré zářivkové tělesa instalována v linii o nové zářivkové tělesa maximální intenzity svícení s použitým směrovým krytem tak, aby nedocházelo k nasvětlování prostoru půdy střechy mezi příhradovými vazníky, ale světelný tok proudil pouze přes stáv. Mřížovinu do odbavovací haly. Výměna osvětlovacích těles spolu s el.instalací je součástí projektu v 600_elektroinstalace.</t>
  </si>
  <si>
    <t>334</t>
  </si>
  <si>
    <t>767R_019R</t>
  </si>
  <si>
    <t>19R PLASTOVÝ PODHLED V NADCHODU A DALŠÍCH MÍSTNOSTECH V 2.NP</t>
  </si>
  <si>
    <t>1.P.3985.64=85.640 [A] 
1.P.4080.13=80.130 [B] 
Celkem: A+B=165.770 [C]</t>
  </si>
  <si>
    <t>Specifikace repase:  
Dojde ke celkové prohlídce podhledu. Bude provedeno potřebné dokotvení a zajištění veškerých prvků. Veškeré kovové prvky budou očištěny, v případě že jsou opatřeny nátěrem, bude tento obnoven kompletně v původním odstínu. Plastové čtverce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Součástí rekonstrukce bude vyčištění a repase horní části konstrukce zavěšení podhledu včetně jeho kotvení do ocelové konstrukce. Dojde taktéž k oboustrannémmu vyčištění skel v podhledu. Skla budou opatřeny bezpečnsotní fólií a pevně instalovány do původního rastru. Pokud nebude možné fólii kvůli špatnému tech.stavu skla instalovat, dojde k výměně skle za identické sklo, esg – bezpečnostní. V rámci repase budou vyměněny veškeré zářivkové tělesa nad podhledem o nové zářivkové tělesa maximální intenzity svícení pro normové nasvětlení komunikace pod podhledem. Výměna osvětlovacích těles spolu s el.instalací je součástí projektu v 600_elektroinstalace. 
Specifikace repase:  
Dojde ke celkové prohlídce podhledu. Bude provedeno potřebné dokotvení a zajištění veškerých prvků. Veškeré kovové prvky budou očištěny, v případě že jsou opatřeny nátěrem, bude tento obnoven kompletně v původním odstínu. Plastové čtverce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Součástí rekonstrukce bude vyčištění a repase horní části konstrukce zavěšení podhledu včetně jeho kotvení do ocelové konstrukce. Dojde taktéž k oboustrannémmu vyčištění skel v podhledu. Skla budou opatřeny bezpečnsotní fólií a pevně instalovány do původního rastru. Pokud nebude možné fólii kvůli špatnému tech.stavu skla instalovat, dojde k výměně skle za identické sklo, esg – bezpečnostní. V rámci repase budou vyměněny veškeré zářivkové tělesa nad podhledem o nové zářivkové tělesa maximální intenzity svícení pro normové nasvětlení komunikace pod podhledem. Výměna osvětlovacích těles spolu s el.instalací je součástí projektu v 600_elektroinstalace.</t>
  </si>
  <si>
    <t>439</t>
  </si>
  <si>
    <t>767640111</t>
  </si>
  <si>
    <t>Montáž dveří ocelových nebo hliníkových vchodových jednokřídlových bez nadsvětlíku</t>
  </si>
  <si>
    <t>dle výpisu' 
'typ 5' 
5/D1.8=1.800 [A] 
Mezisoučet: A=1.800 [B] 
Celkem: A=1.800 [C]</t>
  </si>
  <si>
    <t>440</t>
  </si>
  <si>
    <t>55341214.RTYP5</t>
  </si>
  <si>
    <t>dveře jednokřídlé ocelové vchodové bezpečnostní - dodávka dle specifikace prvku 5/D vč.zámku, RAL atd.</t>
  </si>
  <si>
    <t>441</t>
  </si>
  <si>
    <t>767640221</t>
  </si>
  <si>
    <t>Montáž dveří ocelových nebo hliníkových vchodových dvoukřídlové bez nadsvětlíku</t>
  </si>
  <si>
    <t>typ 11' 
16/D4.1=4.100 [A] 
Mezisoučet: A=4.100 [B] 
'typ 12' 
17/D3.4=3.400 [C] 
Mezisoučet: C=3.400 [D] 
19/D4.2=4.200 [E] 
Mezisoučet: E=4.200 [F] 
20/D13.2=13.200 [G] 
Mezisoučet: G=13.200 [H] 
Celkem: A+C+E+G=24.900 [I]</t>
  </si>
  <si>
    <t>442</t>
  </si>
  <si>
    <t>55341160.R16D</t>
  </si>
  <si>
    <t>dveře dvoukřídlé ocelové -dodávka dle prvku 16/D vč.zámku, RAL atd.</t>
  </si>
  <si>
    <t>typ 11' 
16/D1=1.000 [A] 
Mezisoučet: A=1.000 [B]</t>
  </si>
  <si>
    <t>443</t>
  </si>
  <si>
    <t>55341160.R17D</t>
  </si>
  <si>
    <t>dveře dvoukřídlé ocelové -dodávka dle prvku 17/D vč.zámku, RAL atd.</t>
  </si>
  <si>
    <t>typ 12' 
17/D1=1.000 [A] 
Mezisoučet: A=1.000 [B]</t>
  </si>
  <si>
    <t>444</t>
  </si>
  <si>
    <t>55341160.R19D</t>
  </si>
  <si>
    <t>dveře dvoukřídlé ocelové -dodávka dle prvku 19/D vč.zámku, RAL atd.</t>
  </si>
  <si>
    <t>445</t>
  </si>
  <si>
    <t>55341160.R20D</t>
  </si>
  <si>
    <t>dveře dvoukřídlé ocelové  atypické vč. zárubně - dodávka dle prvku 20/D vč.zámku, RAL atd.</t>
  </si>
  <si>
    <t>20/D6=6.000 [A] 
Mezisoučet: A=6.000 [B]</t>
  </si>
  <si>
    <t>507</t>
  </si>
  <si>
    <t>767661500</t>
  </si>
  <si>
    <t>Montáž požárního uzávěru textilního roletového umístěného na otvor nebo do otvoru ve stěnách do 6 m2</t>
  </si>
  <si>
    <t>34/PO1=1.000 [A] 
Mezisoučet: A=1.000 [B]</t>
  </si>
  <si>
    <t>508</t>
  </si>
  <si>
    <t>59081013.R34PO</t>
  </si>
  <si>
    <t>uzávěr požární textilní roletový EI 30 dle výpisu prvků</t>
  </si>
  <si>
    <t>591</t>
  </si>
  <si>
    <t>767996801.1</t>
  </si>
  <si>
    <t>střešní světlík dle výpisu materiálu' 
(10+39+6+42+39+47+17+20+7+6)*3=699.000 [A] 
Mezisoučet: A=699.000 [B] 
Celkem: A=699.000 [C]</t>
  </si>
  <si>
    <t>592</t>
  </si>
  <si>
    <t>767996802</t>
  </si>
  <si>
    <t>Demontáž ostatních zámečnických konstrukcí rozebráním o hmotnosti jednotlivých dílů přes 50 do 100 kg</t>
  </si>
  <si>
    <t>střešní světlík dle výpisu materiálu' 
90*3=270.000 [A] 
Mezisoučet: A=270.000 [B] 
Celkem: A=270.000 [C]</t>
  </si>
  <si>
    <t>593</t>
  </si>
  <si>
    <t>767996803</t>
  </si>
  <si>
    <t>Demontáž ostatních zámečnických konstrukcí rozebráním o hmotnosti jednotlivých dílů přes 100 do 250 kg</t>
  </si>
  <si>
    <t>střešní světlík dle výpisu materiálu' 
(147+126+165)*3=1 314.000 [A] 
Mezisoučet: A=1 314.000 [B] 
Celkem: A=1 314.000 [C]</t>
  </si>
  <si>
    <t>594</t>
  </si>
  <si>
    <t>767996804</t>
  </si>
  <si>
    <t>Demontáž ostatních zámečnických konstrukcí rozebráním o hmotnosti jednotlivých dílů přes 250 do 500 kg</t>
  </si>
  <si>
    <t>strešní svetlík dle výpisu materiálu' 
(265+450+437+427)*3=4 737.000 [A] 
Mezisoučet: A=4 737.000 [B] 
Celkem: A=4 737.000 [C]</t>
  </si>
  <si>
    <t>595</t>
  </si>
  <si>
    <t>767996805</t>
  </si>
  <si>
    <t>Demontáž ostatních zámečnických konstrukcí rozebráním o hmotnosti jednotlivých dílů přes 500 kg</t>
  </si>
  <si>
    <t>střešní světlík dle výpisu materiálu' 
(581+543+568+1064+585)*3=10 023.000 [A] 
Mezisoučet: A=10 023.000 [B] 
Celkem: A=10 023.000 [C]</t>
  </si>
  <si>
    <t>690</t>
  </si>
  <si>
    <t>767000000.RDIL</t>
  </si>
  <si>
    <t>Dílenská a výrobní dokumentace pro zámečnické prvky</t>
  </si>
  <si>
    <t>120=120.000 [A] 
Mezisoučet: A=120.000 [B]</t>
  </si>
  <si>
    <t>691</t>
  </si>
  <si>
    <t>767000000.RZ109</t>
  </si>
  <si>
    <t>Ocelové větrací okno - demontáž+dodávka+montáž+povrchová úprava dle specifikace prvku 109/Z</t>
  </si>
  <si>
    <t>692</t>
  </si>
  <si>
    <t>767000000.RZ111</t>
  </si>
  <si>
    <t>Vyústění VZT - demontáž dle 111/Z</t>
  </si>
  <si>
    <t>693</t>
  </si>
  <si>
    <t>767000000.RZ112</t>
  </si>
  <si>
    <t>Nadpis nad hlavním vstupem - demontáž+dodávka+montáž+povrchová úprava dle specifikace prvku 111/Z (pouze OK, název žst v jiném v SO)</t>
  </si>
  <si>
    <t>694</t>
  </si>
  <si>
    <t>767000000.RZ11s</t>
  </si>
  <si>
    <t>Fasádní vyústka - demontáž+dodávka+montáž+povrchová úprava dle specifikace prvku 11/Z</t>
  </si>
  <si>
    <t>695</t>
  </si>
  <si>
    <t>767000000.RZ126</t>
  </si>
  <si>
    <t>Mříž - demontáž+dodávka+montáž+povrchová úprava dle specifikace prvku 126/Z</t>
  </si>
  <si>
    <t>696</t>
  </si>
  <si>
    <t>767000000.RZ127</t>
  </si>
  <si>
    <t>Lemovací úhelník- demontáž+dodávka+montáž+povrchová úprava dle specifikace prvku 127/Z</t>
  </si>
  <si>
    <t>697</t>
  </si>
  <si>
    <t>767000000.RZ128</t>
  </si>
  <si>
    <t>Skřínka demontáž+dodávka+montáž+povrchová úprava dle specifikace prvku 128/Z</t>
  </si>
  <si>
    <t>698</t>
  </si>
  <si>
    <t>767000000.RZ129</t>
  </si>
  <si>
    <t>Vnější zákryt dilatace - výměna dle specifikace prvku 129/Z</t>
  </si>
  <si>
    <t>699</t>
  </si>
  <si>
    <t>767000000.RZ12s</t>
  </si>
  <si>
    <t>Fasádní vyústka - demontáž+dodávka+montáž+povrchová úprava dle specifikace prvku 12/Z</t>
  </si>
  <si>
    <t>700</t>
  </si>
  <si>
    <t>767000000.RZ130</t>
  </si>
  <si>
    <t>Potrubí - demontáž dle 130-133/Z</t>
  </si>
  <si>
    <t>701</t>
  </si>
  <si>
    <t>767000000.RZ137</t>
  </si>
  <si>
    <t>Ocel.kce atiky- demontáž+dodávka+montáž+povrchová úprava dle specifikace prvku 137-138/Z</t>
  </si>
  <si>
    <t>702</t>
  </si>
  <si>
    <t>767000000.RZ13s</t>
  </si>
  <si>
    <t>Fasádní vyústka - demontáž+dodávka+montáž+povrchová úprava dle specifikace prvku 13/Z</t>
  </si>
  <si>
    <t>703</t>
  </si>
  <si>
    <t>767000000.RZ140</t>
  </si>
  <si>
    <t>Kce antény - demontáž dle 140-142/Z</t>
  </si>
  <si>
    <t>1=1.000 [A] 
Mezisoučet: A=1.000 [B] 
1=1.000 [C] 
Mezisoučet: C=1.000 [D] 
1=1.000 [E] 
Mezisoučet: E=1.000 [F] 
Celkem: A+C+E=3.000 [G]</t>
  </si>
  <si>
    <t>704</t>
  </si>
  <si>
    <t>767000000.RZ143</t>
  </si>
  <si>
    <t>Výtokový kus - demontáž dle 143/Z</t>
  </si>
  <si>
    <t>705</t>
  </si>
  <si>
    <t>767000000.RZ14s</t>
  </si>
  <si>
    <t>Fasádní vyústka - demontáž+dodávka+montáž+povrchová úprava dle specifikace prvku 14/Z</t>
  </si>
  <si>
    <t>706</t>
  </si>
  <si>
    <t>767000000.RZ15s</t>
  </si>
  <si>
    <t>Fasádní vyústka - demontáž+dodávka+montáž+povrchová úprava dle specifikace prvku 15/Z</t>
  </si>
  <si>
    <t>707</t>
  </si>
  <si>
    <t>767000000.RZ16s</t>
  </si>
  <si>
    <t>Konzola - demontáž dle 16c/Z</t>
  </si>
  <si>
    <t>708</t>
  </si>
  <si>
    <t>767000000.RZ134</t>
  </si>
  <si>
    <t>Mříž- demontáž+dodávka+montáž+povrchová úprava dle specifikace prvku 134-136/Z</t>
  </si>
  <si>
    <t>709</t>
  </si>
  <si>
    <t>767000000.RZ17b</t>
  </si>
  <si>
    <t>Skřínka - demontáž+dodávka+montáž+povrchová úprava dle specifikace prvku 17b/Z</t>
  </si>
  <si>
    <t>710</t>
  </si>
  <si>
    <t>767000000.RZ18s</t>
  </si>
  <si>
    <t>Podhled zastřešení hlavního vstupu - demontáž+dodávka+montáž nových prvků +povrchová úprava dle specifikace prvku 18/Z,19/Z,20/Z,21/Z (205 m2)</t>
  </si>
  <si>
    <t>767000000.RZ1st</t>
  </si>
  <si>
    <t>Sanace, výměna stávajícího zábradlí - demontáž+ dodávka+montáž +povrchová úprava dle specifikace prvku 1a/Z,1b/Z,2/Z</t>
  </si>
  <si>
    <t>767000000.RZ201</t>
  </si>
  <si>
    <t>Venkovní stříška - kompletní dodávka+montáž vč.nosné kce, kotvení a povrchové úpravy dle specifikace prvku Z/201 (2 kusy=1kpl)</t>
  </si>
  <si>
    <t>767000000.RZ202</t>
  </si>
  <si>
    <t>Venkovní stříška - kompletní dodávka+montáž vč.nosné kce, kotvení a povrchové úpravy dle specifikace prvku Z/202 (1 kus=1kpl)</t>
  </si>
  <si>
    <t>714</t>
  </si>
  <si>
    <t>767000000.RZ203</t>
  </si>
  <si>
    <t>Venkovní stříška - kompletní dodávka+montáž vč.nosné kce, kotvení a povrchové úpravy dle specifikace prvku Z/203 (1 kus=1kpl)</t>
  </si>
  <si>
    <t>715</t>
  </si>
  <si>
    <t>767000000.RZ204</t>
  </si>
  <si>
    <t>Čisitíci rohož- kompletní dodávka+montáž vč.nosné kce, kotvení a povrchové úpravy dle specifikace prvku Z/204 (1 kus=1kpl)</t>
  </si>
  <si>
    <t>716</t>
  </si>
  <si>
    <t>767000000.RZ205</t>
  </si>
  <si>
    <t>Čisitíci rohož- kompletní dodávka+montáž vč.nosné kce, kotvení a povrchové úpravy dle specifikace prvku Z/205 (1 kus=1kpl)</t>
  </si>
  <si>
    <t>717</t>
  </si>
  <si>
    <t>767000000.RZ206</t>
  </si>
  <si>
    <t>Čisitíci rohož- kompletní dodávka+montáž vč.nosné kce, kotvení a povrchové úpravy dle specifikace prvku Z/206 (1 kus=1kpl)</t>
  </si>
  <si>
    <t>718</t>
  </si>
  <si>
    <t>767000000.RZ207</t>
  </si>
  <si>
    <t>Čisitíci rohož- kompletní dodávka+montáž vč.nosné kce, kotvení a povrchové úpravy dle specifikace prvku Z/207 (1 kus=1kpl)</t>
  </si>
  <si>
    <t>719</t>
  </si>
  <si>
    <t>767000000.RZ208</t>
  </si>
  <si>
    <t>Ocelový poklop k zadlaždění- kompletní dodávka+montáž vč.nosné kce, kotvení dle specifikace prvku Z/208</t>
  </si>
  <si>
    <t>720</t>
  </si>
  <si>
    <t>767000000.RZ209</t>
  </si>
  <si>
    <t>Trezory sestava- kompletní dodávka+montáž vč.nosné kce, kotvení dle specifikace prvku Z/209 ( sestav 4 kusů)</t>
  </si>
  <si>
    <t>721</t>
  </si>
  <si>
    <t>767000000.RZ210</t>
  </si>
  <si>
    <t>POkladní okno (zasklení)- kompletní dodávka+montáž vč.nosné kce, kotvení dle specifikace prvku Z/210</t>
  </si>
  <si>
    <t>722</t>
  </si>
  <si>
    <t>767000000.RZ211</t>
  </si>
  <si>
    <t>POkladní okno (nosná kce pro pult+kamenná deska+mincovník)- kompletní dodávka+montáž dle specifikace prvku Z/211</t>
  </si>
  <si>
    <t>723</t>
  </si>
  <si>
    <t>767000000.RZ212</t>
  </si>
  <si>
    <t>Poklop+lemování - kompletní dodávka+montáž dle specifikace prvku Z/212a</t>
  </si>
  <si>
    <t>724</t>
  </si>
  <si>
    <t>Poklop+lemování - kompletní dodávka+montáž dle specifikace prvku Z/212b</t>
  </si>
  <si>
    <t>Poklop+lemování - kompletní dodávka+montáž dle specifikace prvku Z/212c</t>
  </si>
  <si>
    <t>726</t>
  </si>
  <si>
    <t>Poklop+lemování - kompletní dodávka+montáž dle specifikace prvku Z/212d</t>
  </si>
  <si>
    <t>727</t>
  </si>
  <si>
    <t>Poklop+lemování - kompletní dodávka+montáž dle specifikace prvku Z/212e</t>
  </si>
  <si>
    <t>728</t>
  </si>
  <si>
    <t>Multikanál- kompletní dodávka+montáž dle specifikace prvku Z/212</t>
  </si>
  <si>
    <t>729</t>
  </si>
  <si>
    <t>767000000.RZ213</t>
  </si>
  <si>
    <t>Kční úprava podlahy- kompletní dodávka+montáž dle specifikace prvku Z/213</t>
  </si>
  <si>
    <t>730</t>
  </si>
  <si>
    <t>767000000.RZ214</t>
  </si>
  <si>
    <t>Poklop- kompletní dodávka+montáž dle specifikace prvku Z/214</t>
  </si>
  <si>
    <t>731</t>
  </si>
  <si>
    <t>767000000.RZ215</t>
  </si>
  <si>
    <t>Poklop- kompletní dodávka+montáž dle specifikace prvku Z/215</t>
  </si>
  <si>
    <t>732</t>
  </si>
  <si>
    <t>767000000.RZ216</t>
  </si>
  <si>
    <t>Okování stropních desek v místě osazení boletických panelů- kompletní dodávka+montáž dle specifikace prvku Z/216</t>
  </si>
  <si>
    <t>733</t>
  </si>
  <si>
    <t>767000000.RZ217</t>
  </si>
  <si>
    <t>Větrací mřížka - kompletní dodávka+montáž dle specifikace prvku Z/217</t>
  </si>
  <si>
    <t>8=8.000 [A] 
Mezisoučet: A=8.000 [B]</t>
  </si>
  <si>
    <t>734</t>
  </si>
  <si>
    <t>767000000.RZ218</t>
  </si>
  <si>
    <t>Dveře nákladní výtah - kompletní dodávka+montáž dle specifikace prvku Z/218</t>
  </si>
  <si>
    <t>735</t>
  </si>
  <si>
    <t>767000000.RZ219</t>
  </si>
  <si>
    <t>Opláštění svodů - kompletní dodávka+montáž dle specifikace prvku Z/219</t>
  </si>
  <si>
    <t>736</t>
  </si>
  <si>
    <t>767000000.RZ220</t>
  </si>
  <si>
    <t>Kce podlahy- kompletní dodávka+montáž dle specifikace prvku Z/220 ( bez betonové desky)</t>
  </si>
  <si>
    <t>737</t>
  </si>
  <si>
    <t>767000000.RZ221</t>
  </si>
  <si>
    <t>Úprava dilatační spáry- kompletní dodávka+montáž dle specifikace prvku Z/221a,b</t>
  </si>
  <si>
    <t>738</t>
  </si>
  <si>
    <t>767000000.RZ222</t>
  </si>
  <si>
    <t>Podlahová dilatace- kompletní dodávka+montáž dle specifikace prvku Z/222a,b</t>
  </si>
  <si>
    <t>739</t>
  </si>
  <si>
    <t>767000000.RZ223</t>
  </si>
  <si>
    <t>Úprava dilatační spáry- kompletní dodávka+montáž dle specifikace prvku Z/223,223a</t>
  </si>
  <si>
    <t>740</t>
  </si>
  <si>
    <t>767000000.RZ224</t>
  </si>
  <si>
    <t>Kce pro VZT- kompletní dodávka+montáž vč.povrchové úpravy dlle specifikace prvku Z/224</t>
  </si>
  <si>
    <t>767000000.RZ225</t>
  </si>
  <si>
    <t>Kce pro VZT- kompletní dodávka+montáž vč.povrchové úpravy dlle specifikace prvku Z/225a</t>
  </si>
  <si>
    <t>Kce pro VZT- kompletní dodávka+montáž vč.povrchové úpravy dlle specifikace prvku Z/225b</t>
  </si>
  <si>
    <t>743</t>
  </si>
  <si>
    <t>767000000.RZ226</t>
  </si>
  <si>
    <t>Kce pro VZT- kompletní dodávka+montáž vč.povrchové úpravy dlle specifikace prvku Z/226a</t>
  </si>
  <si>
    <t>Kce pro VZT- kompletní dodávka+montáž vč.povrchové úpravy dlle specifikace prvku Z/226b</t>
  </si>
  <si>
    <t>767000000.RZ227</t>
  </si>
  <si>
    <t>Kce pro VZT- kompletní dodávka+montáž vč.povrchové úpravy dlle specifikace prvku Z/227</t>
  </si>
  <si>
    <t>746</t>
  </si>
  <si>
    <t>767000000.RZ228</t>
  </si>
  <si>
    <t>Žlab atypický - kompletní dodávka+montáž vč.povrchové úpravy a demontáže dlle specifikace prvku Z/228</t>
  </si>
  <si>
    <t>767000000.RZ229</t>
  </si>
  <si>
    <t>Žlab atypický - kompletní dodávka+montáž vč.povrchové úpravy a demontáže dlle specifikace prvku Z/229</t>
  </si>
  <si>
    <t>767000000.RZ22s</t>
  </si>
  <si>
    <t>Žebřík - demontáž+dodávka+montáž+povrchová úprava dle specifikace prvku 22a/Z,22b/Z</t>
  </si>
  <si>
    <t>749</t>
  </si>
  <si>
    <t>767000000.RZ230</t>
  </si>
  <si>
    <t>Úprava stropní dilatační spáry - kompletní dodávka+montáž vč.povrchové úpravy dlle specifikace prvku Z/230</t>
  </si>
  <si>
    <t>750</t>
  </si>
  <si>
    <t>767000000.RZ231</t>
  </si>
  <si>
    <t>Pomocná OK - kompletní dodávka+montáž vč.povrchové úpravy dlle specifikace prvku Z/231</t>
  </si>
  <si>
    <t>767000000.RZ232</t>
  </si>
  <si>
    <t>Stříška VZT - kompletní dodávka+montáž vč.povrchové úpravy dlle specifikace prvku Z/232</t>
  </si>
  <si>
    <t>752</t>
  </si>
  <si>
    <t>767000000.RZ233</t>
  </si>
  <si>
    <t>Stříška VZT - kompletní dodávka+montáž vč.povrchové úpravy dlle specifikace prvku Z/233</t>
  </si>
  <si>
    <t>753</t>
  </si>
  <si>
    <t>767000000.RZ234</t>
  </si>
  <si>
    <t>Stupadla - kompletní dodávka+montáž vč.povrchové úpravy dlle specifikace prvku Z/234</t>
  </si>
  <si>
    <t>754</t>
  </si>
  <si>
    <t>767000000.RZ23s</t>
  </si>
  <si>
    <t>Nadpis nad hlavním vstupem - demontáž+dodávka+montáž+povrchová úprava dle specifikace prvku 23/Z (pouze OK, název žst v jiném v SO)</t>
  </si>
  <si>
    <t>755</t>
  </si>
  <si>
    <t>767000000.RZ24s</t>
  </si>
  <si>
    <t>Billboard - demontáž dle 24/Z</t>
  </si>
  <si>
    <t>756</t>
  </si>
  <si>
    <t>767000000.RZ25s</t>
  </si>
  <si>
    <t>Fasádní vyústka - demontáž+dodávka+montáž+povrchová úprava dle specifikace prvku 25/Z</t>
  </si>
  <si>
    <t>757</t>
  </si>
  <si>
    <t>767000000.RZ31s</t>
  </si>
  <si>
    <t>Anténa vč.konzoly - demontáž dle 31/Z</t>
  </si>
  <si>
    <t>758</t>
  </si>
  <si>
    <t>767000000.RZ32s</t>
  </si>
  <si>
    <t>Větrací mřížka- demontáž dle 33-36/Z. 77/Z,101-106/Z</t>
  </si>
  <si>
    <t>5=5.000 [A] 
Mezisoučet: A=5.000 [B] 
4=4.000 [C] 
Mezisoučet: C=4.000 [D] 
6=6.000 [E] 
Mezisoučet: E=6.000 [F] 
Celkem: A+C+E=15.000 [G]</t>
  </si>
  <si>
    <t>759</t>
  </si>
  <si>
    <t>767000000.RZ39s</t>
  </si>
  <si>
    <t>Vnější zákryt dilatace - výměna dle specifikace prvku 39a,b/Z</t>
  </si>
  <si>
    <t>760</t>
  </si>
  <si>
    <t>767000000.RZ3st</t>
  </si>
  <si>
    <t>Výměna dilatace - demontáž+ dodávka+montáž dle specifikace prvku 3/Z,4/Z</t>
  </si>
  <si>
    <t>767000000.RZ50s</t>
  </si>
  <si>
    <t>767000000.RZ53s</t>
  </si>
  <si>
    <t>Vnější zákryt dilatace - výměna dle specifikace prvku 53a,b/Z</t>
  </si>
  <si>
    <t>767000000.RZ54s</t>
  </si>
  <si>
    <t>Vnější oplechování severní fasáda - výměna dle specifikace prvku 54/Z</t>
  </si>
  <si>
    <t>767000000.RZ55s</t>
  </si>
  <si>
    <t>Vnější zákryt dilatace - výměna dle specifikace prvku 55,56/Z</t>
  </si>
  <si>
    <t>765</t>
  </si>
  <si>
    <t>767000000.RZ58s</t>
  </si>
  <si>
    <t>Žebřík - demontáž+dodávka+montáž+povrchová úprava dle specifikace prvku 57,58/Z</t>
  </si>
  <si>
    <t>767000000.RZ5st</t>
  </si>
  <si>
    <t>Anglický dvorek - kompletní dodávka+montáž vč.povrchové úpravy dle specifikace prvku 5a/Z,5b/z,6/Z,7a/z,7b/Z (,sklo+ocel.kce - 30 m2)</t>
  </si>
  <si>
    <t>767000000.RZ60s</t>
  </si>
  <si>
    <t>Ocelové větrací okno - demontáž+dodávka+montáž+povrchová úprava dle specifikace prvku 59-61/Z (3kusy)</t>
  </si>
  <si>
    <t>768</t>
  </si>
  <si>
    <t>767000000.RZ62s</t>
  </si>
  <si>
    <t>Ocelové větrací okno - demontáž+dodávka+montáž+povrchová úprava dle specifikace prvku 62-63/Z (2kusy)</t>
  </si>
  <si>
    <t>769</t>
  </si>
  <si>
    <t>767000000.RZ64s</t>
  </si>
  <si>
    <t>Skřínka demontáž+dodávka+montáž+povrchová úprava dle specifikace prvku 64/Z</t>
  </si>
  <si>
    <t>770</t>
  </si>
  <si>
    <t>767000000.RZ65s</t>
  </si>
  <si>
    <t>Panel+cedulka- demontáž+dodávka+montáž+povrchová úprava dle specifikace prvku 65.1,2/Z,66/Z</t>
  </si>
  <si>
    <t>771</t>
  </si>
  <si>
    <t>767000000.RZ69s</t>
  </si>
  <si>
    <t>Výlevka demontáž+dodávka+montáž+povrchová úprava dle specifikace prvku 69/Z</t>
  </si>
  <si>
    <t>772</t>
  </si>
  <si>
    <t>767000000.RZ70b</t>
  </si>
  <si>
    <t>Cedule-demontáž+dodávka+montáž dle specifikace prvku 70b/Z</t>
  </si>
  <si>
    <t>773</t>
  </si>
  <si>
    <t>767000000.RZ70s</t>
  </si>
  <si>
    <t>Cedule- demontáž dle 70a/Z</t>
  </si>
  <si>
    <t>774</t>
  </si>
  <si>
    <t>767000000.RZ73s</t>
  </si>
  <si>
    <t>Vyústka VZT - demontáž dle 73.1-73.5/Z (5 ks)</t>
  </si>
  <si>
    <t>775</t>
  </si>
  <si>
    <t>767000000.RZ74s</t>
  </si>
  <si>
    <t>Komínek - demontáž dle 74/Z</t>
  </si>
  <si>
    <t>776</t>
  </si>
  <si>
    <t>767000000.RZ75s</t>
  </si>
  <si>
    <t>Kce klimatizace- demontáž dle 75/Z (5 ks), 108/Z</t>
  </si>
  <si>
    <t>5=5.000 [A] 
Mezisoučet: A=5.000 [B] 
1=1.000 [C] 
Mezisoučet: C=1.000 [D] 
Celkem: A+C=6.000 [E]</t>
  </si>
  <si>
    <t>777</t>
  </si>
  <si>
    <t>767000000.RZ76s</t>
  </si>
  <si>
    <t>Mřížka VZT- demontáž+dodávka+montáž+povrchová úprava dle specifikace prvku 76.1-76.8/Z (8ks)</t>
  </si>
  <si>
    <t>778</t>
  </si>
  <si>
    <t>767000000.RZ78s</t>
  </si>
  <si>
    <t>Skřínka- výměna dle specifikace 78/Z</t>
  </si>
  <si>
    <t>779</t>
  </si>
  <si>
    <t>767000000.RZ79a</t>
  </si>
  <si>
    <t>Mřížka - demontáž+dodávka+montáž+povrchová úprava dle specifikace prvku 79a/Z</t>
  </si>
  <si>
    <t>780</t>
  </si>
  <si>
    <t>767000000.RZ79b</t>
  </si>
  <si>
    <t>Mřížka VZT- demontáž+dodávka+montáž+povrchová úprava dle specifikace prvku 79b/Z</t>
  </si>
  <si>
    <t>781</t>
  </si>
  <si>
    <t>767000000.RZ80s</t>
  </si>
  <si>
    <t>Skřínka- výměna dle specifikace 80/Z</t>
  </si>
  <si>
    <t>782</t>
  </si>
  <si>
    <t>767000000.RZ81s</t>
  </si>
  <si>
    <t>Vnější zákryt dilatace - výměna dle specifikace prvku 81/Z</t>
  </si>
  <si>
    <t>783</t>
  </si>
  <si>
    <t>767000000.RZ8st</t>
  </si>
  <si>
    <t>Vnější mříž demontáž</t>
  </si>
  <si>
    <t>8a/Z1=1.000 [A] 
Mezisoučet: A=1.000 [B] 
8b/Z1=1.000 [C] 
Mezisoučet: C=1.000 [D] 
10a/Z1=1.000 [E] 
Mezisoučet: E=1.000 [F] 
10b/Z1=1.000 [G] 
Mezisoučet: G=1.000 [H] 
26/Z1=1.000 [I] 
Mezisoučet: I=1.000 [J] 
27/Z1=1.000 [K] 
Mezisoučet: K=1.000 [L] 
28/Z1=1.000 [M] 
Mezisoučet: M=1.000 [N] 
37/Z1=1.000 [O] 
Mezisoučet: O=1.000 [P] 
38/Z1=1.000 [Q] 
Mezisoučet: Q=1.000 [R] 
40-42/Z1*3=3.000 [S] 
Mezisoučet: S=3.000 [T] 
82/Z-100/Z19=19.000 [U] 
Mezisoučet: U=19.000 [V] 
113-114/Z1+1=2.000 [W] 
Mezisoučet: W=2.000 [X] 
115/Z1=1.000 [Y] 
Mezisoučet: Y=1.000 [Z] 
116-119/Z4=4.000 [AA] 
Mezisoučet: AA=4.000 [AB] 
120-124/Z5=5.000 [AC] 
Mezisoučet: AC=5.000 [AD] 
125/Z1=1.000 [AE] 
Mezisoučet: AE=1.000 [AF] 
Celkem: A+C+E+G+I+K+M+O+Q+S+U+W+Y+AA+AC+AE=44.000 [AG]</t>
  </si>
  <si>
    <t>784</t>
  </si>
  <si>
    <t>767000000.RZ9st</t>
  </si>
  <si>
    <t>Vnější mříž rampy - dodávky+montáž+povrchová úprava dle specifikace prvku 9/Z</t>
  </si>
  <si>
    <t>796</t>
  </si>
  <si>
    <t>768R</t>
  </si>
  <si>
    <t>Repase výplní vnitřních otvorů</t>
  </si>
  <si>
    <t>336</t>
  </si>
  <si>
    <t>768R_001R</t>
  </si>
  <si>
    <t>1R  OCELOVÝ VÝKLADEC PEVNÝ, S DVEŘMI A PRODEJNÍM OKÉNKEM</t>
  </si>
  <si>
    <t>0P.62 0.7*2.45+4.5*1.4+1.715*1.4+0.8*2.45+0.9*2.45+1.84*1.4+(0.985+2.325)*1.4=21.791 [A] 
0.85*2.45+(1.6+0.7+2.69+1.73+1.88+1.755+1.825+1.845+1.81*2+1.835*2+1.87)*1.4+1.5*2.45+2*1.45=41.117 [B] 
Celkem: A+B=62.908 [C]</t>
  </si>
  <si>
    <t>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Dveřní a další závěsy budou kompletně repasovány – případně vyměněny za nové (přivařeny na křídlo a rám). Veškeré samozavírače budou vyměněny za nové (stejné velikosti a funkce). Dveřní křídlo bude vybaveno novým dózickým zámkem s bezpečnostní vložkou. Pro nový zámek bude upraven protiplech na rámu. Nově bude instalována na zeď nebo na zem dveřní zarážka dle výběru architekta. V případě potřeby bude do dveřního křídla instalováno vybrané těsnění, které je součásti dodávky křídla. Z interiéru místnosti bude instalován neprůhledný šedý závěs na výšku výkladce, řasení 50%. 
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Dveřní a další závěsy budou kompletně repasovány – případně vyměněny za nové (přivařeny na křídlo a rám). Veškeré samozavírače budou vyměněny za nové (stejné velikosti a funkce). Dveřní křídlo bude vybaveno novým dózickým zámkem s bezpečnostní vložkou. Pro nový zámek bude upraven protiplech na rámu. Nově bude instalována na zeď nebo na zem dveřní zarážka dle výběru architekta. V případě potřeby bude do dveřního křídla instalováno vybrané těsnění, které je součásti dodávky křídla. Z interiéru místnosti bude instalován neprůhledný šedý závěs na výšku výkladce, řasení 50%.</t>
  </si>
  <si>
    <t>337</t>
  </si>
  <si>
    <t>768R_002R</t>
  </si>
  <si>
    <t>2R  KOVOVÁ MADLA SCHODIŠŤ</t>
  </si>
  <si>
    <t>Specifikace repase:   
JEDNÁ SE O VEŠKERÁ ZÁBRADLÍ A MADLA SCHODIŠŤ V OBJEKTU – budou obroušeny, chybějící prvky doplněny, v případě poškozeny nahrazeny – navařeny o nové části, pevně ukotveny do zdi do původní pozie. Budou opatřeny novým nátěrem ral 9005 mat dle technologie „sanace stávajících povrchů ocelových prvků“. Mosazná madla nebo madla z jiných drahých kovů a nerezi: madla budou očištěna, doplněna chybějícími prvky ze stávajícího materiálu a provedení, pevně přikotvena do podkladu ve stáv.místě. Povrch bude vyleštěn nebo jinak upraven dle stávajícho provedení. 
Specifikace repase:   
JEDNÁ SE O VEŠKERÁ ZÁBRADLÍ A MADLA SCHODIŠŤ V OBJEKTU – budou obroušeny, chybějící prvky doplněny, v případě poškozeny nahrazeny – navařeny o nové části, pevně ukotveny do zdi do původní pozie. Budou opatřeny novým nátěrem ral 9005 mat dle technologie „sanace stávajících povrchů ocelových prvků“. Mosazná madla nebo madla z jiných drahých kovů a nerezi: madla budou očištěna, doplněna chybějícími prvky ze stávajícího materiálu a provedení, pevně přikotvena do podkladu ve stáv.místě. Povrch bude vyleštěn nebo jinak upraven dle stávajícho provedení.</t>
  </si>
  <si>
    <t>338</t>
  </si>
  <si>
    <t>768R_003R</t>
  </si>
  <si>
    <t>3R  OCELOVÉ MŘÍŽE (DO PROSTOR ÚSCHOVNY ZAVAZADEL)</t>
  </si>
  <si>
    <t>3R 9.6*1.95=18.720 [A]</t>
  </si>
  <si>
    <t>Specifikace repase:  
Stávající mříž bude zbavena novodobých plných předsazených výplní. Dále bude demontován plechový kryt nadpraží. Původní mříž bude kompletně přebroušena, očištěna a opatřena novým nátěrem ral 9005 (viz. Specifikace nátěr.hmot). Stávající dveře budou upraveny pro únik osob z navazující místnosti. Bude změněno jejich otevírání směrem do původní odbavovací haly a budou vybaveny panikovou klikou z navazující místnosti. Obě křídla budou upravena jako aktivní s 2-mi panikovými klikami. Stávající posuvné mříže budou zajištěny proti otevírání zámkem. 
Specifikace repase:  
Stávající mříž bude zbavena novodobých plných předsazených výplní. Dále bude demontován plechový kryt nadpraží. Původní mříž bude kompletně přebroušena, očištěna a opatřena novým nátěrem ral 9005 (viz. Specifikace nátěr.hmot). Stávající dveře budou upraveny pro únik osob z navazující místnosti. Bude změněno jejich otevírání směrem do původní odbavovací haly a budou vybaveny panikovou klikou z navazující místnosti. Obě křídla budou upravena jako aktivní s 2-mi panikovými klikami. Stávající posuvné mříže budou zajištěny proti otevírání zámkem.</t>
  </si>
  <si>
    <t>339</t>
  </si>
  <si>
    <t>768R_004R</t>
  </si>
  <si>
    <t>4R  OCELOVÉ REKLAMNÍ VITRÍNY NA ZDECH</t>
  </si>
  <si>
    <t>4R 1.86*0.98+1.95*1.11*3+1.87*1.1*3+(1.77+0.94)*1.1+1.3*1.05*4+1.57*1.1*2+1.47*1.1*2+1.7*1.4*2=34.376 [A]</t>
  </si>
  <si>
    <t>Specifikace repase:  
Veškerá stávající skla budou demontována. Ocelové prvky budou obroušeny, v případě dílčí koroze nadvařeny o novou část nebo v případě velmi špatného stavu vyměněny kompletně. Demontovatelné pohyblivé části (čelní křídlo)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Závěsy budou kompletně repasovány – případně vyměněny za nové (přivařeny na křídlo a rám). Veškeré samozavírače budou vyměněny za nové (stejné velikosti a funkce). Křídlo bude vybaveno novým zámkem s bezpečnostní vložkou. Pro nový zámek bude upraven protiplech na rámu. V případě potřeby bude do dveřního křídla instalováno vybrané těsnění, které je součásti dodávky křídla. Součásti dodávky bude výměna zadní překližkové desky spolu s hobrou a krycí textilií. 
Specifikace repase:  
Veškerá stávající skla budou demontována. Ocelové prvky budou obroušeny, v případě dílčí koroze nadvařeny o novou část nebo v případě velmi špatného stavu vyměněny kompletně. Demontovatelné pohyblivé části (čelní křídlo)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Závěsy budou kompletně repasovány – případně vyměněny za nové (přivařeny na křídlo a rám). Veškeré samozavírače budou vyměněny za nové (stejné velikosti a funkce). Křídlo bude vybaveno novým zámkem s bezpečnostní vložkou. Pro nový zámek bude upraven protiplech na rámu. V případě potřeby bude do dveřního křídla instalováno vybrané těsnění, které je součásti dodávky křídla. Součásti dodávky bude výměna zadní překližkové desky spolu s hobrou a krycí textilií.</t>
  </si>
  <si>
    <t>340</t>
  </si>
  <si>
    <t>768R_005R</t>
  </si>
  <si>
    <t>5R  VNITŘNÍ DVEŘE</t>
  </si>
  <si>
    <t>KŘÍDLO</t>
  </si>
  <si>
    <t>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Dveřní a další závěsy budou kompletně repasovány – případně vyměněny za nové (přivařeny na křídlo a rám). Veškeré samozavírače budou vyměněny za nové (stejné velikosti a funkce). Dveřní křídlo bude vybaveno novým dózickým zámkem s bezpečnostní vložkou. Pro nový zámek bude upraven protiplech na rámu. Nově bude instalována na zeď nebo na zem dveřní zarážka dle výběru architekta. V případě potřeby bude do dveřního křídla instalováno vybrané těsnění, které je součásti dodávky křídla.  
Dveře do místnosti 0P.84g budou repasovány a bude změněno jejich otevírání z původního pravého na nové levé otevírání.  
U dveří 0P.85a je změna otevírání ven, dveře budou nově pravé. Repasovány budou dále stejně jako ostatní dveře.  
Dveře do místnosti 0P.75 s invalidním WC budou nově vyrobeny podle stejných materiálů a dekoru, jako dveře stávající. Budou vybaveny vodorovným madlem a zámkem odjistitelným zvenku.  
Do vybraných dveří (do místností 0S.23, 0S.24, 0P.84 a 0P.84g) budou navíc instalovány dveřní větrací mřížky ale specifiace v části 700_VZDUCHOTECHNIKA.  
V rámci výkresu č. 145 je proveden dodatečný požadavek na úpravu jednotlivých prvků (pbř, bezpečnost, provozní požadavky atd.).   
Dveře se skleněnou výplní navazující na místnost 1P.39 budou také repasována, a u jedněch dveřím ze čtyř stávajících bude provedena replika jednoho chybějícího dveřního madla a to dle stávajících madel. 
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Dveřní a další závěsy budou kompletně repasovány – případně vyměněny za nové (přivařeny na křídlo a rám). Veškeré samozavírače budou vyměněny za nové (stejné velikosti a funkce). Dveřní křídlo bude vybaveno novým dózickým zámkem s bezpečnostní vložkou. Pro nový zámek bude upraven protiplech na rámu. Nově bude instalována na zeď nebo na zem dveřní zarážka dle výběru architekta. V případě potřeby bude do dveřního křídla instalováno vybrané těsnění, které je součásti dodávky křídla.  
Dveře do místnosti 0P.84g budou repasovány a bude změněno jejich otevírání z původního pravého na nové levé otevírání.  
U dveří 0P.85a je změna otevírání ven, dveře budou nově pravé. Repasovány budou dále stejně jako ostatní dveře.  
Dveře do místnosti 0P.75 s invalidním WC budou nově vyrobeny podle stejných materiálů a dekoru, jako dveře stávající. Budou vybaveny vodorovným madlem a zámkem odjistitelným zvenku.  
Do vybraných dveří (do místností 0S.23, 0S.24, 0P.84 a 0P.84g) budou navíc instalovány dveřní větrací mřížky ale specifiace v části 700_VZDUCHOTECHNIKA.  
V rámci výkresu č. 145 je proveden dodatečný požadavek na úpravu jednotlivých prvků (pbř, bezpečnost, provozní požadavky atd.).   
Dveře se skleněnou výplní navazující na místnost 1P.39 budou také repasována, a u jedněch dveřím ze čtyř stávajících bude provedena replika jednoho chybějícího dveřního madla a to dle stávajících madel.</t>
  </si>
  <si>
    <t>341</t>
  </si>
  <si>
    <t>768R_006R</t>
  </si>
  <si>
    <t>6R  VNITŘNÍ OKNA</t>
  </si>
  <si>
    <t>6R 1.5*1.5*2+1.9*1.5+1.69*1.5+1.1*1.4+2.12*1.95+1.25*1.39=17.297 [A]</t>
  </si>
  <si>
    <t>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V rámci výkresu č. 145 je proveden dodatečný požadavek na úpravu jednotlivých prvků (pbř, bezpečnost, provozní požadavky atd.)   
Okno naproti schodiště do 1.P je tvořeno dvojsklem. Nově bude tento prvek zasklen izolačním dvojsklem s kalením obou skel. 
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V rámci výkresu č. 145 je proveden dodatečný požadavek na úpravu jednotlivých prvků (pbř, bezpečnost, provozní požadavky atd.)   
Okno naproti schodiště do 1.P je tvořeno dvojsklem. Nově bude tento prvek zasklen izolačním dvojsklem s kalením obou skel.</t>
  </si>
  <si>
    <t>342</t>
  </si>
  <si>
    <t>768R_007R</t>
  </si>
  <si>
    <t>7R  ZÁBRADLÍ OCHOZU A SVĚTELNÁ RAMPA – HRANA OCHOZU 2.NP</t>
  </si>
  <si>
    <t>7R 4.393+9.451+15.22*2=44.284 [A]</t>
  </si>
  <si>
    <t>Nový stav:  
Vhledem k velmi dobrému stavu, zábradlí je téměř kompletní bez chybějícíh prvků, pouze s několika dírami ve vitráži bude zábradlí kompletně repasováno na místě bez demontáže. Chybějící části mimo vitráž (zůstane s otvory) budou doplněny. Dojde ke kompletnímu vyčištění skel, hliníkových profilů, obnovení původního nátěru ocelových kontrukcí. Ošetření a impregnace žulového parapetu. Osvětlení tvořeno zářivkami bude zdemontováno a nahrazeno led pásky o světelném toku 600lm v hliníkové liště s opálovým krytem pro rovnoměrný rozptyl světla. Chromatičnost světla : teplá bílá 3000k. 
Nový stav:  
Vhledem k velmi dobrému stavu, zábradlí je téměř kompletní bez chybějícíh prvků, pouze s několika dírami ve vitráži bude zábradlí kompletně repasováno na místě bez demontáže. Chybějící části mimo vitráž (zůstane s otvory) budou doplněny. Dojde ke kompletnímu vyčištění skel, hliníkových profilů, obnovení původního nátěru ocelových kontrukcí. Ošetření a impregnace žulového parapetu. Osvětlení tvořeno zářivkami bude zdemontováno a nahrazeno led pásky o světelném toku 600lm v hliníkové liště s opálovým krytem pro rovnoměrný rozptyl světla. Chromatičnost světla : teplá bílá 3000k.</t>
  </si>
  <si>
    <t>343</t>
  </si>
  <si>
    <t>768R_008R</t>
  </si>
  <si>
    <t>8R  PROSKLENÉ NADPRAŽÍ NAD VÝKLADCI</t>
  </si>
  <si>
    <t>8R 0.74*(30.5-0.67-0.485-0.44*2-0.42-0.4+27.5-0.42-0.57-0.5*3)=38.965 [A] 
0.43*55.9=24.037 [B] 
Celkem: A+B=63.002 [C]</t>
  </si>
  <si>
    <t>1.NP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lakované do původního odstínu stáv.skel.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Na sklo budou opětovně provedeny historické reklamní náspisy s původním textem, v původním rozměru a původní technologií.  
2.NP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lakované do původního odstínu stáv.skel.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1.NP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lakované do původního odstínu stáv.skel.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Na sklo budou opětovně provedeny historické reklamní náspisy s původním textem, v původním rozměru a původní technologií.  
2.NP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lakované do původního odstínu stáv.skel.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t>
  </si>
  <si>
    <t>344</t>
  </si>
  <si>
    <t>768R_009R</t>
  </si>
  <si>
    <t>9R  ORIENTAČNÍ SYSTÉM HISTORICKÝ</t>
  </si>
  <si>
    <t>Nový stav:   
dle fotodokumentace, která je součástí položky 2r bude určeno, zda-li bude prvek ponechán a repasován, nebo odstraněn jako novodobý bez hist.hodnoty. Níže uvedená specifikace popisuje pouze repasi ponechaných prvků.  
Lakované nápisy na sklech: budou očištěny, ponechány bez repase v původním stavu  
Prostorové 3d nápisy na zdech: budou očištěny. Opravena jejich konstrukce a kotvení do nosného podkladu. V případě, že je prvek podsvícen, bude toto nahrazeno led světelným zdrojem a uvedeno do provozu včetně nové el.instalace.  
Piktogramy v interiéru: budou očištěny a pevně přikotveny na podklad.  
Reklaní cedule v exteriéru: budou očištěny. Opravena jejich konstrukce a kotvení do nosného podkladu. V případě, že je prvek podsvícen, bude toto nahrazeno led světelným zdrojem a uvedeno do provozu včetně nové el.instalace.  
Reklaní cedule v exteriéru: budou očištěny a pevně přikotveny na podklad.  
Polepy zdí a vitrín: budou očištěny   
Celoplošné polepy skel: budou očištěny  
Světelná rampa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pískované pro prostup světla.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Osvětlení tvořeno zářivkami bude zdemontováno a nahrazeno led pásky o světelném toku 600lm v hliníkové liště s opálovým krytem pro rovnoměrný rozptyl světla. Chromatičnost světla : teplá bílá 3000k. Pásky budou instalovány na zadní líc ochozu co nejdále od skla. 
Nový stav:   
dle fotodokumentace, která je součástí položky 2r bude určeno, zda-li bude prvek ponechán a repasován, nebo odstraněn jako novodobý bez hist.hodnoty. Níže uvedená specifikace popisuje pouze repasi ponechaných prvků.  
Lakované nápisy na sklech: budou očištěny, ponechány bez repase v původním stavu  
Prostorové 3d nápisy na zdech: budou očištěny. Opravena jejich konstrukce a kotvení do nosného podkladu. V případě, že je prvek podsvícen, bude toto nahrazeno led světelným zdrojem a uvedeno do provozu včetně nové el.instalace.  
Piktogramy v interiéru: budou očištěny a pevně přikotveny na podklad.  
Reklaní cedule v exteriéru: budou očištěny. Opravena jejich konstrukce a kotvení do nosného podkladu. V případě, že je prvek podsvícen, bude toto nahrazeno led světelným zdrojem a uvedeno do provozu včetně nové el.instalace.  
Reklaní cedule v exteriéru: budou očištěny a pevně přikotveny na podklad.  
Polepy zdí a vitrín: budou očištěny   
Celoplošné polepy skel: budou očištěny  
Světelná rampa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pískované pro prostup světla.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Osvětlení tvořeno zářivkami bude zdemontováno a nahrazeno led pásky o světelném toku 600lm v hliníkové liště s opálovým krytem pro rovnoměrný rozptyl světla. Chromatičnost světla : teplá bílá 3000k. Pásky budou instalovány na zadní líc ochozu co nejdále od skla.</t>
  </si>
  <si>
    <t>345</t>
  </si>
  <si>
    <t>768R_010R</t>
  </si>
  <si>
    <t>10R HODINY NAD CENTRÁLNÍM SCHODIŠTĚM</t>
  </si>
  <si>
    <t>Specifikace repase:   
veškerý prvek bude důkladně očištěn. Po odborné demontáži skel bude provedeno obroušení nátěru nosné ocel.kce a proveden nový nátěr dle stávajícího provedení. Stejným způsobem bude zpracován kovový plášť hodin. Vnitřní mechanismus hodin bude očištěn, opraven a uveden do opětovného provozu včetně nové elektroinstalace a podsvětlení hodin. Světelný zdroj podsvětlení panelu ciferníku bude proveden z ledkových zdrojů pro dosažení rovnoměrného podsvícení.  Po dokončení oprav bude zpětně instalováno do původní polohy historické dekorativní sklo a pevně přikotveno. 
Specifikace repase:   
veškerý prvek bude důkladně očištěn. Po odborné demontáži skel bude provedeno obroušení nátěru nosné ocel.kce a proveden nový nátěr dle stávajícího provedení. Stejným způsobem bude zpracován kovový plášť hodin. Vnitřní mechanismus hodin bude očištěn, opraven a uveden do opětovného provozu včetně nové elektroinstalace a podsvětlení hodin. Světelný zdroj podsvětlení panelu ciferníku bude proveden z ledkových zdrojů pro dosažení rovnoměrného podsvícení.  Po dokončení oprav bude zpětně instalováno do původní polohy historické dekorativní sklo a pevně přikotveno.</t>
  </si>
  <si>
    <t>346</t>
  </si>
  <si>
    <t>768R_011R</t>
  </si>
  <si>
    <t>11R VODNÍ PRVEK NAD CENTRÁLNÍM SCHODIŠTĚM</t>
  </si>
  <si>
    <t>Specifikace repase:   
veškerý povrchy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travertin a dále jiné slabě savé povrchy – keram.obklad. Impregnace má za úkol zajistit ochranu povrchu, prodloužit jeho životnost a omezit vliv znečištění ovzduší na jeho vzhled. Povrchu zůstává jeho přirozená barva a textura ! Impregnace netvoří žádné vrstvy na povrchu, paropropustnost zůstává zachována.     
Detailní specifikace sanace kamenných, keramických a teracových povrchů – viz. „technologický předpis čištění povrchů“ a dále výkres 132. 
Specifikace repase:   
veškerý povrchy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travertin a dále jiné slabě savé povrchy – keram.obklad. Impregnace má za úkol zajistit ochranu povrchu, prodloužit jeho životnost a omezit vliv znečištění ovzduší na jeho vzhled. Povrchu zůstává jeho přirozená barva a textura ! Impregnace netvoří žádné vrstvy na povrchu, paropropustnost zůstává zachována.     
Detailní specifikace sanace kamenných, keramických a teracových povrchů – viz. „technologický předpis čištění povrchů“ a dále výkres 132.</t>
  </si>
  <si>
    <t>347</t>
  </si>
  <si>
    <t>768R_021R</t>
  </si>
  <si>
    <t>21R STÁVAJÍCÍ POKLADNY - INTERIÉR</t>
  </si>
  <si>
    <t>Specifikace repase:  
Dojde k celkové repasi jednotlivých prvků interiéru. Veškeré prvky budou zachovány a repasovány. Nově bude provedeno: pokládka dřevěné dubové vlýskové podlahy s bet.podkladem a navazujícími souvrstvími, kabelové el.instalce sz rozavděče ke stávajcím zásuvkám, světlům a vypínačům. Původní světla budou repasována dle položky 13r. Vypínače a zásuvky budou vyměněny za nové, v retro stylu dle projektu elektroinstalace.  
Repase povvrchů: ocelové dělící příčky buudou repasovány dle postupu v prvku 1/r. Skleněná výplň bude nahhrazena za novou, ve stejném provedení. Dřevěné panely budou přebroušeny a opatřeny novýl transparentním lakem. Dřevěný nábytek bude repasován, vyspraveno kování, chybějící prvky vyplněny, dýhovaný povrch břebroušen a přelakován. 
Specifikace repase:  
Dojde k celkové repasi jednotlivých prvků interiéru. Veškeré prvky budou zachovány a repasovány. Nově bude provedeno: pokládka dřevěné dubové vlýskové podlahy s bet.podkladem a navazujícími souvrstvími, kabelové el.instalce sz rozavděče ke stávajcím zásuvkám, světlům a vypínačům. Původní světla budou repasována dle položky 13r. Vypínače a zásuvky budou vyměněny za nové, v retro stylu dle projektu elektroinstalace.  
Repase povvrchů: ocelové dělící příčky buudou repasovány dle postupu v prvku 1/r. Skleněná výplň bude nahhrazena za novou, ve stejném provedení. Dřevěné panely budou přebroušeny a opatřeny novýl transparentním lakem. Dřevěný nábytek bude repasován, vyspraveno kování, chybějící prvky vyplněny, dýhovaný povrch břebroušen a přelakován.</t>
  </si>
  <si>
    <t>Podlahy z dlaždic</t>
  </si>
  <si>
    <t>348</t>
  </si>
  <si>
    <t>771121011</t>
  </si>
  <si>
    <t>Příprava podkladu před provedením dlažby nátěr penetrační na podlahu</t>
  </si>
  <si>
    <t>1002.06+206.45+56.3+404.98+96.57=1 766.360 [A]</t>
  </si>
  <si>
    <t>349</t>
  </si>
  <si>
    <t>771474113</t>
  </si>
  <si>
    <t>Montáž soklů z dlaždic keramických lepených cementovým flexibilním lepidlem rovných, výšky přes 90 do 120 mm</t>
  </si>
  <si>
    <t>0S.01a3.76=3.760 [A] 
0S.161.89=1.890 [B] 
0S.173.39=3.390 [C] 
0S.1858.97=58.970 [D] 
0S.1924.58=24.580 [E] 
0S.285.16=5.160 [F] 
0S.3010.6=10.600 [G] 
0S.3111.32=11.320 [H] 
0S.31a12.90=12.900 [I] 
0S.328.59=8.590 [J] 
0S.3713.55=13.550 [K] 
0S.388.47=8.470 [L] 
0S.4013.98=13.980 [M] 
0S.463.56=3.560 [N] 
0S.491.6=1.600 [O] 
0S.5049.62=49.620 [P] 
0S.510=0.000 [Q] 
0S.520=0.000 [R] 
0S.5320.09=20.090 [S] 
0S.5419.61=19.610 [T] 
0S.5512.56=12.560 [U] 
0S.5636.66=36.660 [V] 
0S.56a2.97=2.970 [W] 
0S.5737.18=37.180 [X] 
0S.5817.4=17.400 [Y] 
0S.5919.71=19.710 [Z] 
0S.6014.64=14.640 [AA] 
0S.6148.43=48.430 [AB] 
0S.61a10.76=10.760 [AC] 
0S.62117.84=117.840 [AD] 
0P.0414.17=14.170 [AE] 
0P.0587.79=87.790 [AF] 
0P.319.33=9.330 [AG] 
0P.3252.6=52.600 [AH] 
0P.32a40.94=40.940 [AI] 
0P.374.42=4.420 [AJ] 
0P.3828=28.000 [AK] 
0P.50128.37=128.370 [AL] 
0P.5611.76=11.760 [AM] 
0P.59a8.18=8.180 [AN] 
0P.7311.25=11.250 [AO] 
0P.73a2.11=2.110 [AP] 
0P.77a9.77=9.770 [AQ] 
0P.8515.94=15.940 [AR] 
0P.9051.02=51.020 [AS] 
1.P.0220.78=20.780 [AT] 
1.P.02a39.35=39.350 [AU] 
1.P.1721.01=21.010 [AV] 
1.P.1961.06=61.060 [AW] 
1.P.2324.84=24.840 [AX] 
1.P.2815.14=15.140 [AY] 
1.P.28a89.34=89.340 [AZ] 
1.P.3328.84=28.840 [BA] 
1.P.3781.24=81.240 [BB] 
2P.0239.15=39.150 [BC] 
Celkem: A+B+C+D+E+F+G+H+I+J+K+L+M+N+O+P+Q+R+S+T+U+V+W+X+Y+Z+AA+AB+AC+AD+AE+AF+AG+AH+AI+AJ+AK+AL+AM+AN+AO+AP+AQ+AR+AS+AT+AU+AV+AW+AX+AY+AZ+BA+BB+BC=1 486.190 [BD] 
1486.19*0.85 Přepočtené koeficientem množství=1 263.262 [BE]</t>
  </si>
  <si>
    <t>350</t>
  </si>
  <si>
    <t>59761420</t>
  </si>
  <si>
    <t>dlažba velkoformátová keramická slinutá protiskluzná do interiéru i exteriéru pro vysoké mechanické namáhání přes 4 do 6ks/m2</t>
  </si>
  <si>
    <t>1263.262*0.115 Přepočtené koeficientem množství=145.275 [A]</t>
  </si>
  <si>
    <t>351</t>
  </si>
  <si>
    <t>771554R01</t>
  </si>
  <si>
    <t>Montáž podlah z dlaždic betonových lepených flexibilním lepidlem do 6 ks/ m2</t>
  </si>
  <si>
    <t>0P.012.83=2.830 [A] 
0P.364.83=4.830 [B] 
Mezisoučet: A+B=7.660 [C] 
F15 (11.7*1.45)=16.965 [D] 
Mezisoučet: D=16.965 [E] 
F33 (1.05*5+14.76+9.525)*0.5=14.768 [F] 
Celkem: A+B+D+F=39.393 [G]</t>
  </si>
  <si>
    <t>352</t>
  </si>
  <si>
    <t>59246009</t>
  </si>
  <si>
    <t>dlažba plošná betonová terasová tryskaná 500x500x50mm</t>
  </si>
  <si>
    <t>39.393*1.15 Přepočtené koeficientem množství=45.302 [A]</t>
  </si>
  <si>
    <t>353</t>
  </si>
  <si>
    <t>771574262</t>
  </si>
  <si>
    <t>Montáž podlah z dlaždic keramických lepených flexibilním lepidlem velkoformátových pro vysoké mechanické zatížení protiskluzných nebo reliéfních (bezbariérových</t>
  </si>
  <si>
    <t>Montáž podlah z dlaždic keramických lepených flexibilním lepidlem velkoformátových pro vysoké mechanické zatížení protiskluzných nebo reliéfních (bezbariérových) přes 4 do 6 ks/m2</t>
  </si>
  <si>
    <t>0S.463.56=3.560 [A] 
0S.484.44=4.440 [B] 
0S.5419.61=19.610 [C] 
0P.0414.17=14.170 [D] 
0P.319.33=9.330 [E] 
0P.3252.6=52.600 [F] 
0P.32a40.94=40.940 [G] 
0P.3828=28.000 [H] 
0P.4310.1=10.100 [I] 
0P.50128.37=128.370 [J] 
0P.5611.76=11.760 [K] 
0P.59a8.18=8.180 [L] 
0P.77a9.77=9.770 [M] 
0P.8515.94=15.940 [N] 
0P.0587.79=87.790 [O] 
1.P.0220.78=20.780 [P] 
1.P.02a39.35=39.350 [Q] 
1.P.0929.98=29.980 [R] 
1.P.135.54=5.540 [S] 
1.P.1721.01=21.010 [T] 
1.P.1961.06=61.060 [U] 
1.P.204.9=4.900 [V] 
1.P.2324.84=24.840 [W] 
1.P.2815.14=15.140 [X] 
1.P.28a89.34=89.340 [Y] 
1.P.3116.97=16.970 [Z] 
1.P.3328.84=28.840 [AA] 
1.P.3781.24=81.240 [AB] 
1.P.4216.2=16.200 [AC] 
1.P.4316.2=16.200 [AD] 
1.P.4524.50=24.500 [AE] 
2P.0239.15=39.150 [AF] 
2P.0816.59=16.590 [AG] 
2P.115.87=5.870 [AH] 
Mezisoučet: A+B+C+D+E+F+G+H+I+J+K+L+M+N+O+P+Q+R+S+T+U+V+W+X+Y+Z+AA+AB+AC+AD+AE+AF+AG+AH=1 002.060 [AI] 
0P.023.65=3.650 [AJ] 
0P.306.94=6.940 [AK] 
0P.374.42=4.420 [AL] 
0P.444.4=4.400 [AM] 
0P.454.8=4.800 [AN] 
0P.465.35=5.350 [AO] 
0P.46a7.21=7.210 [AP] 
0P.46b1.96=1.960 [AQ] 
0P.4710.47=10.470 [AR] 
0P.47a1.38=1.380 [AS] 
0P.47b1.38=1.380 [AT] 
0P.47c1.18=1.180 [AU] 
0P.47d1.38=1.380 [AV] 
0P.522.37=2.370 [AW] 
0P.52a1.92=1.920 [AX] 
0P.52b1.62=1.620 [AY] 
0P.5313.63=13.630 [AZ] 
0P.53a1.62=1.620 [BA] 
0P.53b1.62=1.620 [BB] 
0P.53c2.31=2.310 [BC] 
0P.53d1.75=1.750 [BD] 
0P.53e1.75=1.750 [BE] 
0P.544.6=4.600 [BF] 
0P.848.89=8.890 [BG] 
0P.84a4.58=4.580 [BH] 
0P.84b2.49=2.490 [BI] 
0P.84c1.53=1.530 [BJ] 
0P.84d1.53=1.530 [BK] 
0P.84e1.53=1.530 [BL] 
0P.84f1.53=1.530 [BM] 
0P.84g8.03=8.030 [BN] 
0P.84h11.08=11.080 [BO] 
0P.84i1.55=1.550 [BP] 
0P.84j1.55=1.550 [BQ] 
1.P.214.44=4.440 [BR] 
1.P.243.8=3.800 [BS] 
1.P.24a2.5=2.500 [BT] 
1.P.24b1.66=1.660 [BU] 
1.P.252.41=2.410 [BV] 
1.P.2611.76=11.760 [BW] 
1.P.26a1.43=1.430 [BX] 
1.P.26b1.43=1.430 [BY] 
1.P.26c1.21=1.210 [BZ] 
1.P.26d1.43=1.430 [CA] 
1.P.26e1.43=1.430 [CB] 
1.P.3215.31=15.310 [CC] 
1.P.32a1.32=1.320 [CD] 
1.P.32b1.36=1.360 [CE] 
1.P.32c1.64=1.640 [CF] 
1.P.32d1.60=1.600 [CG] 
1.P.32e3.35=3.350 [CH] 
2P.045.39=5.390 [CI] 
2P.04a1.39=1.390 [CJ] 
2P.04b1.39=1.390 [CK] 
2P.04c1.39=1.390 [CL] 
2P.051.76=1.760 [CM] 
2P.05a2.46=2.460 [CN] 
2P.062.59=2.590 [CO] 
Mezisoučet: AJ+AK+AL+AM+AN+AO+AP+AQ+AR+AS+AT+AU+AV+AW+AX+AY+AZ+BA+BB+BC+BD+BE+BF+BG+BH+BI+BJ+BK+BL+BM+BN+BO+BP+BQ+BR+BS+BT+BU+BV+BW+BX+BY+BZ+CA+CB+CC+CD+CE+CF+CG+CH+CI+CJ+CK+CL+CM+CN+CO=206.450 [CP] 
0S.161.89=1.890 [CQ] 
0S.173.39=3.390 [CR] 
0P.9051.02=51.020 [CS] 
Mezisoučet: CQ+CR+CS=56.300 [CT] 
0S.01a3.76=3.760 [CU] 
0S.083.91=3.910 [CV] 
0S.091.85=1.850 [CW] 
0S.108.24=8.240 [CX] 
0S.112.79=2.790 [CY] 
0S.1858.97=58.970 [CZ] 
0S.1924.58=24.580 [DA] 
0S.203.81=3.810 [DB] 
0S.255.03=5.030 [DC] 
0S.285.16=5.160 [DD] 
0S.388.47=8.470 [DE] 
0S.4013.98=13.980 [DF] 
0S.5320.09=20.090 [DG] 
0S.5512.56=12.560 [DH] 
0S.5636.66=36.660 [DI] 
0S.56a2.97=2.970 [DJ] 
0S.5737.18=37.180 [DK] 
0S.5817.4=17.400 [DL] 
0S.5919.71=19.710 [DM] 
0S.3111.32=11.320 [DN] 
0S.31a12.90=12.900 [DO] 
0S.328.59=8.590 [DP] 
0S.3713.55=13.550 [DQ] 
0S.491.6=1.600 [DR] 
0S.5049.62=49.620 [DS] 
0P.066.92=6.920 [DT] 
0P.7311.25=11.250 [DU] 
0P.73a2.11=2.110 [DV] 
Mezisoučet: CU+CV+CW+CX+CY+CZ+DA+DB+DC+DD+DE+DF+DG+DH+DI+DJ+DK+DL+DM+DN+DO+DP+DQ+DR+DS+DT+DU+DV=404.980 [DW] 
0S.214.36=4.360 [DX] 
0S.224.83=4.830 [DY] 
0S.235.18=5.180 [DZ] 
0S.23a4.2=4.200 [EA] 
0S.23b2.15=2.150 [EB] 
0S.249=9.000 [EC] 
0S.24a5.74=5.740 [ED] 
0S.24b1.58=1.580 [EE] 
0S.24c1.58=1.580 [EF] 
0S.292.7=2.700 [EG] 
0S.29a1.39=1.390 [EH] 
0S.434.1=4.100 [EI] 
0S.43a1.23=1.230 [EJ] 
0S.43b1.23=1.230 [EK] 
0S.444.44=4.440 [EL] 
0S.454.17=4.170 [EM] 
0S.45a1.23=1.230 [EN] 
0S.45b1.23=1.230 [EO] 
0P.076.04=6.040 [EP] 
0P.082.17=2.170 [EQ] 
0P.08a2.04=2.040 [ER] 
0P.08b1.35=1.350 [ES] 
0P.094.23=4.230 [ET] 
0P.09a1.95=1.950 [EU] 
0P.09b1.35=1.350 [EV] 
0P.09c0.92=0.920 [EW] 
0P.7410.22=10.220 [EX] 
0P.755.96=5.960 [EY] 
Mezisoučet: DX+DY+DZ+EA+EB+EC+ED+EE+EF+EG+EH+EI+EJ+EK+EL+EM+EN+EO+EP+EQ+ER+ES+ET+EU+EV+EW+EX+EY=96.570 [EZ] 
Celkem: A+B+C+D+E+F+G+H+I+J+K+L+M+N+O+P+Q+R+S+T+U+V+W+X+Y+Z+AA+AB+AC+AD+AE+AF+AG+AH+AJ+AK+AL+AM+AN+AO+AP+AQ+AR+AS+AT+AU+AV+AW+AX+AY+AZ+BA+BB+BC+BD+BE+BF+BG+BH+BI+BJ+BK+BL+BM+BN+BO+BP+BQ+BR+BS+BT+BU+BV+BW+BX+BY+BZ+CA+CB+CC+CD+CE+CF+CG+CH+CI+CJ+CK+CL+CM+CN+CO+CQ+CR+CS+CU+CV+CW+CX+CY+CZ+DA+DB+DC+DD+DE+DF+DG+DH+DI+DJ+DK+DL+DM+DN+DO+DP+DQ+DR+DS+DT+DU+DV+DX+DY+DZ+EA+EB+EC+ED+EE+EF+EG+EH+EI+EJ+EK+EL+EM+EN+EO+EP+EQ+ER+ES+ET+EU+EV+EW+EX+EY=1 766.360 [FA]</t>
  </si>
  <si>
    <t>354</t>
  </si>
  <si>
    <t>59761420.1</t>
  </si>
  <si>
    <t>1766.36*1.15 Přepočtené koeficientem množství=2 031.314 [A]</t>
  </si>
  <si>
    <t>355</t>
  </si>
  <si>
    <t>771577R01</t>
  </si>
  <si>
    <t>Montáž podlah z dlaždic keramických lepených flexibilním lepidlem Příplatek k cenám za ostatní práce a materiály (řezání, tmelení, lišty apod.)</t>
  </si>
  <si>
    <t>1766.36+7.66=1 774.020 [A]</t>
  </si>
  <si>
    <t>356</t>
  </si>
  <si>
    <t>771591112</t>
  </si>
  <si>
    <t>Izolace podlahy pod dlažbu nátěrem nebo stěrkou ve dvou vrstvách</t>
  </si>
  <si>
    <t>206.45+96.57=303.020 [A]</t>
  </si>
  <si>
    <t>357</t>
  </si>
  <si>
    <t>771591211</t>
  </si>
  <si>
    <t>Izolace podlahy pod dlažbu rohož pod dlažbu celoplošně lepená roznášecí a separační</t>
  </si>
  <si>
    <t>358</t>
  </si>
  <si>
    <t>771591264</t>
  </si>
  <si>
    <t>Izolace podlahy pod dlažbu těsnícími izolačními pásy mezi podlahou a stěnu</t>
  </si>
  <si>
    <t>dle výkresu císlo 115 suterén' 
0S.09, 11 (1.85+1+2.75+0.99)*2=13.180 [A] 
0S.20-22 (1.85+2.05+2.31*2)*2=17.040 [B] 
0S.23-24c (1.98+2.55+3.4+1.83+3.28*2+2.825+2.73+2.13+1.3)*2=50.610 [C] 
0S.28, 29 (2.7+1.5)*2=8.400 [D] 
0S.43-45 (3.5*2+1.85+1.9+2+2.1)*2=29.700 [E] 
Mezisoučet: A+B+C+D+E=118.930 [F] 
'dle výkresu císlo 116, 0.P' 
0P.07-09 (4+1.825+0.4*2+1.275+1.65*2+1.5*2+0.9*2+2.5)*2+(0.95*3+1.15+2.1+2.175)*2 =53.550 [G] 
0S.44-47 (2+2.1+2.01+2.59+4.85+1.79+3.85+3.95-1.32/2)*2=44.960 [H] 
0S.52-54 (2.4+1.71*4+0.86+0.95*5+5.8+2.3+1.85*3+2)*2=61.000 [I] 
0S.74, 75 (3.25+2.15+3.01+2.86)*2=22.540 [J] 
0S.84 (3.22+0.475+2.775*2+4.63+2.825+5.23+2.81+2.975+0.1*2)*2=55.830 [K] 
Mezisoučet: G+H+I+J+K=237.880 [L] 
'dle výkresu císlo 117, 1.P' 
1P.21 (2.15+1.975)*2=8.250 [M] 
1P.24-26 (1.95+3.9+1.85+0.9*6+1.25*6+1.55+4.9+2.4)*2=58.900 [N] 
1P.32 (4.2+5.25+1.05+0.95*2+1.95+1+1.35+1.6+1.75+1.1+1.3-1.9/2)*2=43.000 [O] 
Mezisoučet: M+N+O=110.150 [P] 
'dle výkresu císlo 118, 2.P' 
2P.04-06 (0.9*3+1.55*3+1.745+2.9+1.1+1.7+1.45+2.625+1.025)*2=39.790 [Q] 
Mezisoučet: Q=39.790 [R] 
Celkem: A+B+C+D+E+G+H+I+J+K+M+N+O+Q=506.750 [S]</t>
  </si>
  <si>
    <t>359</t>
  </si>
  <si>
    <t>771R_012R</t>
  </si>
  <si>
    <t>12R, 17R Repase schodišťových stupňů, dlažeb kamenných a keramických nebo teracových povrchů</t>
  </si>
  <si>
    <t>12R 
0S.013.76+1.15*1.65=5.658 [A] 
0S.18a22.35+4*3=34.350 [B] 
0S.663*9.72=29.160 [C] 
0S.6716.81+3*3=25.810 [D] 
0S.3010.6+1.15*1.5=12.325 [E] 
0S.511.3*(3.85+1.5)=6.955 [F] 
Mezisoučet: A+B+C+D+E+F=114.258 [G] 
'12R 
0P.033.24+3.3*2.7=12.150 [H] 
0P.144.05+1.35*1.5=6.075 [I] 
0P.215.23+1.35*2.8=9.010 [J] 
0P.262.92+1.5*1.2=4.720 [K] 
0P.276.46+1.8*1.2=8.620 [L] 
0P.284.79=4.790 [M] 
0P.4811.34+3.3*1.2=15.300 [N] 
0P.596.48+3*1.3=10.380 [O] 
0P.7918.20+2.85*1.975=23.829 [P] 
0P.8018.20+2.85*1.975=23.829 [Q] 
0P.8147.4=47.400 [R] 
0P.8234.61+4*4.75=53.610 [S] 
0P.83127.26=127.260 [T] 
'17R 
0P.62730.24=730.240 [U] 
0P.7670.92=70.920 [V] 
0P.77148.29=148.290 [W] 
Mezisoučet: H+I+J+K+L+M+N+O+P+Q+R+S+T+U+V+W=1 296.423 [X] 
'12R 
1.P.0111.08+3.75*1.2=15.580 [Y] 
'17R 
1.P.38467.98=467.980 [Z] 
1.P.4424.50=24.500 [AA] 
Mezisoučet: Y+Z+AA=508.060 [AB] 
2P.0110.94+1.35*1.2=12.560 [AC] 
Mezisoučet: AC=12.560 [AD] 
Celkem: A+B+C+D+E+F+H+I+J+K+L+M+N+O+P+Q+R+S+T+U+V+W+Y+Z+AA+AC=1 931.301 [AE]</t>
  </si>
  <si>
    <t>Specifikace repase 12R:   
veškeré stupně budou odborně prohlídnuty, ověřena a vyspravena jejich instalace do schod.ramene. V případě uvolnění budou stupně nově osazeny do bet. Lože ve zdi. Odštípnuté části budou doplněny vysprávkovou maltou stejného provedení kamene, přeproušeny a přeleštěny. Případně zlomené, nebo chybějící stupně budou nahrazeny. Bude provedení chybějící zaspárování mezi stupni a zdmi. Povrch bude kompletně očištěn - detailní specifikace sanace kamenných, keramických a teracových povrchů – viz. „technologický předpis čištění povrchů“ a dále výkres 132.   
Specifikace repase:   
bude celkově ověřena soudržnost a pevnost kotvení stávajících kamenných nebo keramických dlažeb, nebo teracové povrchy podlah k nosné konstrukci. Chybějící prvky budou nahrazeny identickými novými prvky (dle vzorkování odsouhlaseného architektem stavby). Postup instalace viz. „sanace stávajících poškozených či nepřídržných povrchů obkládaných keramickými deskami“. Soudržné povrchy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daný materiál nášlapné vrstvy a dále jiné slabě savé povrchy. Impregnace má za úkol zajistit ochranu povrchu, prodloužit jeho životnost a omezit vliv znečištění ovzduší na jeho vzhled. Povrchu zůstává jeho přirozená barva a textura ! Impregnace netvoří žádné vrstvy na povrchu, paropropustnost zůstává zachována. Součástí dodávky bude pevné přikotvení soklů ke svislým konstrukcím a přespárování chybějícíh částí spár v podlahách.    
Čištěny viz. „technologický předpis čištění povrchů“ a dále výkres 132. 
Specifikace repase 12R:   
veškeré stupně budou odborně prohlídnuty, ověřena a vyspravena jejich instalace do schod.ramene. V případě uvolnění budou stupně nově osazeny do bet. Lože ve zdi. Odštípnuté části budou doplněny vysprávkovou maltou stejného provedení kamene, přeproušeny a přeleštěny. Případně zlomené, nebo chybějící stupně budou nahrazeny. Bude provedení chybějící zaspárování mezi stupni a zdmi. Povrch bude kompletně očištěn - detailní specifikace sanace kamenných, keramických a teracových povrchů – viz. „technologický předpis čištění povrchů“ a dále výkres 132.   
Specifikace repase:   
bude celkově ověřena soudržnost a pevnost kotvení stávajících kamenných nebo keramických dlažeb, nebo teracové povrchy podlah k nosné konstrukci. Chybějící prvky budou nahrazeny identickými novými prvky (dle vzorkování odsouhlaseného architektem stavby). Postup instalace viz. „sanace stávajících poškozených či nepřídržných povrchů obkládaných keramickými deskami“. Soudržné povrchy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daný materiál nášlapné vrstvy a dále jiné slabě savé povrchy. Impregnace má za úkol zajistit ochranu povrchu, prodloužit jeho životnost a omezit vliv znečištění ovzduší na jeho vzhled. Povrchu zůstává jeho přirozená barva a textura ! Impregnace netvoří žádné vrstvy na povrchu, paropropustnost zůstává zachována. Součástí dodávky bude pevné přikotvení soklů ke svislým konstrukcím a přespárování chybějícíh částí spár v podlahách.    
Čištěny viz. „technologický předpis čištění povrchů“ a dále výkres 132.</t>
  </si>
  <si>
    <t>797</t>
  </si>
  <si>
    <t>998771103</t>
  </si>
  <si>
    <t>Přesun hmot pro podlahy z dlaždic stanovený z hmotnosti přesunovaného materiálu vodorovná dopravní vzdálenost do 50 m v objektech výšky přes 12 do 24 m</t>
  </si>
  <si>
    <t>798</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</si>
  <si>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</si>
  <si>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</si>
  <si>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</si>
  <si>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Podlahy z litého teraca</t>
  </si>
  <si>
    <t>361</t>
  </si>
  <si>
    <t>773211221</t>
  </si>
  <si>
    <t>Obklady schodišť přírodním litým teracem stupňů tloušťky do 20 mm se zábradlím rovných</t>
  </si>
  <si>
    <t>F13' 
vodorovné plochy (2.38*2.25+2.7*2.37)=11.754 [A] 
Mezisoučet: A=11.754 [B] 
Celkem: A=11.754 [C]</t>
  </si>
  <si>
    <t>362</t>
  </si>
  <si>
    <t>773213100</t>
  </si>
  <si>
    <t>Obklady schodišť přírodním litým teracem čel stupňů tloušťky do 20 mm</t>
  </si>
  <si>
    <t>F13' 
stěny, podstupnice ((0.9*3+2.38)*0.7+(0.9*3+2.7)*0.8)=7.876 [A] 
Mezisoučet: A=7.876 [B] 
Celkem: A=7.876 [C]</t>
  </si>
  <si>
    <t>363</t>
  </si>
  <si>
    <t>773291173</t>
  </si>
  <si>
    <t>Příprava podkladu před provedením teracových podlah schodiště penetrační nátěr</t>
  </si>
  <si>
    <t>F13' 
stěny, podstupnice ((0.9*3+2.38)*0.7+(0.9*3+2.7)*0.8)=7.876 [A] 
vodorovné plochy (2.38*2.25+2.7*2.37)=11.754 [B] 
Mezisoučet: A+B=19.630 [C] 
Celkem: A+B=19.630 [D]</t>
  </si>
  <si>
    <t>364</t>
  </si>
  <si>
    <t>998773103</t>
  </si>
  <si>
    <t>Přesun hmot pro podlahy teracové lité stanovený z hmotnosti přesunovaného materiálu vodorovná dopravní vzdálenost do 50 m v objektech výšky přes 12 do 24 m</t>
  </si>
  <si>
    <t>Podlahy skládané</t>
  </si>
  <si>
    <t>365</t>
  </si>
  <si>
    <t>775121111</t>
  </si>
  <si>
    <t>Příprava podkladu skládaných podlah penetrace vodou ředitelná na savý podklad (válečkováním) podlah</t>
  </si>
  <si>
    <t>159.84=159.840 [A]</t>
  </si>
  <si>
    <t>366</t>
  </si>
  <si>
    <t>775413411</t>
  </si>
  <si>
    <t>Montáž lišty obvodové připevněné vruty</t>
  </si>
  <si>
    <t>159.84*0.6 Přepočtené koeficientem množství=95.904 [A]</t>
  </si>
  <si>
    <t>367</t>
  </si>
  <si>
    <t>61418101</t>
  </si>
  <si>
    <t>lišta podlahová dřevěná dub 8x35mm</t>
  </si>
  <si>
    <t>95.904*1.08 Přepočtené koeficientem množství=103.576 [A]</t>
  </si>
  <si>
    <t>368</t>
  </si>
  <si>
    <t>775511411</t>
  </si>
  <si>
    <t>Podlahy vlysové masivní lepené rybinový, řemenový, průpletový vzor s tmelením a broušením, bez povrchové úpravy a olištování z vlysů tl. do 22 mm šířky přes 40</t>
  </si>
  <si>
    <t>Podlahy vlysové masivní lepené rybinový, řemenový, průpletový vzor s tmelením a broušením, bez povrchové úpravy a olištování z vlysů tl. do 22 mm šířky přes 40 do 50 mm, délky přes 240 do 300 mm dub, třída I</t>
  </si>
  <si>
    <t>P04 
0P.6431.35=31.350 [A] 
0P.659.34=9.340 [B] 
0P.669.57=9.570 [C] 
0P.679.7=9.700 [D] 
0P.689.68=9.680 [E] 
0P.699.91=9.910 [F] 
0P.7010.01=10.010 [G] 
0P.7110.14=10.140 [H] 
0P.7260.14=60.140 [I] 
Mezisoučet: A+B+C+D+E+F+G+H+I=159.840 [J] 
Celkem: A+B+C+D+E+F+G+H+I=159.840 [K]</t>
  </si>
  <si>
    <t>369</t>
  </si>
  <si>
    <t>775591311</t>
  </si>
  <si>
    <t>Skládané podlahy - ostatní práce lakování jednotlivé operace základní lak</t>
  </si>
  <si>
    <t>370</t>
  </si>
  <si>
    <t>775591313</t>
  </si>
  <si>
    <t>Skládané podlahy - ostatní práce lakování jednotlivé operace vrchní lak pro vysokou zátěž (sportovní prostory)</t>
  </si>
  <si>
    <t>799</t>
  </si>
  <si>
    <t>998775103</t>
  </si>
  <si>
    <t>Přesun hmot pro podlahy skládané stanovený z hmotnosti přesunovaného materiálu vodorovná dopravní vzdálenost do 50 m v objektech výšky přes 12 do 24 m</t>
  </si>
  <si>
    <t>800</t>
  </si>
  <si>
    <t>998775181</t>
  </si>
  <si>
    <t>Přesun hmot pro podlahy skládané stanovený z hmotnosti přesunovaného materiálu Příplatek k cenám za přesun prováděný bez použití mechanizace pro jakoukoliv výšk</t>
  </si>
  <si>
    <t>Přesun hmot pro podlahy skládané stanovený z hmotnosti přesunovaného materiálu Příplatek k cenám za přesun prováděný bez použití mechanizace pro jakoukoliv výšku objektu</t>
  </si>
  <si>
    <t>Podlahy povlakové</t>
  </si>
  <si>
    <t>372</t>
  </si>
  <si>
    <t>776121112</t>
  </si>
  <si>
    <t>Příprava podkladu penetrace vodou ředitelná podlah</t>
  </si>
  <si>
    <t>1856.15+35.05+200.04+38.36+10.76=2 140.360 [A]</t>
  </si>
  <si>
    <t>373</t>
  </si>
  <si>
    <t>776141121</t>
  </si>
  <si>
    <t>Příprava podkladu vyrovnání samonivelační stěrkou podlah min.pevnosti 30 MPa, tloušťky do 3 mm</t>
  </si>
  <si>
    <t>374</t>
  </si>
  <si>
    <t>776221111</t>
  </si>
  <si>
    <t>Montáž podlahovin z PVC lepením standardním lepidlem z pásů</t>
  </si>
  <si>
    <t>0S.4137.10=37.100 [A] 
0S.429.45=9.450 [B] 
0S.474.64=4.640 [C] 
0P.1613.23=13.230 [D] 
0P.1713.23=13.230 [E] 
0P.1813.71=13.710 [F] 
0P.1937.92=37.920 [G] 
0P.2015.10=15.100 [H] 
0P.2213.24=13.240 [I] 
0P.2312.76=12.760 [J] 
0P.2412.76=12.760 [K] 
0P.2513.32=13.320 [L] 
0P.3341.04=41.040 [M] 
0P.3413.55=13.550 [N] 
0P.3515.8=15.800 [O] 
0P.397.96=7.960 [P] 
0P.4010.3=10.300 [Q] 
0P.4110.49=10.490 [R] 
0P.4222.08=22.080 [S] 
0P.5138.21=38.210 [T] 
0P.55157.61=157.610 [U] 
0P.5722.41=22.410 [V] 
0P.6010.36=10.360 [W] 
0P.6110.52=10.520 [X] 
0P.7818.52=18.520 [Y] 
0P.78a6.83=6.830 [Z] 
0P.78c7.42=7.420 [AA] 
1.P.0331.73=31.730 [AB] 
1.P.0426.58=26.580 [AC] 
1.P.0526.98=26.980 [AD] 
1.P.0626.91=26.910 [AE] 
1.P.0726.53=26.530 [AF] 
1.P.0826.53=26.530 [AG] 
1.P.1013.04=13.040 [AH] 
1.P.1127.76=27.760 [AI] 
1.P.1225.2=25.200 [AJ] 
1.P.1414.93=14.930 [AK] 
1.P.1512.01=12.010 [AL] 
1.P.1824.75=24.750 [AM] 
1.P.22110.04=110.040 [AN] 
1.P.29122.13=122.130 [AO] 
1.P.30115.08=115.080 [AP] 
1.P.3427.04=27.040 [AQ] 
1.P.3526.46=26.460 [AR] 
1.P.3626.86=26.860 [AS] 
1.P.4080.13=80.130 [AT] 
1.P.41199.76=199.760 [AU] 
2P.07222.35=222.350 [AV] 
2P.0914.76=14.760 [AW] 
2P.1014.85=14.850 [AX] 
2P.129.75=9.750 [AY] 
2P.1314.43=14.430 [AZ] 
Mezisoučet: A+B+C+D+E+F+G+H+I+J+K+L+M+N+O+P+Q+R+S+T+U+V+W+X+Y+Z+AA+AB+AC+AD+AE+AF+AG+AH+AI+AJ+AK+AL+AM+AN+AO+AP+AQ+AR+AS+AT+AU+AV+AW+AX+AY+AZ=1 856.150 [BA] 
0S.2611.56=11.560 [BB] 
0P.108.38=8.380 [BC] 
0P.6315.11=15.110 [BD] 
Mezisoučet: BB+BC+BD=35.050 [BE] 
0S.0222.90=22.900 [BF] 
0S.0411.58=11.580 [BG] 
0S.059.72=9.720 [BH] 
0S.275.21=5.210 [BI] 
0S.3311.65=11.650 [BJ] 
0S.3577.49=77.490 [BK] 
0S.35a4.71=4.710 [BL] 
0S.3637.08=37.080 [BM] 
0P.1519.7=19.700 [BN] 
Mezisoučet: BF+BG+BH+BI+BJ+BK+BL+BM+BN=200.040 [BO] 
Celkem: A+B+C+D+E+F+G+H+I+J+K+L+M+N+O+P+Q+R+S+T+U+V+W+X+Y+Z+AA+AB+AC+AD+AE+AF+AG+AH+AI+AJ+AK+AL+AM+AN+AO+AP+AQ+AR+AS+AT+AU+AV+AW+AX+AY+AZ+BB+BC+BD+BF+BG+BH+BI+BJ+BK+BL+BM+BN=2 091.240 [BP]</t>
  </si>
  <si>
    <t>376</t>
  </si>
  <si>
    <t>776221121</t>
  </si>
  <si>
    <t>Montáž podlahovin z PVC lepením lepidlem pro elektrostaticky vodivé podlahoviny z pásů</t>
  </si>
  <si>
    <t>0S.3423.72=23.720 [A] 
0S.6014.64=14.640 [B] 
Mezisoučet: A+B=38.360 [C] 
Celkem: A+B=38.360 [D]</t>
  </si>
  <si>
    <t>377</t>
  </si>
  <si>
    <t>28411025</t>
  </si>
  <si>
    <t>PVC vinyl homogenní zátěžová antistatické tl 2,00mm, R &lt;1000M?, třída zátěže 34/43, hořlavost Bfl S1</t>
  </si>
  <si>
    <t>38.36*1.1 Přepočtené koeficientem množství=42.196 [A]</t>
  </si>
  <si>
    <t>378</t>
  </si>
  <si>
    <t>776261111</t>
  </si>
  <si>
    <t>Montáž podlahovin z pryže lepením standardním lepidlem z pásů</t>
  </si>
  <si>
    <t>P07 
0S.61a10.76=10.760 [A] 
Mezisoučet: A=10.760 [B] 
Celkem: A=10.760 [C]</t>
  </si>
  <si>
    <t>379</t>
  </si>
  <si>
    <t>27251100</t>
  </si>
  <si>
    <t>koberec dielektrický do 26kV š 1300mm tl 5mm</t>
  </si>
  <si>
    <t>10.76*1.1 Přepočtené koeficientem množství=11.836 [A]</t>
  </si>
  <si>
    <t>380</t>
  </si>
  <si>
    <t>776411111</t>
  </si>
  <si>
    <t>Montáž soklíků lepením obvodových, výšky do 80 mm</t>
  </si>
  <si>
    <t>1856.15+35.05+200.04+38.36=2 129.600 [A] 
2129.6*0.85 Přepočtené koeficientem množství=1 810.160 [B]</t>
  </si>
  <si>
    <t>381</t>
  </si>
  <si>
    <t>28411010</t>
  </si>
  <si>
    <t>lišta soklová PVC 20x100mm</t>
  </si>
  <si>
    <t>1810.16*1.02 Přepočtené koeficientem množství=1 846.363 [A]</t>
  </si>
  <si>
    <t>382</t>
  </si>
  <si>
    <t>776421711</t>
  </si>
  <si>
    <t>Montáž lišt vložení pásků z podlahoviny do lišt včetně nařezání</t>
  </si>
  <si>
    <t>801</t>
  </si>
  <si>
    <t>998776103</t>
  </si>
  <si>
    <t>Přesun hmot pro podlahy povlakové stanovený z hmotnosti přesunovaného materiálu vodorovná dopravní vzdálenost do 50 m v objektech výšky přes 12 do 24 m</t>
  </si>
  <si>
    <t>802</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</si>
  <si>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</si>
  <si>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</si>
  <si>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</si>
  <si>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Podlahy lité</t>
  </si>
  <si>
    <t>385</t>
  </si>
  <si>
    <t>777131101</t>
  </si>
  <si>
    <t>Penetrační nátěr podlahy epoxidový na podklad suchý a vyzrálý</t>
  </si>
  <si>
    <t>386</t>
  </si>
  <si>
    <t>777131111</t>
  </si>
  <si>
    <t>Penetrační nátěr podlahy epoxidový předem plněný pískem</t>
  </si>
  <si>
    <t>317.93=317.930 [A] 
F16 (19.555*0.9)=17.600 [B] 
Celkem: A+B=335.530 [C]</t>
  </si>
  <si>
    <t>387</t>
  </si>
  <si>
    <t>777511103</t>
  </si>
  <si>
    <t>Krycí stěrka dekorativní epoxidová, tloušťky přes 1 do 2 mm</t>
  </si>
  <si>
    <t>P03 
0S.6148.43=48.430 [A] 
0S.62117.84=117.840 [B] 
0P.8752.04=52.040 [C] 
0P.8899.62=99.620 [D] 
Mezisoučet: A+B+C+D=317.930 [E] 
F16 (19.555*0.9)=17.600 [F] 
Celkem: A+B+C+D+F=335.530 [G]</t>
  </si>
  <si>
    <t>390</t>
  </si>
  <si>
    <t>777621101</t>
  </si>
  <si>
    <t>Krycí nátěr podlahy dekorativní polyuretanový</t>
  </si>
  <si>
    <t>P03a 
1.P.3985.64=85.640 [A] 
Mezisoučet: A=85.640 [B] 
Celkem: A=85.640 [C]</t>
  </si>
  <si>
    <t>391</t>
  </si>
  <si>
    <t>998777103</t>
  </si>
  <si>
    <t>Přesun hmot pro podlahy lité stanovený z hmotnosti přesunovaného materiálu vodorovná dopravní vzdálenost do 50 m v objektech výšky přes 12 do 24 m</t>
  </si>
  <si>
    <t>Dokončovací práce - obklady</t>
  </si>
  <si>
    <t>392</t>
  </si>
  <si>
    <t>781121011</t>
  </si>
  <si>
    <t>Příprava podkladu před provedením obkladu nátěr penetrační na stěnu</t>
  </si>
  <si>
    <t>dle výkresu císlo 115 suterén' 
0S.08-11 2.65*(1.9+1.85*2+1+3.025+2.7+2.75+0.99)*2-1.4*4-1.6*3=74.745 [A] 
0S.20-22 2.55*(2.31+1.65-0.9/2)*2-1.8*2+2.55*(1.85+2.05+2.31*2)*2-1.8*2-1.5*1.5*2=49.653 [B] 
0S.23-24c 2.45*(1.98+2.55+3.4+1.83+3.28*2+2.825+2.73+2.13+1.3)*2-1.6*8=111.195 [C] 
0S.28, 29 2.45*(3.3+(2.7+1.5)*2)-1.4=27.265 [D] 
0S.43-45 2.3*(3.5*2+1.85+1.9+2+2.1)*2-1.6*2-1.8=63.310 [E] 
0S.48 2.3*(1.7+2.4)*2-1.6*2=15.660 [F] 
Mezisoučet: A+B+C+D+E+F=341.828 [G] 
'dle výkresu císlo 116, 0.P' 
0P.06-09 2.55*(1.15+5.875+4+1.825+0.4*2+1.275+1.65*2+1.5*2+0.9*2+2.5)*2+2.75*(0.95*3+1.15+2.1+2.175)*2 =175.690 [H] 
-1.4*12-1.6*3-0.9*1.5*6=-29.700 [I] 
0P.32 a 0P.50 149.803=149.803 [J] 
0P.44-47 2.95*(2+2.1+2.09+2.01*2+2.59+4.85+1.79+3.85+3.95-1.32/2)*2-1.6*4-1.8=148.622 [K] 
0P.52-54 2.95*(2.4+1.71*4+0.86+0.95*5+5.8+2.225+1.15+2.3+1.85*3+2)*2-1.4*10-1.6*4-1.8=177.663 [L] 
0P.74, 75 3.05*(3.25+2.15+3.01+2.86)*2-1.6-1.8=65.347 [M] 
0P.84 2.85*(3.22+0.475+2.775*2+4.63+2.825+5.23+2.81+2.975+0.1*2)*2-1.6*4-1.8*2=149.116 [N] 
Mezisoučet: H+I+J+K+L+M+N=836.541 [O] 
'dle výkresu císlo 117, 1.P' 
1P.20-21 3.05*(2.2+2.15+2.075+1.975)*2-1.6-1.8=47.840 [P] 
1P.24-26 3.05*(1.95+3.9+1.85+0.9*6+1.25*6+1.55+4.9+2.4)*2-1.4*12-1.6*3=158.045 [Q] 
1P.32 3.05*(4.2+5.25+1.05+0.95*2+1.95+1+1.35+1.6+1.75+1.1+1.3-1.9/2)*2-1.4*8-1.6*2-1.8=114.950 [R] 
Mezisoučet: P+Q+R=320.835 [S] 
'dle výkresu císlo 118, 2.P' 
2P.04-06 2.85*(0.9*3+1.55*3+1.745+2.9+1.1+1.7+1.45+2.625+1.025)*2-1.4*8-1.6*3=97.402 [T] 
Mezisoučet: T=97.402 [U] 
Celkem: A+B+C+D+E+F+H+I+J+K+L+M+N+P+Q+R+T=1 596.606 [V]</t>
  </si>
  <si>
    <t>394</t>
  </si>
  <si>
    <t>781131112</t>
  </si>
  <si>
    <t>Izolace stěny pod obklad izolace nátěrem nebo stěrkou ve dvou vrstvách</t>
  </si>
  <si>
    <t>dle výkresu císlo 115 suterén' 
0S.09, 11 0.2*(1.85+1+2.75+0.99)*2+7.5=10.136 [A] 
0S.20-22 0.2*(1.85+2.05+2.31*2)*2+3=6.408 [B] 
0S.23-24c 0.2*(1.98+2.55+3.4+1.83+3.28*2+2.825+2.73+2.13+1.3)*2+8=18.122 [C] 
0S.28, 29 0.2*(2.7+1.5)*2+8.5=10.180 [D] 
0S.43-45 0.2*(3.5*2+1.85+1.9+2+2.1)*2+4.5=10.440 [E] 
Mezisoučet: A+B+C+D+E=55.286 [F] 
'dle výkresu císlo 116, 0.P' 
0P.07-09 0.2*(4+1.825+0.4*2+1.275+1.65*2+1.5*2+0.9*2+2.5)*2+0.2*(0.95*3+1.15+2.1+2.175)*2+18 =28.710 [G] 
0S.44-47 0.2*(2+2.1+2.01+2.59+4.85+1.79+3.85+3.95-1.32/2)*2+9.5=18.492 [H] 
0S.52-54 0.2*(2.4+1.71*4+0.86+0.95*5+5.8+2.3+1.85*3+2)*2+6=18.200 [I] 
0S.74, 75 0.2*(3.25+2.15+3.01+2.86)*2+4.5=9.008 [J] 
0S.84 0.2*(3.22+0.475+2.775*2+4.63+2.825+5.23+2.81+2.975+0.1*2)*2+11=22.166 [K] 
Mezisoučet: G+H+I+J+K=96.576 [L] 
'dle výkresu císlo 117, 1.P' 
1P.21 0.5*(2.15+1.975)*2+1.5=5.625 [M] 
1P.24-26 0.2*(1.95+3.9+1.85+0.9*6+1.25*6+1.55+4.9+2.4)*2+8=19.780 [N] 
1P.32 0.2*(4.2+5.25+1.05+0.95*2+1.95+1+1.35+1.6+1.75+1.1+1.3-1.9/2)*2+6=14.600 [O] 
Mezisoučet: M+N+O=40.005 [P] 
'dle výkresu císlo 118, 2.P' 
2P.04-06 0.2*(0.9*3+1.55*3+1.745+2.9+1.1+1.7+1.45+2.625+1.025)*2+7=14.958 [Q] 
Mezisoučet: Q=14.958 [R] 
Celkem: A+B+C+D+E+G+H+I+J+K+M+N+O+Q=206.825 [S]</t>
  </si>
  <si>
    <t>395</t>
  </si>
  <si>
    <t>781473810</t>
  </si>
  <si>
    <t>Demontáž obkladů z dlaždic keramických lepených</t>
  </si>
  <si>
    <t>dle výkresu císlo 102 suterén' 
OS.12-18 2.1*2*(3+2.85*3+0.8*2+1.44+4.2+1.1*2+1.025+0.925+1.415*2+2.95+2.875+1.66+2.95+2.845)-1.2*8-1.6*8=141.610 [A] 
Mezisoučet: A=141.610 [B] 
'dle výkresu císlo 103, 0.P' 
0P.04 (1.255*2+1.59+0.9)*2*2.1=21.000 [C] 
0P.07 3*2.1=6.300 [D] 
0P.10-17 2.1*2*(3.5+2.5+6.115*4+1.315+1.28+0.96+2.64+0.95*16+1.45*16+1.685+2.6+3.71+3.53+0.95+2.305)-1.2*38-1.6*10=315.707 [E] 
0P.19 3*2.1=6.300 [F] 
0P.20, 25 2.1*2*(0.9*4+2.26+1.39+1.46+1.6)-1.2*6=36.102 [G] 
0P.51, 52 2.1*2*(2.125*2+2.2+2.605)-1.2*2=35.631 [H] 
0P.75-82 2.1*2*(1.3*2+2.275+1.25+1.05+2.2+3.45+2.65+1.61*2+1.1*2+2.25+4*2+3.05+0.9+0.4)-1.2*8-1.6*5=131.479 [I] 
Mezisoučet: C+D+E+F+G+H+I=552.519 [J] 
'dle výkresu císlo 104, 1.P' 
1P.17-20 2.1*2*(1.23*2+2*2+2.97+2.55+4.65*2+5.6+2.84*2+2.56)-1.2*4-1.6*6=133.104 [K] 
1P.58-62 2.1*2*(2.25*2+1.375+2.925+4.4*3+2.225+2.25+3.05+0.4+0.9)-1.6*7=118.265 [L] 
Mezisoučet: K+L=251.369 [M] 
'dle výkresu císlo 105, 2.P' 
2P.03, 05-11 2.1*2*(1.45*3+1.2+2.4*4+3.25*2+0.9*4+1.4*4+2.725+4.8+6.8+3.8+1.175+1.9*3+1.8+0.9*2+0.3*2)-1.2*20-1.6*4 =221.810 [N] 
2P.22-26 2.1*2*(2.25*2+1.375+2.925+4.4*3+2.225+2.25+3.05+0.4+0.9)-1.6*7=118.265 [O] 
Mezisoučet: N+O=340.075 [P] 
Celkem: A+C+D+E+F+G+H+I+K+L+N+O=1 285.573 [Q]</t>
  </si>
  <si>
    <t>396</t>
  </si>
  <si>
    <t>781474153</t>
  </si>
  <si>
    <t>Montáž obkladů vnitřních stěn z dlaždic keramických lepených flexibilním lepidlem velkoformátových hladkých přes 2 do 4 ks/m2</t>
  </si>
  <si>
    <t>0P.32, 32a a 0P.50' 
2.8*(7.5+1.5+2.3+10+2.95+0.75+4+1.15+15.7*2+2+4.5*2+2*3+2.5*2+8.6)-1.6*5-1.8*2-2.5=243.920 [A] 
Celkem: A=243.920 [B]</t>
  </si>
  <si>
    <t>397</t>
  </si>
  <si>
    <t>59761002</t>
  </si>
  <si>
    <t>obklad velkoformátový keramický hladký přes 2 do 4ks/m2</t>
  </si>
  <si>
    <t>243.92*1.15 Přepočtené koeficientem množství=280.508 [A]</t>
  </si>
  <si>
    <t>398</t>
  </si>
  <si>
    <t>781474154</t>
  </si>
  <si>
    <t>Montáž obkladů vnitřních stěn z dlaždic keramických lepených flexibilním lepidlem velkoformátových hladkých přes 4 do 6 ks/m2</t>
  </si>
  <si>
    <t>dle výkresu císlo 115 suterén' 
0S.08-11 2.65*(1.9+1.85*2+1+3.025+2.7+2.75+0.99)*2-1.4*4-1.6*3=74.745 [A] 
0S.20-22 2.55*(2.31+1.65-0.9/2)*2-1.8*2+2.55*(1.85+2.05+2.31*2)*2-1.8*2-1.5*1.5*2=49.653 [B] 
0S.23-24c 2.45*(1.98+2.55+3.4+1.83+3.28*2+2.825+2.73+2.13+1.3)*2-1.6*8=111.195 [C] 
0S.28, 29 2.45*(3.3+(2.7+1.5)*2)-1.4=27.265 [D] 
0S.31, 31a 2.5*(3.35*2+3.6+0.36+0.33+0.38+0.48+0.6+0.1)-1.3*2.5*2=24.875 [E] 
0S.32 1.15*(1.9+4.2)+0.5*(4.2-1.9)=8.165 [F] 
0S.43-45 2.3*(3.5*2+1.85+1.9+2+2.1)*2-1.6*2-1.8=63.310 [G] 
0S.48 2.3*(1.7+2.4)*2-1.6*2=15.660 [H] 
Mezisoučet: A+B+C+D+E+F+G+H=374.868 [I] 
'dle výkresu císlo 116, 0.P' 
0P.06-09 2.55*(1.15+5.875+4+1.825+0.4*2+1.275+1.65*2+1.5*2+0.9*2+2.5)*2+2.75*(0.95*3+1.15+2.1+2.175)*2 =175.690 [J] 
-1.4*12-1.6*3-0.9*1.5*6=-29.700 [K] 
0P.37-38 3.4*(4.9+0.65*2+1.75+2.675+1.75+3.25+3.75)-1.6=64.275 [L] 
0P.44-47 2.95*(2+2.1+2.09+2.01*2+2.59+4.85+1.79+3.85+3.95-1.32/2)*2-1.6*4-1.8=148.622 [M] 
0P.52-54 2.95*(2.4+1.71*4+0.86+0.95*5+5.8+2.225+1.15+2.3+1.85*3+2)*2-1.4*10-1.6*4-1.8=177.663 [N] 
0P.74, 75 3.05*(3.25+2.15+3.01+2.86)*2-1.6-1.8=65.347 [O] 
0P.84 2.85*(3.22+0.475+2.775*2+4.63+2.825+5.23+2.81+2.975+0.1*2)*2-1.6*4-1.8*2=149.116 [P] 
Mezisoučet: J+K+L+M+N+O+P=751.013 [Q] 
'dle výkresu císlo 117, 1.P' 
1P.01, 02, 02a 2.85*(36*2+1.55-2.675)-1.6*6+3*4.65*2=220.294 [R] 
1P.19 a 23 3.35*(5.84+18.45-1.325)*2-1.6*4-1.8 =145.666 [S] 
1P.20-21 3.05*(2.2+2.15+2.075+1.975)*2-1.6-1.8=47.840 [T] 
1P.24-26 3.05*(1.95+3.9+1.85+0.9*6+1.25*6+1.55+4.9+2.4)*2-1.4*12-1.6*3=158.045 [U] 
1P.28, 28a 3.35*(23.5+6-1.35)*2-4*1.6-1.8=180.405 [V] 
1P.32 3.05*(4.2+5.25+1.05+0.95*2+1.95+1+1.35+1.6+1.75+1.1+1.3-1.9/2)*2-1.4*8-1.6*2-1.8=114.950 [W] 
Mezisoučet: R+S+T+U+V+W=867.200 [X] 
'dle výkresu císlo 118, 2.P' 
2P.01-02 2.65*(10.05+6.4+4.5+3.15)-3*1.6-2.5-1.65*2.2=52.935 [Y] 
2P.04-06 2.85*(0.9*3+1.55*3+1.745+2.9+1.1+1.7+1.45+2.625+1.025)*2-1.4*8-1.6*3=97.402 [Z] 
Mezisoučet: Y+Z=150.337 [AA] 
Celkem: A+B+C+D+E+F+G+H+J+K+L+M+N+O+P+R+S+T+U+V+W+Y+Z=2 143.418 [AB]</t>
  </si>
  <si>
    <t>399</t>
  </si>
  <si>
    <t>59761001</t>
  </si>
  <si>
    <t>obklad velkoformátový keramický hladký přes 4 do 6ks/m2</t>
  </si>
  <si>
    <t>2143.418*1.15 Přepočtené koeficientem množství=2 464.931 [A]</t>
  </si>
  <si>
    <t>401</t>
  </si>
  <si>
    <t>781481810</t>
  </si>
  <si>
    <t>Demontáž obkladů z mozaikových lepenců keramických nebo skleněných kladených do malty</t>
  </si>
  <si>
    <t>402</t>
  </si>
  <si>
    <t>781731810</t>
  </si>
  <si>
    <t>Demontáž obkladů z obkladaček cihelných kladených do malty</t>
  </si>
  <si>
    <t>dle výkresů 104-106 a výpisu klempířských výrobků 
2/K 0.55=0.550 [A] 
3-5/K 1.5=1.500 [B] 
6/K 1=1.000 [C] 
7-9/K 1.5=1.500 [D] 
10/K 0.25=0.250 [E] 
11, 12/K 1=1.000 [F] 
19/K 0.9=0.900 [G] 
22/K 0.9=0.900 [H] 
24-26/K 0.6=0.600 [I] 
30-32/K 0.6=0.600 [J] 
35-53/K 3.8=3.800 [K] 
54/K 1=1.000 [L] 
55-60/K 3=3.000 [M] 
61-62/K 1=1.000 [N] 
65-66/K 1.2=1.200 [O] 
67-70/K 2=2.000 [P] 
71-74/K 2=2.000 [Q] 
75-78/K 2=2.000 [R] 
81-83/K 1.5=1.500 [S] 
84, 85/K 1=1.000 [T] 
86, 87/K 0.84=0.840 [U] 
88, 89/K 1=1.000 [V] 
90, 95/K 3=3.000 [W] 
96-113/K 9=9.000 [X] 
114a,b,c/K 2.14=2.140 [Y] 
115-118/K 2=2.000 [Z] 
119/K 0.47=0.470 [AA] 
120-133/K 7=7.000 [AB] 
143-157/K 3=3.000 [AC] 
158-176/K 3.8=3.800 [AD] 
204/K 0.22=0.220 [AE] 
219/K 5.65=5.650 [AF] 
Mezisoučet: A+B+C+D+E+F+G+H+I+J+K+L+M+N+O+P+Q+R+S+T+U+V+W+X+Y+Z+AA+AB+AC+AD+AE+AF=65.420 [AG] 
'Fasády obložené kabřincem a skleněnou mozaikou vč. ostění 
'F1'  
10% 798.77*0.1*1.2=95.852 [AH] 
20% 419.22*0.2*1.2=100.613 [AI] 
40% 40.44*0.4*1.2=19.411 [AJ] 
70% 72.285*0.7*1.2=60.719 [AK] 
90% 53.1*0.9*1.2=57.348 [AL] 
100% 26.93*1.2=32.316 [AM] 
'F2' 
10% 6.04*0.1*1.2=0.725 [AN] 
20% 66.9*0.2*1.2=16.056 [AO] 
40% 42.415*0.4*1.2=20.359 [AP] 
Mezisoučet: AH+AI+AJ+AK+AL+AM+AN+AO+AP=403.399 [AQ] 
F8 6.9*3*2=41.400 [AR] 
Celkem: A+B+C+D+E+F+G+H+I+J+K+L+M+N+O+P+Q+R+S+T+U+V+W+X+Y+Z+AA+AB+AC+AD+AE+AF+AH+AI+AJ+AK+AL+AM+AN+AO+AP+AR=510.219 [AS]</t>
  </si>
  <si>
    <t>403</t>
  </si>
  <si>
    <t>781734112</t>
  </si>
  <si>
    <t>Montáž obkladů vnějších stěn z obkladaček nebo obkladových pásků cihelných lepených flexibilním lepidlem přes 50 do 85 ks/m2</t>
  </si>
  <si>
    <t>dle výkresů 104-106 a výpisu klempířských výrobků 
2/K 0.55=0.550 [A] 
3-5/K 1.5=1.500 [B] 
6/K 1=1.000 [C] 
7-9/K 1.5=1.500 [D] 
10/K 0.25=0.250 [E] 
11, 12/K 1=1.000 [F] 
19/K 0.9=0.900 [G] 
22/K 0.9=0.900 [H] 
24-26/K 0.6=0.600 [I] 
30-32/K 0.6=0.600 [J] 
35-53/K 3.8=3.800 [K] 
54/K 1=1.000 [L] 
55-60/K 3=3.000 [M] 
61-62/K 1=1.000 [N] 
65-66/K 1.2=1.200 [O] 
67-70/K 2=2.000 [P] 
71-74/K 2=2.000 [Q] 
75-78/K 2=2.000 [R] 
81-83/K 1.5=1.500 [S] 
84, 85/K 1=1.000 [T] 
86, 87/K 0.84=0.840 [U] 
88, 89/K 1=1.000 [V] 
90, 95/K 3=3.000 [W] 
96-113/K 9=9.000 [X] 
114a,b,c/K 2.14=2.140 [Y] 
115-118/K 2=2.000 [Z] 
119/K 0.47=0.470 [AA] 
120-133/K 7=7.000 [AB] 
143-157/K 3=3.000 [AC] 
158-176/K 3.8=3.800 [AD] 
204/K 0.22=0.220 [AE] 
219/K 5.65=5.650 [AF] 
Mezisoučet: A+B+C+D+E+F+G+H+I+J+K+L+M+N+O+P+Q+R+S+T+U+V+W+X+Y+Z+AA+AB+AC+AD+AE+AF=65.420 [AG] 
'Fasády obložené kabřincem a skleněnou mozaikou vč. ostění 
'F1'  
10% 798.77*0.1*1.2=95.852 [AH] 
20% 419.22*0.2*1.2=100.613 [AI] 
40% 40.44*0.4*1.2=19.411 [AJ] 
70% 72.285*0.7*1.2=60.719 [AK] 
90% 53.1*0.9*1.2=57.348 [AL] 
100% 26.93*1.2=32.316 [AM] 
'F2' 
10% 6.04*0.1*1.2=0.725 [AN] 
20% 66.9*0.2*1.2=16.056 [AO] 
40% 42.415*0.4*1.2=20.359 [AP] 
Mezisoučet: AH+AI+AJ+AK+AL+AM+AN+AO+AP=403.399 [AQ] 
F8 6.9*3*2=41.400 [AR] 
F18 2.2*0.5*2=2.200 [AS] 
F27 3.6*0.515=1.854 [AT] 
Mezisoučet: AR+AS+AT=45.454 [AU] 
Celkem: A+B+C+D+E+F+G+H+I+J+K+L+M+N+O+P+Q+R+S+T+U+V+W+X+Y+Z+AA+AB+AC+AD+AE+AF+AH+AI+AJ+AK+AL+AM+AN+AO+AP+AR+AS+AT=514.273 [AV]</t>
  </si>
  <si>
    <t>574</t>
  </si>
  <si>
    <t>781671113</t>
  </si>
  <si>
    <t>Montáž obkladů parapetů z dlaždic keramických kladených do malty, šířky parapetu přes 150 do 200 mm</t>
  </si>
  <si>
    <t>803</t>
  </si>
  <si>
    <t>998781103</t>
  </si>
  <si>
    <t>Přesun hmot pro obklady keramické stanovený z hmotnosti přesunovaného materiálu vodorovná dopravní vzdálenost do 50 m v objektech výšky přes 12 do 24 m</t>
  </si>
  <si>
    <t>804</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</si>
  <si>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</si>
  <si>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</si>
  <si>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</si>
  <si>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Dokončovací práce - nátěry</t>
  </si>
  <si>
    <t>412</t>
  </si>
  <si>
    <t>783213021</t>
  </si>
  <si>
    <t>Preventivní napouštěcí nátěr tesařských prvků proti dřevokazným houbám, hmyzu a plísním nezabudovaných do konstrukce dvojnásobný syntetický</t>
  </si>
  <si>
    <t>(80+210+85+10.03+137.022)=522.052 [A] 
522.052*2.1 Přepočtené koeficientem množství=1 096.309 [B]</t>
  </si>
  <si>
    <t>413</t>
  </si>
  <si>
    <t>783807520</t>
  </si>
  <si>
    <t>Provedení krycího nátěru omítek dvojnásobného hrubých betonových povrchů nebo omítek hrubých, rýhovaných tenkovrstvých nebo škrábaných (břízolitových)</t>
  </si>
  <si>
    <t>P06 
0S.14 (4.1*2+1.51)*3-1.6=27.530 [A] 
0S.15 (43.96*2+1.525)*1.54+43.96*1.525=204.784 [B] 
0S.39 (1.62+2.65)*2*3=25.620 [C] 
0S.52 (1.2+4.15*2)*3=28.500 [D] 
0S.69 (1.6+1.775)*2*3=20.250 [E] 
Mezisoučet: A+B+C+D+E=306.684 [F] 
Celkem: A+B+C+D+E=306.684 [G]</t>
  </si>
  <si>
    <t>414</t>
  </si>
  <si>
    <t>24629010</t>
  </si>
  <si>
    <t>hmota nátěrová minerální na bázi vodního skla krycí (email) do vnitřních prostorů</t>
  </si>
  <si>
    <t>306.684*3.1 Přepočtené koeficientem množství=950.720 [A]</t>
  </si>
  <si>
    <t>415</t>
  </si>
  <si>
    <t>783823101</t>
  </si>
  <si>
    <t>Penetrační nátěr omítek hladkých betonových povrchů akrylátový</t>
  </si>
  <si>
    <t>F12' 
vnější stěny (1.35+14.76+9.525)*0.7=17.945 [A] 
Mezisoučet: A=17.945 [B] 
'F13' 
stěny, podstupnice ((0.9*3+2.38)*0.7+(0.9*3+2.7)*0.8)=7.876 [C] 
Mezisoučet: C=7.876 [D] 
F14 (19.555*0.08+0.9*0.1*2+3.3*0.1+0.9*0.125*2)=2.299 [E] 
F14 (19.555*0.9+3.3*0.9)=20.570 [F] 
Mezisoučet: E+F=22.869 [G] 
F15 (1.4*(11.7+1.45*2)+1.18*(1.3*2+11.4+0.15))=37.137 [H] 
F15 (11.7*1.45)=16.965 [I] 
F16 (19.555*0.21+0.9*0.22*2)=4.503 [J] 
Mezisoučet: H+I+J=58.605 [K] 
F32 42*2*2=168.000 [L] 
Mezisoučet: L=168.000 [M] 
Celkem: A+C+E+F+H+I+J+L=275.295 [N]</t>
  </si>
  <si>
    <t>416</t>
  </si>
  <si>
    <t>783823121</t>
  </si>
  <si>
    <t>Penetrační nátěr omítek hladkých povrchů z desek na bázi dřeva (dřevovláknitých, dřevoštěpkových, cementotřískových apod.) akrylátový</t>
  </si>
  <si>
    <t>Q3 68.87=68.870 [A]</t>
  </si>
  <si>
    <t>417</t>
  </si>
  <si>
    <t>783827401</t>
  </si>
  <si>
    <t>Krycí (ochranný ) nátěr omítek dvojnásobný hladkých betonových povrchů nebo povrchů z desek na bázi dřeva (dřevovláknitých apod.) akrylátový</t>
  </si>
  <si>
    <t>Q3 68.870=68.870 [A]</t>
  </si>
  <si>
    <t>418</t>
  </si>
  <si>
    <t>783846503</t>
  </si>
  <si>
    <t>Antigraffiti preventivní nátěr omítek hladkých betonových povrchů trvalý pro opakované odstraňování graffiti v počtu do 100 cyklů</t>
  </si>
  <si>
    <t>419</t>
  </si>
  <si>
    <t>783897615</t>
  </si>
  <si>
    <t>Krycí (ochranný ) nátěr omítek Příplatek k cenám za provádění barevného nátěru v odstínu sytém dvojnásobného</t>
  </si>
  <si>
    <t>420</t>
  </si>
  <si>
    <t>783907160</t>
  </si>
  <si>
    <t>Provedení nátěru betonových podlah krycího dvojnásobného</t>
  </si>
  <si>
    <t>P06 
0S.146.15=6.150 [A] 
0S.1566.521=66.521 [B] 
0S.394.2=4.200 [C] 
0S.525.1=5.100 [D] 
0S.692.84=2.840 [E] 
0P.78b18.54=18.540 [F] 
3P.0146.35=46.350 [G] 
3P.0246.95=46.950 [H] 
3P.0346.85=46.850 [I] 
Mezisoučet: A+B+C+D+E+F+G+H+I=243.501 [J] 
Celkem: A+B+C+D+E+F+G+H+I=243.501 [K]</t>
  </si>
  <si>
    <t>421</t>
  </si>
  <si>
    <t>24629010.1</t>
  </si>
  <si>
    <t>243.501*3.1 Přepočtené koeficientem množství=754.853 [A]</t>
  </si>
  <si>
    <t>447</t>
  </si>
  <si>
    <t>783301313</t>
  </si>
  <si>
    <t>Příprava podkladu zámečnických konstrukcí před provedením nátěru odmaštění odmašťovačem ředidlovým</t>
  </si>
  <si>
    <t>zárubně' 
5/D 2=2.000 [A] 
17/D3=3.000 [B] 
19/D3=3.000 [C] 
20/D3=3.000 [D] 
Mezisoučet: A+B+C+D=11.000 [E] 
'zárubně vnitřní dveře' 
129*1=129.000 [F] 
Mezisoučet: F=129.000 [G] 
Celkem: A+B+C+D+F=140.000 [H]</t>
  </si>
  <si>
    <t>448</t>
  </si>
  <si>
    <t>783315101</t>
  </si>
  <si>
    <t>Mezinátěr zámečnických konstrukcí jednonásobný syntetický standardní</t>
  </si>
  <si>
    <t>449</t>
  </si>
  <si>
    <t>783317101</t>
  </si>
  <si>
    <t>Krycí nátěr (email) zámečnických konstrukcí jednonásobný syntetický standardní</t>
  </si>
  <si>
    <t>Dokončovací práce - malby a tapety</t>
  </si>
  <si>
    <t>422</t>
  </si>
  <si>
    <t>784121001</t>
  </si>
  <si>
    <t>Oškrabání malby v místnostech výšky do 3,80 m</t>
  </si>
  <si>
    <t>dle výkresu císlo 115 suterén' 
'stávající zdi 
0S.01-07 3*(1.15+4.04+2.35+11.95+5.8+3.95*3+3.175+2.675+8.65+12.6)*2-1.25*0.9*10-1.6*8=361.390 [A] 
0S.12-14 3*(4.04*2+3.7*2+1.85+1.51-1.5/2)*2-1.6*6=98.940 [B] 
0S.16, 17 3*(4.75*2+2.75)*2=73.500 [C] 
0S.18, 19 2.75*(7.46+20.57)*2=154.165 [D] 
0S.30-36 2.75*(5.7*2+2.725+4.15*2+2.825+5.74+1.4+6.6+17.57)=155.540 [E] 
0S.40-49 2.3*(6.8+1.6*2+5.8*2+6.4*2+2.3*4+1.9*2+4.3*2+1.8*2+2.4*2+1*2+1.7*5)=172.270 [F] 
0S.50-59 2.83*(14.15+6.7+3.85+1.2+5.8+3.6*2+5.5+3.2+4.1+7.06+5.75+5.65+12.65+3.05*2+5.4+6.65)*2-1.8*2.2*4-1.8*2.3*2-2.4*1.2*5-1.8*2.5-1.65*2.25*4=513.564 [G] 
-1.6*8-(1.2+2.25)*2.83=-22.564 [H] 
Mezisoučet: A+B+C+D+E+F+G+H=1 506.805 [I] 
'dle výkresu císlo 116, 0.P' 
0P.02, 03 3.02*4.8*2+2.7*0.35=29.937 [J] 
0P.05-25 3.02*(37+3.85+2.525+1.825*2+4+0.4*12+4.05*4+3.6+5.45+2.05*2+4.75+5.09*2+5.85+3.3+4.895*3+2.175+2.1+1.15+2.15+3.6)-0.9*1.5*15 =387.797 [K] 
0P.26-29 3.84*(5.8+8.825*2+5.825*2)-1.6*2=131.584 [L] 
0P.38-41 3.7*(1.85+3.25+4+2.2)=41.810 [M] 
0P.42, 43 3.7*(3.25+3.925+3.75)=40.423 [N] 
0P.47, 48 3.7*(4.48*3+2.7)=59.718 [O] 
0P.50 3.7*(5.8+2.55)=30.895 [P] 
0P.55 3.7*(2+1.05+15.57+0.4*10+4.15)-2.4*1.8*4-3*1.8=76.369 [Q] 
0P.56, 57 3.7*(8.5+4.7)-3*1.8=43.440 [R] 
0P.58-61 3.7*(5.6+3.1*2+2.75*3)*2-1.8*2.2*2-2.075*1.8*2-2.4*1.8*2-1.6*2=121.140 [S] 
0P.63 3.75*(6.26+2.415)*2-1.6*2-(1.27+1.17+1.08)*2.1=54.471 [T] 
0P.64-73 3.75*(6.1*2+21.6+6.3)+25-0.9*1.8*18=146.215 [U] 
0P.74-76 3.75*(12.84*2+0.9+5.94)-4.7*3.4-1.6-2.4-1.7*2.4=97.890 [V] 
0P.67, 78 4.25*(9.4*6+8.25*3)=344.888 [W] 
0P.84 3.7*8.2*2=60.680 [X] 
0P.85-90 3.75*(2*5+10+3.95*2+20+12.6+10+0.4*12)-4.9*2.85-1.85*3.3*5-1.45*2.5-0.9*1.8*6=224.540 [Y] 
0P.91 3.75*(6.22+2.495+6.9+0.6*2+7+0.4*12)+20=127.306 [Z] 
Mezisoučet: J+K+L+M+N+O+P+Q+R+S+T+U+V+W+X+Y+Z=2 019.103 [AA] 
'dle výkresu císlo 117, 1.P' 
1P.01, 02 3*(4.65*2+2.78+2.9+25)=119.940 [AB] 
1P.03-16 3*(0.9+0.5*16+0.4*8+3.6+6.25+4)-1.47*2.15=74.690 [AC] 
1P.17-20 4.15*(12.1+5.8+2.905+1.925+3.45+2.2)-1.47*2.15=114.617 [AD] 
1P.22-31 4.15*(0.4*48+5.6)=102.920 [AE] 
1P.33-37 4.15*(0.4*12+0.9*3)=31.125 [AF] 
1P.38-41 4.2*(8+6.75*2+10.75)+85+125=345.450 [AG] 
1P.42, 43 5.5*(2.6+8.6)*2=123.200 [AH] 
Mezisoučet: AB+AC+AD+AE+AF+AG+AH=911.942 [AI] 
'dle výkresu císlo 118, 2.P' 
2P.01-06 3*(4.4*2+5.12+0.4*4)=46.560 [AJ] 
2P.07 3*27.86=83.580 [AK] 
2P.11-13 3*(6.8+4.8+3.9)=46.500 [AL] 
Mezisoučet: AJ+AK+AL=176.640 [AM] 
'16R 
'dle výkresu císlo 160' 
0P.7670.92=70.920 [AN] 
0P.77148.29=148.290 [AO] 
0P.77a9.77=9.770 [AP] 
0P.7918.20=18.200 [AQ] 
0P.8018.20=18.200 [AR] 
0P.8147.4=47.400 [AS] 
0P.8234.61=34.610 [AT] 
0P.83127.26=127.260 [AU] 
Mezisoučet: AN+AO+AP+AQ+AR+AS+AT+AU=474.650 [AV] 
-1605.777=-1 605.777 [AW] 
Celkem: A+B+C+D+E+F+G+H+J+K+L+M+N+O+P+Q+R+S+T+U+V+W+X+Y+Z+AB+AC+AD+AE+AF+AG+AH+AJ+AK+AL+AN+AO+AP+AQ+AR+AS+AT+AU+AW=3 483.363 [AX]</t>
  </si>
  <si>
    <t>423</t>
  </si>
  <si>
    <t>784181R01</t>
  </si>
  <si>
    <t>Hloubková jednonásobná bezbarvá penetrace podkladu</t>
  </si>
  <si>
    <t>209.121+2684.325+9077.486=11 970.932 [A]</t>
  </si>
  <si>
    <t>424</t>
  </si>
  <si>
    <t>784211R01</t>
  </si>
  <si>
    <t>Malby z malířských směsí oděruvzdorných za mokra dvojnásobné, bílé za mokra oděruvzdorné výborně</t>
  </si>
  <si>
    <t>209.121+2684.325+9077.486+51.845*2+226.638+224.545=12 525.805 [A] 
-Q3 -68.87=-68.870 [B] 
Celkem: A+B=12 456.935 [C]</t>
  </si>
  <si>
    <t>Povrchové úpravy ocelových konstrukcí a technologických zařízení</t>
  </si>
  <si>
    <t>596</t>
  </si>
  <si>
    <t>789326211</t>
  </si>
  <si>
    <t>Nátěr ocelových konstrukcí třídy II dvousložkový epoxidový základní, tloušťky do 80 µm</t>
  </si>
  <si>
    <t>28/OK' 
'střešní světlík' 
'L40/4;64,46 m2/t' 
(0.126*64.46)*3=24.366 [A] 
Mezisoučet: A=24.366 [B] 
'L50/4;64,26 m2/t' 
(0.165*64.26)*3=31.809 [C] 
Mezisoučet: C=31.809 [D] 
'L50/30/4;84,21 m2/t' 
(0.265*84.21)*3=66.947 [E] 
Mezisoučet: E=66.947 [F] 
P6,4 10*3=30.000 [G] 
Mezisoučet: G=30.000 [H] 
'VHP 60x3; 44,34 m2/t' 
(1.1*44.34)*3=146.322 [I] 
Mezisoučet: I=146.322 [J] 
'VHP 80x60x5;27,12 m2/t' 
(1.101*27.12)*3=89.577 [K] 
Mezisoučet: K=89.577 [L] 
'VHP 80x60x4;33,39 m2/t' 
(0.584*33.39)*3=58.499 [M] 
Mezisoučet: M=58.499 [N] 
'VHP 80x40x3;44,34 m2/t' 
(0.047*44.34)*3=6.252 [O] 
Mezisoučet: O=6.252 [P] 
Celkem: A+C+E+G+I+K+M+O=453.772 [Q]</t>
  </si>
  <si>
    <t>597</t>
  </si>
  <si>
    <t>789326215</t>
  </si>
  <si>
    <t>Nátěr ocelových konstrukcí třídy II dvousložkový epoxidový mezivrstva, tloušťky do 40 µm</t>
  </si>
  <si>
    <t>598</t>
  </si>
  <si>
    <t>789326220</t>
  </si>
  <si>
    <t>Nátěr ocelových konstrukcí třídy II dvousložkový epoxidový krycí (vrchní), tloušťky do 40 µm</t>
  </si>
  <si>
    <t>599</t>
  </si>
  <si>
    <t>789327211</t>
  </si>
  <si>
    <t>Nátěr ocelových konstrukcí třídy III dvousložkový epoxidový základní, tloušťky do 80 µm</t>
  </si>
  <si>
    <t>28/OK' 
'střešní světlík' 
'IPE120; 39,46 m2/t' 
(2.232*39.46)*3=264.224 [A] 
Mezisoučet: A=264.224 [B] 
Celkem: A=264.224 [C]</t>
  </si>
  <si>
    <t>600</t>
  </si>
  <si>
    <t>789327215</t>
  </si>
  <si>
    <t>Nátěr ocelových konstrukcí třídy III dvousložkový epoxidový mezivrstva, tloušťky do 40 µm</t>
  </si>
  <si>
    <t>601</t>
  </si>
  <si>
    <t>789327220</t>
  </si>
  <si>
    <t>Nátěr ocelových konstrukcí třídy III dvousložkový epoxidový krycí (vrchní), tloušťky do 40 µm</t>
  </si>
  <si>
    <t>95</t>
  </si>
  <si>
    <t>941211112</t>
  </si>
  <si>
    <t>Lešení řadové rámové lehké pracovní s podlahami s provozním zatížením tř. 3 do 200 kg/m2 šířky tř. SW06 od 0,6 do 0,9 m výšky přes 10 do 25 m montáž</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</si>
  <si>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</si>
  <si>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</si>
  <si>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</si>
  <si>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9000*240 Přepočtené koeficientem množství=2 160 000.000 [A]</t>
  </si>
  <si>
    <t>97</t>
  </si>
  <si>
    <t>941211812</t>
  </si>
  <si>
    <t>Lešení řadové rámové lehké pracovní s podlahami s provozním zatížením tř. 3 do 200 kg/m2 šířky tř. SW06 od 0,6 do 0,9 m výšky přes 10 do 25 m demontáž</t>
  </si>
  <si>
    <t>944511111</t>
  </si>
  <si>
    <t>Síť ochranná zavěšená na konstrukci lešení z textilie z umělých vláken montáž</t>
  </si>
  <si>
    <t>99</t>
  </si>
  <si>
    <t>944511211</t>
  </si>
  <si>
    <t>Síť ochranná zavěšená na konstrukci lešení z textilie z umělých vláken příplatek k ceně za každý den použití</t>
  </si>
  <si>
    <t>100</t>
  </si>
  <si>
    <t>944511811</t>
  </si>
  <si>
    <t>Síť ochranná zavěšená na konstrukci lešení z textilie z umělých vláken demontáž</t>
  </si>
  <si>
    <t>101</t>
  </si>
  <si>
    <t>945412111</t>
  </si>
  <si>
    <t>Teleskopická hydraulická montážní plošina na samohybném podvozku, s otočným košem výšky zdvihu do 8 m</t>
  </si>
  <si>
    <t>DEN</t>
  </si>
  <si>
    <t>102</t>
  </si>
  <si>
    <t>949101111</t>
  </si>
  <si>
    <t>Lešení pomocné pracovní pro objekty pozemních staveb pro zatížení do 150 kg/m2, o výšce lešeňové podlahy do 1,9 m</t>
  </si>
  <si>
    <t>103</t>
  </si>
  <si>
    <t>949101112</t>
  </si>
  <si>
    <t>Lešení pomocné pracovní pro objekty pozemních staveb pro zatížení do 150 kg/m2, o výšce lešeňové podlahy přes 1,9 do 3,5 m</t>
  </si>
  <si>
    <t>104</t>
  </si>
  <si>
    <t>952901111</t>
  </si>
  <si>
    <t>Vyčištění budov nebo objektů před předáním do užívání budov bytové nebo občanské výstavby, světlé výšky podlaží do 4 m</t>
  </si>
  <si>
    <t>dle výkresu číslo 115' 
1860=1 860.000 [A] 
'dle výkresu číslo 116' 
3395=3 395.000 [B] 
'dle výkresu číslo 117' 
3120=3 120.000 [C] 
'dle výkresu číslo 118' 
420=420.000 [D] 
'dle výkresu číslo 119' 
180=180.000 [E] 
'odpočet místností s výškou přes 4m' 
-1760=-1 760.000 [F] 
Celkem: A+B+C+D+E+F=7 215.000 [G]</t>
  </si>
  <si>
    <t>105</t>
  </si>
  <si>
    <t>952901114</t>
  </si>
  <si>
    <t>Vyčištění budov nebo objektů před předáním do užívání budov bytové nebo občanské výstavby, světlé výšky podlaží přes 4 m</t>
  </si>
  <si>
    <t>Hala, ochoz, schodiště 1250+200=1 450.000 [A] 
m.č. 1P.40, 41 310=310.000 [B] 
Celkem: A+B=1 760.000 [C]</t>
  </si>
  <si>
    <t>106</t>
  </si>
  <si>
    <t>dle výkresu císlo 102 suterén' 
pro multikanál OS.17 0.5=0.500 [A] 
OS.36 0.645*0.545*2+0.37*0.77*2.7=1.472 [B] 
Celkem: A+B=1.972 [C]</t>
  </si>
  <si>
    <t>107</t>
  </si>
  <si>
    <t>961055111</t>
  </si>
  <si>
    <t>Bourání základů z betonu železového</t>
  </si>
  <si>
    <t>dle výkresu císlo 104, 1.P' 
1P.35 2.1*0.6*0.4 =0.504 [A] 
1P.40 1.5*1.25*0.3+(0.4*0.4*3+0.6*0.6+1.05*0.15*7+1.45*0.15*3)*0.9=2.898 [B] 
Mezisoučet: A+B=3.402 [C]</t>
  </si>
  <si>
    <t>108</t>
  </si>
  <si>
    <t>962031132</t>
  </si>
  <si>
    <t>Bourání příček z cihel, tvárnic nebo příčkovek z cihel pálených, plných nebo dutých na maltu vápennou nebo vápenocementovou, tl. do 100 mm</t>
  </si>
  <si>
    <t>dle výkresu císlo 102 suterén' 
OS.12 2.75*(0.8+1.55)-1.2=5.263 [A] 
OS.15 2.75*(1.415*2+2.15)-1.2*2=11.295 [B] 
OS.17 2.75*(0.8+1.76)-1.2=5.840 [C] 
OS.28-34 2.75*(1.05+1.65*2+4.2)-1.2*2=21.113 [D] 
OS.40 2.75*1.9=5.225 [E] 
dozdívky mezi sloupy a vnější stěnou 2.75*0.5=1.375 [F] 
Mezisoučet: A+B+C+D+E+F=50.111 [G] 
'dle výkresu císlo 103, 0.P' 
0P.04 3.85*1.255*2-1.2*2=7.264 [H] 
0P.08 3.85*1.355=5.217 [I] 
0P.11 3.85*(0.9*3+6.15)-1.2*4=29.273 [J] 
0P.12 3.85*(0.96*3+1.28+6.15)-1.2*4-1.6=33.294 [K] 
0P.13 3.85*2.3-1.2=7.655 [L] 
0P.15 3.85*(0.96*3+6.15)-1.2*4=29.966 [M] 
0P.16 3.85*(0.96*3+6.15*2)-1.2*4=53.643 [N] 
0P.17, 18 3.85*(0.95+3.55)-1.2=16.125 [O] 
0P.20 3.85*1.05-1.2=2.843 [P] 
0P.25 3.85*0.9-1.2=2.265 [Q] 
0P.99 3.85*(2.74+5.96+3.76)-1.6*2=44.771 [R] 
0P.93, 97, 98 3.85*(2.6+1.355*2+1.175+1.225)-1.6*3=24.884 [S] 
0P.64 3.03*4.8*2-1.6*2=25.888 [T] 
0P.75-80 3.12*(2.2*2+1.25+1.4+1.71+2.3+0.95+5.05)-1.2*4=48.427 [U] 
Mezisoučet: H+I+J+K+L+M+N+O+P+Q+R+S+T+U=331.515 [V] 
'dle výkresu císlo 104, 1.P' 
1P.08 4.3*(5.6+0.9)=27.950 [W] 
1P.04-06 4.3*(5.4+1.9)=31.390 [X] 
1P.04-06 4.3*(5.4+1.9)=31.390 [Y] 
1P.17 4.39*(5.075+1.8+2.56)-1.2*2-1.6=37.420 [Z] 
1P.19 4.39*2.84-1.6=10.868 [AA] 
1P.26 3.09*6.9-1.6=19.721 [AB] 
1P.31 3.09*6.9-1.6=19.721 [AC] 
1P.31 3.09*6.9-1.6=19.721 [AD] 
1P.44-45 4.24*(5.6+4.15+4.55)-1.6-3=56.032 [AE] 
1P.56 3.09*4.4=13.596 [AF] 
1P.57 3.09*0.8*2=4.944 [AG] 
1P.58 3.09*2.25=6.953 [AH] 
1P.60 3.09*0.8*2=4.944 [AI] 
1P.61 3.09*0.8=2.472 [AJ] 
Mezisoučet: W+X+Y+Z+AA+AB+AC+AD+AE+AF+AG+AH+AI+AJ=287.122 [AK] 
'dle výkresu císlo 105, 2.P' 
2P.01-11 3.19*(3.65+1.2+0.59*2+1.8*2+4.8*2+0.9*2+1.4*6+2.15*2+0.9*2+2.1*2+1.2*2+0.31*4)-1.2*7-1.6*2=126.750 [AL] 
2P.14 3.19*4.8-1.6=13.712 [AM] 
2P.17 3.19*3.9-1.6=10.841 [AN] 
2P.20 3.19*1.9=6.061 [AO] 
2P.23, 25 3.19*(0.8*4+2.25)=17.386 [AP] 
Mezisoučet: AL+AM+AN+AO+AP=174.750 [AQ] 
Celkem: A+B+C+D+E+F+H+I+J+K+L+M+N+O+P+Q+R+S+T+U+W+X+Y+Z+AA+AB+AC+AD+AE+AF+AG+AH+AI+AJ+AL+AM+AN+AO+AP=843.498 [AR]</t>
  </si>
  <si>
    <t>109</t>
  </si>
  <si>
    <t>962031133</t>
  </si>
  <si>
    <t>Bourání příček z cihel, tvárnic nebo příčkovek z cihel pálených, plných nebo dutých na maltu vápennou nebo vápenocementovou, tl. do 150 mm</t>
  </si>
  <si>
    <t>dle výkresu císlo 102 suterén' 
OS.03 2.75*(0.8+2.01)=7.728 [A] 
OS.02 2.75*1.45=3.988 [B] 
OS.08-17 2.75*(3.66+1.69+11.85*2+2.525*2+1.675+3.3+4.2+2.85+2.875+1.19+1.16)-1.6*9-(2.35+0.96)*1.05=123.337 [C] 
OS.28, OS.33 2.75*(1.55+4.8)-1.6*2=14.263 [D] 
OS.35 2.75*(1+1.45*2+1+1.3*2)-0.9*0.9*2=19.005 [E] 
OS.37 2.75*(6.3*2+1.25+0.825)-1.2=39.156 [F] 
OS.38-45 2.75*(0.975+1.45+6.5+5.45+8.3+0.79+2.5+2.925+2.6+7.45+4.1*2)-1.6*6-1.2*4 =115.235 [G] 
OS.48 2.75*(3.05+1.7)-1.6*2=9.863 [H] 
dozdívky mezi sloupy a vnější stěnou 2.75*0.5*7=9.625 [I] 
Mezisoučet: A+B+C+D+E+F+G+H+I=342.200 [J] 
'dle výkresu císlo 103 - 0.P' 
0P.02-08 3.85*(4.23+4.35*2+5.95+3.14+0.45+6.115)+2*1.81-1.6=112.072 [K] 
0P.09-19 3.85*(1.675+4.35+2.025+6.115*2+5.65+2.6+2.22+9.995)-1.2*3-1.6*4=146.868 [L] 
0P.20-26 3.85*(11.31+1.05*2+0.56+1.2+3.55+10.5+3.75+5.85+11.54)-1.8*2-1.8*2.5-1.6*2-1.2*3=178.986 [M] 
0P.28-32 3.8*(2.9*2+6.05+5.15)-1.6*3=59.800 [N] 
0P.34 3.8*6.24*2-1.8=45.624 [O] 
0P.36-46 3.75*(6.51+2.81+5.75+2.85+5.5*2+2.55*2+6.1+3.75+2.85+5.55+2.9+3.15+6.2)-1.6*7-2.5*1.8-1.65*2.5-1.8*2.2*2-1.75*2.5*2=205.455 [P] 
0P.48-62 3.8*(2.9*2+6.1+2.55+1.3+5.025+2.125*2+1.825+5.55*5+6.5+6.45+2.7+2.6+5.5+2.85+1.15+2.55+4.35)-1.6*8-1.75*2.5-0.9*0.9*2-1.2*2-1.25*2.5=314.830 [Q] 
-1.5*2.2-1.13*1.8*2-1.45*1.8=-9.978 [R] 
0P.63-65 3.8*(5.55+12.175+3.9)-1.6*3=77.375 [S] 
0P.68-71 3.1*(13.55+4.8*2+4.925+3.9)-1.6*6=89.523 [T] 
0P.75-81 3.1*5.65-1.6*3=12.715 [U] 
0P.85-88 3.8*(5.78+3.95+4.375+2.87+6.525+2.5)-1.6*4 =92.400 [V] 
0P.93-98 3.85*(3.03+2.2+4.12)-1.2-1.6=33.198 [W] 
dozdívky mezi sloupy a vnější stěnou 3.85*0.5*33=63.525 [X] 
Mezisoučet: K+L+M+N+O+P+Q+R+S+T+U+V+W+X=1 422.393 [Y] 
'dle výkresu císlo 104, 1.P' 
1P.04, 05 4.3*5.6-1.8*2.35=19.850 [Z] 
1P.07 4.3*1.9=8.170 [AA] 
1P.09 4.3*5.6-1.8*2.35=19.850 [AB] 
1P.10 4.3*5.85=25.155 [AC] 
1P.12 4.3*5.6=24.080 [AD] 
1P.14 2.5*(3.19+3.87)=17.650 [AE] 
1P.17, 18 4.39*6.16=27.042 [AF] 
1P.21 4.24*(6.16+6.4+2.75*2+5.575*2+4.3+0.8)-3-2.5=139.974 [AG] 
1P.23 4.24*(1.275+1.3+5.6)-1.6-1.8-0.64*0.9*2=30.110 [AH] 
1P.24, 25 4.24*(5.6*2+5.85+0.45*2+5.6+2.795)-1.6-1.8-0.64*0.9*2-1.6-2.5=103.051 [AI] 
1P.28, 29 3.09*(3.9*2+4.8) =38.934 [AJ] 
1P.31 2.56*5.6=14.336 [AK] 
1P.32 3.09*(11.9+2.795)-1.6*4=39.008 [AL] 
1P.33-35 4.24*(1.9*3+3.1+5.55)-1.6*2-1.8*4=50.444 [AM] 
1P.36, 37 4.24*(5.65+5.95+2.7+3.125+3.3)-1.6*2-1.8*2=81.074 [AN] 
1P.38 4.24*5.6=23.744 [AO] 
1P.39 4.24*(5.6*2+11.6)-3=93.672 [AP] 
1P.40-43 4.24*(5.95+2.4*2+2.75+5.6)-1.2*2+2.5*2=83.584 [AQ] 
1P.47-61 3.09*(4.85*3+5.54+3.95*2+5.975+14.875+14.85+2.675+3.6*4)-1.6*16-2.5 =221.464 [AR] 
dozdívky mezi sloupy a vnější stěnou 4.24*0.5*19+3.09*0.5*15=63.455 [AS] 
atika - JZ a JV haly 0.75*(7.255+27.065)*2=51.480 [AT] 
Mezisoučet: Z+AA+AB+AC+AD+AE+AF+AG+AH+AI+AJ+AK+AL+AM+AN+AO+AP+AQ+AR+AS+AT=1 176.127 [AU] 
'dle výkresu císlo 105, 2.P' 
2P.01-11 3.19*(1.15+3.65+4.8+0.9+13.875+5.6*3+0.225*2)-1.2-1.6*4=125.184 [AV] 
2P.12-26 3.19*(5.6+6.8+3.9*2+4.8+17.875+4.4+2.7+3.6*4+15)-1.6*14=230.806 [AW] 
dozdívky mezi sloupy a vnější stěnou 3.19*0.5*7=11.165 [AX] 
Mezisoučet: AV+AW+AX=367.155 [AY] 
Celkem: A+B+C+D+E+F+G+H+I+K+L+M+N+O+P+Q+R+S+T+U+V+W+X+Z+AA+AB+AC+AD+AE+AF+AG+AH+AI+AJ+AK+AL+AM+AN+AO+AP+AQ+AR+AS+AT+AV+AW+AX=3 307.875 [AZ]</t>
  </si>
  <si>
    <t>110</t>
  </si>
  <si>
    <t>962032241</t>
  </si>
  <si>
    <t>Bourání zdiva nadzákladového z cihel nebo tvárnic z cihel pálených nebo vápenopískových, na maltu cementovou, objemu přes 1 m3</t>
  </si>
  <si>
    <t>dle výkresu císlo 102 suterén' 
OS.01 3.4*2.75*0.205=1.917 [A] 
F24 (1.545+0.9*2)*0.4*0.3=0.401 [B] 
Mezisoučet: A+B=2.318 [C] 
'dle výkresu císlo 103 - 0.P' 
0P.47b 3.3*0.85*0.3+3.7*1.85*0.36=3.306 [D] 
0P.89 3.3*(5.55+5.5)*(0.25+0.2)-1.6*0.2*2=15.769 [E] 
0P.62 3.7*3.51*0.2=2.597 [F] 
0P.94 3.85*(2.09+0.6+0.85)*0.2=2.726 [G] 
0P.100 3.85*((5.625+0.49)*0.2+3.3*0.16)=6.741 [H] 
Mezisoučet: D+E+F+G+H=31.139 [I] 
'dle výkresu císlo 104, 1.P' 
JZ a JV roh u haly 1.025*7.05*0.3*2+2.75*7.05*0.4*2=19.846 [J] 
1P.21 4.24*18.05*0.2=15.306 [K] 
1P.38 3.93*(5.6+2.3)*0.25=7.762 [L] 
1P.43 4.24*3.5*0.175=2.597 [M] 
Mezisoučet: J+K+L+M=45.511 [N] 
Celkem: A+B+D+E+F+G+H+J+K+L+M=78.968 [O]</t>
  </si>
  <si>
    <t>111</t>
  </si>
  <si>
    <t>962032314</t>
  </si>
  <si>
    <t>Bourání zdiva nadzákladového z cihel nebo tvárnic pilířů cihelných průřezu do 0,36 m2</t>
  </si>
  <si>
    <t>Pilíře a rozšíření příček 
'dle výkresu císlo 103 - 0.P' 
0P.35 3.75*0.43*0.96=1.548 [A] 
0P.36 3.75*0.4*0.45=0.675 [B] 
0P.64 3.03*(0.4+0.35)*0.2=0.455 [C] 
0P.65 3.03*(0.4*0.3+0.35*0.15)=0.523 [D] 
0P.54 3.8*0.5*0.25*2=0.950 [E] 
0P.55 3.8*0.5*0.2=0.380 [F] 
0P.93 3.8*0.25*0.225=0.214 [G] 
Mezisoučet: A+B+C+D+E+F+G=4.745 [H] 
'dle výkresu císlo 104, 1.P' 
1P.32 1.725*0.26*3.09=1.386 [I] 
1P.56 0.45*0.4*3.09=0.556 [J] 
Mezisoučet: I+J=1.942 [K] 
Celkem: A+B+C+D+E+F+G+I+J=6.687 [L]</t>
  </si>
  <si>
    <t>113</t>
  </si>
  <si>
    <t>962051116</t>
  </si>
  <si>
    <t>Bourání příček železobetonových tloušťky do 150 mm</t>
  </si>
  <si>
    <t>dle výkresu císlo 103 - 0.P' 
0P.27 (3.33*3.9*4+1.466)=53.414 [A] 
Mezisoučet: A=53.414 [B]</t>
  </si>
  <si>
    <t>114</t>
  </si>
  <si>
    <t>962052211</t>
  </si>
  <si>
    <t>Bourání zdiva železobetonového nadzákladového, objemu přes 1 m3</t>
  </si>
  <si>
    <t>dle výkresu císlo 102 suterén' 
'OS.59 - 59d' 
(1.625+1.55*4)*0.4*3=9.390 [A] 
(0.35+0.425*8+0.325+1.3*10)*0.1*3=5.123 [B] 
3.75*0.15*2.7*4=6.075 [C] 
(2.17+5.4)*0.3*2.45=5.564 [D] 
OS.59 - otvor 2*2.4*0.3=1.440 [E] 
OS.35 2.75*1.8*0.3-2.1*0.3=0.855 [F] 
Mezisoučet: A+B+C+D+E+F=28.447 [G] 
'dle výkresu císlo 103 - 0.P' 
0P.27 3.1*(5.6*2+0.4)*0.3=10.788 [H] 
před 0P.53 (2.8*2+2.6)*0.15=1.230 [I] 
Mezisoučet: H+I=12.018 [J] 
Celkem: A+B+C+D+E+F+H+I=40.465 [K]</t>
  </si>
  <si>
    <t>115</t>
  </si>
  <si>
    <t>962081141</t>
  </si>
  <si>
    <t>Bourání zdiva příček nebo vybourání otvorů ze skleněných tvárnic, tl. do 150 mm</t>
  </si>
  <si>
    <t>dle výkresu císlo 103 - 0.P' 
0P.24 1.8*1.8=3.240 [A] 
0P.27 4.9*2.85=13.965 [B] 
0P.37 2.5*1.8=4.500 [C] 
0P.36 0.55*1.8=0.990 [D] 
0P.90 2.25*0.6=1.350 [E] 
0P.84a 2.35*0.6*2+1.8*2.6=7.500 [F] 
0P.89 4.95*2.1=10.395 [G] 
1P.46 2.7*5=13.500 [H] 
Mezisoučet: A+B+C+D+E+F+G+H=55.440 [I] 
Celkem: A+B+C+D+E+F+G+H=55.440 [J]</t>
  </si>
  <si>
    <t>116</t>
  </si>
  <si>
    <t>963015131</t>
  </si>
  <si>
    <t>Demontáž prefabrikovaných krycích desek kanálů, šachet nebo žump hmotnosti do 0,12 t</t>
  </si>
  <si>
    <t>F24 4=4.000 [A]</t>
  </si>
  <si>
    <t>117</t>
  </si>
  <si>
    <t>963042819</t>
  </si>
  <si>
    <t>Bourání schodišťových stupňů betonových zhotovených na místě</t>
  </si>
  <si>
    <t>dle výkresu císlo 103 - 0.P' 
0P.16 6.065*2 =12.130 [A] 
Mezisoučet: A=12.130 [B]</t>
  </si>
  <si>
    <t>118</t>
  </si>
  <si>
    <t>963051113</t>
  </si>
  <si>
    <t>Bourání železobetonových stropů deskových, tl. přes 80 mm</t>
  </si>
  <si>
    <t>dle výkresu císlo 102 suterén' 
OS.05 5.65*5.4*0.16=4.882 [A] 
OS.36 vč. průvlaků 5.8*5.8*0.16+0.39*0.3*5.8+0.42*0.3*5.8=6.792 [B] 
Mezisoučet: A+B=11.674 [C] 
'dle výkresu císlo 103 - 0.P' 
0P.21, 26 5.8*5.8*0.16=5.382 [D] 
0P.47a 1.08*3.873*0.16 =0.669 [E] 
0P.48 vč. průvlaků 5.8*5.8*0.16+0.39*0.3*5.8+0.39*0.3*1.62=6.251 [F] 
před 0P.53 (2.8*2.6-1*1)*0.25=1.570 [G] 
Mezisoučet: D+E+F+G=13.872 [H] 
'dle výkresu císlo 104, 1.P' 
1P.04-08 5.8*5.8*0.16=5.382 [I] 
1P.22 6.4*3.8*0.2=4.864 [J] 
1P.25 5.4*5.4*0.16=4.666 [K] 
1P.33b, 33c, 33a, 33b 2.05*4*0.16 =1.312 [L] 
Mezisoučet: I+J+K+L=16.224 [M] 
Celkem: A+B+D+E+F+G+I+J+K+L=41.770 [N]</t>
  </si>
  <si>
    <t>119</t>
  </si>
  <si>
    <t>963053935</t>
  </si>
  <si>
    <t>Bourání železobetonových monolitických schodišťových ramen zazděných oboustranně</t>
  </si>
  <si>
    <t>dle výkresu císlo 103 - 0.P' 
0P.57b 2.7*1.2=3.240 [A] 
Mezisoučet: A=3.240 [B]</t>
  </si>
  <si>
    <t>121</t>
  </si>
  <si>
    <t>965042141</t>
  </si>
  <si>
    <t>Bourání mazanin betonových nebo z litého asfaltu tl. do 100 mm, plochy přes 4 m2</t>
  </si>
  <si>
    <t>dle výkresu císlo 102 suterén' 
0S.0138.79=38.790 [A] 
0S.0216.44=16.440 [B] 
0S.0325=25.000 [C] 
0S.0414.28=14.280 [D] 
0S.0653.42=53.420 [E] 
0S.106.84=6.840 [F] 
0S.112.96=2.960 [G] 
0S.126.44=6.440 [H] 
0S.12a1.21=1.210 [I] 
0S.143.26=3.260 [J] 
0S.155.19=5.190 [K] 
0S.15a1.31=1.310 [L] 
0S.15b1.45=1.450 [M] 
0S.163.3=3.300 [N] 
0S.176.51=6.510 [O] 
0S.17a1.4=1.400 [P] 
0S.2020.69=20.690 [Q] 
0S.4411.97=11.970 [R] 
0S.455.55=5.550 [S] 
0S.4610.91=10.910 [T] 
0S.485.73=5.730 [U] 
0S.4911.65=11.650 [V] 
0S.506.28=6.280 [W] 
0S.53a4.22=4.220 [X] 
Mezisoučet: A+B+C+D+E+F+G+H+I+J+K+L+M+N+O+P+Q+R+S+T+U+V+W+X=264.800 [Y] 
'dle výkresu císlo 103 - 0.P' 
0P.56 2.75*8.5=23.375 [Z] 
0P.75-82 2.99+6.86+1.31+2.86+1.64+1.71+9.18+8.61+1.14+1.08+1.05  =38.430 [AA] 
Mezisoučet: Z+AA=61.805 [AB] 
Celkem: A+B+C+D+E+F+G+H+I+J+K+L+M+N+O+P+Q+R+S+T+U+V+W+X+Z+AA=326.605 [AC] 
326.605*0.1 Přepočtené koeficientem množství=32.661 [AD]</t>
  </si>
  <si>
    <t>122</t>
  </si>
  <si>
    <t>965042241</t>
  </si>
  <si>
    <t>Bourání mazanin betonových nebo z litého asfaltu tl. přes 100 mm, plochy přes 4 m2</t>
  </si>
  <si>
    <t>dle výkresu císlo 103 - 0.P' 
0P.47a 1.08*3.873*(0.1+1)/2=2.301 [A] 
Mezisoučet: A=2.301 [B]</t>
  </si>
  <si>
    <t>123</t>
  </si>
  <si>
    <t>965045113</t>
  </si>
  <si>
    <t>Bourání potěrů tl. do 50 mm cementových nebo pískocementových, plochy přes 4 m2</t>
  </si>
  <si>
    <t>dle výkresu císlo 106, střecha' 
střecha haly 32.28*37.305+8.5*12.86+6*1+83.5*2=1 486.515 [A] 
střecha haly - nižší část nad vstupem 65.4=65.400 [B] 
vlevo od haly 19.7*10.5-0.8*6.25=201.850 [C] 
vpravo od haly 19.56*(18*2+25.36)-2.94*18*3=1 041.442 [D] 
nižší střecha v.č. 104 (6.25*24.5+18.66)*2=343.570 [E] 
Celkem: A+B+C+D+E=3 138.777 [F]</t>
  </si>
  <si>
    <t>125</t>
  </si>
  <si>
    <t>965049111</t>
  </si>
  <si>
    <t>Bourání mazanin Příplatek k cenám za bourání mazanin betonových se svařovanou sítí, tl. do 100 mm</t>
  </si>
  <si>
    <t>126</t>
  </si>
  <si>
    <t>965082933</t>
  </si>
  <si>
    <t>Odstranění násypu pod podlahami nebo ochranného násypu na střechách tl. do 200 mm, plochy přes 2 m2</t>
  </si>
  <si>
    <t>dle výkresu císlo 102 suterén' 
0S.0138.79=38.790 [A] 
0S.0216.44=16.440 [B] 
0S.0325=25.000 [C] 
0S.0414.28=14.280 [D] 
0S.0653.42=53.420 [E] 
0S.106.84=6.840 [F] 
0S.112.96=2.960 [G] 
0S.126.44=6.440 [H] 
0S.12a1.21=1.210 [I] 
0S.143.26=3.260 [J] 
0S.155.19=5.190 [K] 
0S.15a1.31=1.310 [L] 
0S.15b1.45=1.450 [M] 
0S.163.3=3.300 [N] 
0S.176.51=6.510 [O] 
0S.17a1.4=1.400 [P] 
0S.2020.69=20.690 [Q] 
0S.4411.97=11.970 [R] 
0S.455.55=5.550 [S] 
0S.4610.91=10.910 [T] 
0S.485.73=5.730 [U] 
0S.4911.65=11.650 [V] 
0S.506.28=6.280 [W] 
0S.53a4.22=4.220 [X] 
Mezisoučet: A+B+C+D+E+F+G+H+I+J+K+L+M+N+O+P+Q+R+S+T+U+V+W+X=264.800 [Y] 
'dle výkresu císlo 103 - 0.P' 
0P.56 2.75*8.5=23.375 [Z] 
0P.75-82 2.99+6.86+1.31+2.86+1.64+1.71+9.18+8.61+1.14+1.08+1.05  =38.430 [AA] 
Mezisoučet: Z+AA=61.805 [AB] 
Celkem: A+B+C+D+E+F+G+H+I+J+K+L+M+N+O+P+Q+R+S+T+U+V+W+X+Z+AA=326.605 [AC] 
326.605*0.2=65.321 [AD] 
Mezisoučet: AD=65.321 [AE] 
'dle výkresu císlo 106, střecha' 
vlevo od haly (19.7*10.5-0.8*6.25)*0.36=72.666 [AF] 
vpravo od haly (19.56*(18*2+25.36)-2.94*18*3)*0.36=374.919 [AG] 
nižší střecha v.č. 104 (6.25*24.5+18.66)*2*0.36=123.685 [AH] 
Mezisoučet: AF+AG+AH=571.270 [AI] 
Celkem: AD+AF+AG+AH=636.591 [AJ]</t>
  </si>
  <si>
    <t>128</t>
  </si>
  <si>
    <t>968072245</t>
  </si>
  <si>
    <t>Vybourání kovových rámů oken s křídly, dveřních zárubní, vrat, stěn, ostění nebo obkladů okenních rámů s křídly jednoduchých, plochy do 2 m2</t>
  </si>
  <si>
    <t>vč. křídel' 
'dle výkresu císlo 102 suterén' 
OS.39, 42, 43, 54, 55, 56, 57 1.25*0.9*16=18.000 [A] 
Mezisoučet: A=18.000 [B] 
Celkem: A=18.000 [C]</t>
  </si>
  <si>
    <t>129</t>
  </si>
  <si>
    <t>968072455</t>
  </si>
  <si>
    <t>Vybourání kovových rámů oken s křídly, dveřních zárubní, vrat, stěn, ostění nebo obkladů dveřních zárubní, plochy do 2 m2</t>
  </si>
  <si>
    <t>vč. křídel' 
'dle výkresu císlo 102 suterén' 
OS.01 0.9*1.3=1.170 [A] 
OS.03 1.6=1.600 [B] 
OS.08 1.6=1.600 [C] 
OS.09 1.6=1.600 [D] 
OS.11 1.6*2=3.200 [E] 
OS.13 1.6=1.600 [F] 
OS.14 1.6=1.600 [G] 
OS.15 1.6+1.2*2=4.000 [H] 
OS.16 1.6*2=3.200 [I] 
OS.18 1.6=1.600 [J] 
OS.20 1.6=1.600 [K] 
OS.21a 1.2=1.200 [L] 
OS.23 1.6=1.600 [M] 
OS.25 1.6*2=3.200 [N] 
OS.26 1.6*2=3.200 [O] 
OS.29 1.6+1.2*2=4.000 [P] 
OS.30 1.6=1.600 [Q] 
OS.32 1.6=1.600 [R] 
OS.34 1.6=1.600 [S] 
OS.35 1.6*3+1.2*3=8.400 [T] 
OS.44 1.6=1.600 [U] 
OS.47 1.6*7+1.2=12.400 [V] 
OS.48 1.6=1.600 [W] 
Mezisoučet: A+B+C+D+E+F+G+H+I+J+K+L+M+N+O+P+Q+R+S+T+U+V+W=64.770 [X] 
'dle výkresu císlo 103 - 0.P' 
0P.01a 1.6*3=4.800 [Y] 
0P.02 1.6*3+1.8=6.600 [Z] 
0P.04 1.2*2=2.400 [AA] 
0P.04 1.2*2=2.400 [AB] 
0P.08 1.2=1.200 [AC] 
0P.11 1.2*4=4.800 [AD] 
0P.12 1.2*4+1.6*2=8.000 [AE] 
0P.13 1.2*2=2.400 [AF] 
0P.15 1.2*4+1.6=6.400 [AG] 
0P.16 1.2*4+1.6=6.400 [AH] 
0P.17 1.2=1.200 [AI] 
0P.20 1.2+1.3=2.500 [AJ] 
0P.22 1.2=1.200 [AK] 
0P.23 1.2=1.200 [AL] 
0P.24 1.6*2=3.200 [AM] 
0P.25 1.2*2=2.400 [AN] 
0P.26 1.8*2=3.600 [AO] 
0P.28 1.6*2=3.200 [AP] 
0P.31 1.6=1.600 [AQ] 
0P.34 1.8*2=3.600 [AR] 
0P.36 1.6*3=4.800 [AS] 
0P.42 1.6*2=3.200 [AT] 
0P.43 1.6*2=3.200 [AU] 
0P.46 1.6=1.600 [AV] 
0P.49 1.6=1.600 [AW] 
0P.50 1.2*2+1.6*2=5.600 [AX] 
0P.55 0.9*0.9*2=1.620 [AY] 
0P.57 1.6*5=8.000 [AZ] 
0P.58 1.6=1.600 [BA] 
0P.63 1.6*2=3.200 [BB] 
0P.65 1.6*2=3.200 [BC] 
0P.66 1.6*2=3.200 [BD] 
0P.68 1.6*3=4.800 [BE] 
0P.69 1.6*2=3.200 [BF] 
0P.70 1.6=1.600 [BG] 
0P.71 1.6=1.600 [BH] 
0P.73 1.6=1.600 [BI] 
0P.74 1.6=1.600 [BJ] 
0P.75 1.6=1.600 [BK] 
0P.76 1.2*4+1.6=6.400 [BL] 
0P.81 1.6*2=3.200 [BM] 
0P.84 1.6*4=6.400 [BN] 
0P.85 1.6=1.600 [BO] 
0P.88 1.6*2=3.200 [BP] 
0P.90 1.6=1.600 [BQ] 
0P.90 1.6=1.600 [BR] 
0P.93 1.2*2=2.400 [BS] 
0P.94 1.6=1.600 [BT] 
0P.96 1.6*3=4.800 [BU] 
0P.97 1.2*2=2.400 [BV] 
0P.100 1.6=1.600 [BW] 
0P.102 1.6*2=3.200 [BX] 
Mezisoučet: Y+Z+AA+AB+AC+AD+AE+AF+AG+AH+AI+AJ+AK+AL+AM+AN+AO+AP+AQ+AR+AS+AT+AU+AV+AW+AX+AY+AZ+BA+BB+BC+BD+BE+BF+BG+BH+BI+BJ+BK+BL+BM+BN+BO+BP+BQ+BR+BS+BT+BU+BV+BW+BX=165.920 [BY] 
'dle výkresu císlo 104, 1.P' 
1P.04-05 1.6*4+1.8=8.200 [BZ] 
1P.17-20 1.2*2+1.6*4=8.800 [CA] 
1P.25 1.6+1.8=3.400 [CB] 
1P.26-32 1.6*6=9.600 [CC] 
1P.33-36 1.6*5+1.8*4=15.200 [CD] 
1P.41, 42 1.2*2=2.400 [CE] 
1P.44 1.6=1.600 [CF] 
1P.47-62 1.6*17=27.200 [CG] 
Mezisoučet: BZ+CA+CB+CC+CD+CE+CF+CG=76.400 [CH] 
'dle výkresu císlo 105, 2.P' 
1.2*6+1.6*20=39.200 [CI] 
Celkem: A+B+C+D+E+F+G+H+I+J+K+L+M+N+O+P+Q+R+S+T+U+V+W+Y+Z+AA+AB+AC+AD+AE+AF+AG+AH+AI+AJ+AK+AL+AM+AN+AO+AP+AQ+AR+AS+AT+AU+AV+AW+AX+AY+AZ+BA+BB+BC+BD+BE+BF+BG+BH+BI+BJ+BK+BL+BM+BN+BO+BP+BQ+BR+BS+BT+BU+BV+BW+BX+BZ+CA+CB+CC+CD+CE+CF+CG+CI=346.290 [CJ]</t>
  </si>
  <si>
    <t>130</t>
  </si>
  <si>
    <t>968072456</t>
  </si>
  <si>
    <t>Vybourání kovových rámů oken s křídly, dveřních zárubní, vrat, stěn, ostění nebo obkladů dveřních zárubní, plochy přes 2 m2</t>
  </si>
  <si>
    <t>vč. křídel' 
'dle výkresu císlo 102 suterén' 
OS.01 2.5=2.500 [A] 
OS.03 3=3.000 [B] 
OS.06 2.6=2.600 [C] 
OS.56b 1.77*2.2=3.894 [D] 
OS.56c 1.5*2.2=3.300 [E] 
Mezisoučet: A+B+C+D+E=15.294 [F] 
'dle výkresu císlo 103 - 0.P' 
0P.26 1.8*2.5=4.500 [G] 
0P.40 (1.75*2+1.65)*2.5=12.875 [H] 
0P.48 1.75*2.5=4.375 [I] 
0P.53 1.25*2.5+1.5*2.2=6.425 [J] 
Mezisoučet: G+H+I+J=28.175 [K] 
'dle výkresu císlo 104, 1.P' 
1P.22 3=3.000 [L] 
1P.25 2.5=2.500 [M] 
1P.43 2.5*2=5.000 [N] 
1P.45 2.4+3=5.400 [O] 
1P.47 2.5=2.500 [P] 
Mezisoučet: L+M+N+O+P=18.400 [Q] 
Celkem: A+B+C+D+E+G+H+I+J+L+M+N+O+P=61.869 [R]</t>
  </si>
  <si>
    <t>131</t>
  </si>
  <si>
    <t>968082016</t>
  </si>
  <si>
    <t>Vybourání plastových rámů oken s křídly, dveřních zárubní, vrat rámu oken s křídly, plochy přes 1 do 2 m2</t>
  </si>
  <si>
    <t>vč. křídel' 
'dle výpisu oken - 52/O, 53/O, 128/O až 131/O, 143/O až 148/O 
0.9*1.8*12=19.440 [A] 
Mezisoučet: A=19.440 [B]</t>
  </si>
  <si>
    <t>968082017</t>
  </si>
  <si>
    <t>Vybourání plastových rámů oken s křídly, dveřních zárubní, vrat rámu oken s křídly, plochy přes 2 do 4 m2</t>
  </si>
  <si>
    <t>vč. křídel' 
'dle pohledů a výpisu oken - severní fasáda - 57/O až 127/O 
2.4*1.2*7=20.160 [A] 
2.4*1.5*38=136.800 [B] 
1.7*1.5*2=5.100 [C] 
Mezisoučet: A+B+C=162.060 [D] 
Celkem: A+B+C=162.060 [E]</t>
  </si>
  <si>
    <t>133</t>
  </si>
  <si>
    <t>968082018</t>
  </si>
  <si>
    <t>Vybourání plastových rámů oken s křídly, dveřních zárubní, vrat rámu oken s křídly, plochy přes 4 m2</t>
  </si>
  <si>
    <t>vč. křídel' 
'dle pohledů a výpisu oken - severní fasáda - 57/O až 127/O 
2.4*1.8*8=34.560 [A] 
5.8*1.5=8.700 [B] 
2.4*2.4*16=92.160 [C] 
Mezisoučet: A+B+C=135.420 [D] 
Celkem: A+B+C=135.420 [E]</t>
  </si>
  <si>
    <t>134</t>
  </si>
  <si>
    <t>971033631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</si>
  <si>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</si>
  <si>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150 mm</t>
  </si>
  <si>
    <t>dle výkresu císlo 103 - 0.P' 
0P.95 1*2.2 =2.200 [A] 
Mezisoučet: A=2.200 [B]</t>
  </si>
  <si>
    <t>135</t>
  </si>
  <si>
    <t>971033641</t>
  </si>
  <si>
    <t>Vybourání otvorů ve zdivu základovém nebo nadzákladovém z cihel, tvárnic, příčkovek z cihel pálených na maltu vápennou nebo vápenocementovou plochy do 4 m2, tl. do 300 mm</t>
  </si>
  <si>
    <t>dle výkresu císlo 102 suterén' 
0S.02 0.9*2.05*0.3=0.554 [A] 
0S.06 0.9*2.05*0.3=0.554 [B] 
Mezisoučet: A+B=1.108 [C]</t>
  </si>
  <si>
    <t>136</t>
  </si>
  <si>
    <t>971052651</t>
  </si>
  <si>
    <t>Vybourání a prorážení otvorů v železobetonových příčkách a zdech základových nebo nadzákladových, plochy do 4 m2, tl. do 600 mm</t>
  </si>
  <si>
    <t>dle výkresu císlo 102 suterén' 
0S.33 1.3*2.18*0.35=0.992 [A] 
Mezisoučet: A=0.992 [B]</t>
  </si>
  <si>
    <t>138</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</si>
  <si>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</si>
  <si>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</si>
  <si>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</si>
  <si>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dle výkresu císlo 102 suterén' 
0S.25 2=2.000 [A] 
'dle výkresu císlo 103 - 0.P' 
0P.14 1=1.000 [B] 
Celkem: A+B=3.000 [C]</t>
  </si>
  <si>
    <t>139</t>
  </si>
  <si>
    <t>976085411</t>
  </si>
  <si>
    <t>Vybourání drobných zámečnických a jiných konstrukcí kanalizačních rámů litinových, z rýhovaného plechu nebo betonových včetně poklopů nebo mříží, plochy přes 0,</t>
  </si>
  <si>
    <t>Vybourání drobných zámečnických a jiných konstrukcí kanalizačních rámů litinových, z rýhovaného plechu nebo betonových včetně poklopů nebo mříží, plochy přes 0,60 m2</t>
  </si>
  <si>
    <t>dle výkresu císlo 102 suterén' 
0S.60 1=1.000 [A] 
0S.61 1=1.000 [B] 
'dle výkresu císlo 103 - 0.P' 
0P.27 17=17.000 [C] 
před 0P.53 1=1.000 [D] 
Celkem: A+B+C+D=20.000 [E]</t>
  </si>
  <si>
    <t>140</t>
  </si>
  <si>
    <t>977151125</t>
  </si>
  <si>
    <t>Jádrové vrty diamantovými korunkami do stavebních materiálů (železobetonu, betonu, cihel, obkladů, dlažeb, kamene) průměru přes 180 do 200 mm</t>
  </si>
  <si>
    <t>0.45*15=6.750 [A]</t>
  </si>
  <si>
    <t>141</t>
  </si>
  <si>
    <t>977151131</t>
  </si>
  <si>
    <t>Jádrové vrty diamantovými korunkami do stavebních materiálů (železobetonu, betonu, cihel, obkladů, dlažeb, kamene) průměru přes 350 do 400 mm</t>
  </si>
  <si>
    <t>1.4*10=14.000 [A]</t>
  </si>
  <si>
    <t>142</t>
  </si>
  <si>
    <t>977211111</t>
  </si>
  <si>
    <t>Řezání konstrukcí stěnovou pilou betonových nebo železobetonových průměru řezané výztuže do 16 mm hloubka řezu do 200 mm</t>
  </si>
  <si>
    <t>dle výkresu císlo 102 suterén' 
OS.05 (5.65+5.4)*2=22.100 [A] 
OS.36 vč. průvlaků (5.8+5.8)*2=23.200 [B] 
Mezisoučet: A+B=45.300 [C] 
'dle výkresu císlo 103 - 0.P' 
0P.21, 26 (5.8+5.8)*2=23.200 [D] 
0P.47a (1.08+3.873)*2=9.906 [E] 
0P.48 vč. průvlaků (5.8+5.8)*2=23.200 [F] 
Mezisoučet: D+E+F=56.306 [G] 
Celkem: A+B+D+E+F=101.606 [H]</t>
  </si>
  <si>
    <t>143</t>
  </si>
  <si>
    <t>977211112</t>
  </si>
  <si>
    <t>Řezání konstrukcí stěnovou pilou betonových nebo železobetonových průměru řezané výztuže do 16 mm hloubka řezu přes 200 do 350 mm</t>
  </si>
  <si>
    <t>dle výkresu císlo 102 suterén' 
OS.36 vč. průvlaků 0.39*2+0.42*2=1.620 [A] 
OS.33 (2.18+1.3)*2=6.960 [B] 
Mezisoučet: A+B=8.580 [C] 
'dle výkresu císlo 103 - 0.P' 
0P.48 vč. průvlaků 0.39*4=1.560 [D] 
Mezisoučet: D=1.560 [E] 
Celkem: A+B+D=10.140 [F]</t>
  </si>
  <si>
    <t>144</t>
  </si>
  <si>
    <t>977211113</t>
  </si>
  <si>
    <t>Řezání konstrukcí stěnovou pilou betonových nebo železobetonových průměru řezané výztuže do 16 mm hloubka řezu přes 350 do 420 mm</t>
  </si>
  <si>
    <t>dle výkresu císlo 103 - 0.P' 
před 0P.53 2.8*2+2.6=8.200 [A] 
Celkem: A=8.200 [B]</t>
  </si>
  <si>
    <t>145</t>
  </si>
  <si>
    <t>978011141</t>
  </si>
  <si>
    <t>Otlučení vápenných nebo vápenocementových omítek vnitřních ploch stropů, v rozsahu přes 10 do 30 %</t>
  </si>
  <si>
    <t>146</t>
  </si>
  <si>
    <t>978011191</t>
  </si>
  <si>
    <t>Otlučení vápenných nebo vápenocementových omítek vnitřních ploch stropů, v rozsahu přes 50 do 100 %</t>
  </si>
  <si>
    <t>dle výkresu císlo 102 suterén' 
0S.0138.79=38.790 [A] 
0S.0216.44=16.440 [B] 
0S.0325=25.000 [C] 
0S.0414.28=14.280 [D] 
0S.05142.29=142.290 [E] 
0S.0653.42=53.420 [F] 
0S.0765.1=65.100 [G] 
0S.086.64=6.640 [H] 
0S.096.93=6.930 [I] 
0S.163.3=3.300 [J] 
0S.176.51=6.510 [K] 
0S.17a1.4=1.400 [L] 
0S.1813.15=13.150 [M] 
0S.1920.05=20.050 [N] 
0S.2020.69=20.690 [O] 
0S.2270.51=70.510 [P] 
0S.2316.88=16.880 [Q] 
0S.2420.03=20.030 [R] 
0S.274.64=4.640 [S] 
0S.3037.68=37.680 [T] 
0S.316.04=6.040 [U] 
0S.323.91=3.910 [V] 
0S.3311.53=11.530 [W] 
0S.3413.48=13.480 [X] 
0S.3662.91=62.910 [Y] 
0S.3911.78=11.780 [Z] 
0S.402.77=2.770 [AA] 
0S.412.75=2.750 [AB] 
0S.4218.57=18.570 [AC] 
0S.4324.04=24.040 [AD] 
0S.4411.97=11.970 [AE] 
0S.455.55=5.550 [AF] 
0S.4610.91=10.910 [AG] 
0S.4722.23=22.230 [AH] 
0S.485.73=5.730 [AI] 
0S.4911.65=11.650 [AJ] 
0S.506.28=6.280 [AK] 
0S.53a4.22=4.220 [AL] 
0S.5512.37=12.370 [AM] 
0S.5610.42=10.420 [AN] 
0S.5737.78=37.780 [AO] 
0S.5817.4=17.400 [AP] 
Mezisoučet: A+B+C+D+E+F+G+H+I+J+K+L+M+N+O+P+Q+R+S+T+U+V+W+X+Y+Z+AA+AB+AC+AD+AE+AF+AG+AH+AI+AJ+AK+AL+AM+AN+AO+AP=898.020 [AQ] 
'dle výkresu císlo 103 - 0.P' 
0P.3332.48 =32.480 [AR] 
Mezisoučet: AR=32.480 [AS] 
'dle výkresu císlo 104, 1.P' 
1P.04-12 21.07+4.22+2.97+4.61+30.13+15.31+48.85+29.93+41.52=198.610 [AT] 
1P.17-22 7.86+2.34+2.11+24.63+7.33+8.57+1.04+1.08+1.17+1.21+199.56+22.06=278.960 [AU] 
Mezisoučet: AT+AU=477.570 [AV] 
Celkem: A+B+C+D+E+F+G+H+I+J+K+L+M+N+O+P+Q+R+S+T+U+V+W+X+Y+Z+AA+AB+AC+AD+AE+AF+AG+AH+AI+AJ+AK+AL+AM+AN+AO+AP+AR+AT+AU=1 408.070 [AW]</t>
  </si>
  <si>
    <t>147</t>
  </si>
  <si>
    <t>978013141</t>
  </si>
  <si>
    <t>Otlučení vápenných nebo vápenocementových omítek vnitřních ploch stěn s vyškrabáním spar, s očištěním zdiva, v rozsahu přes 10 do 30 %</t>
  </si>
  <si>
    <t>148</t>
  </si>
  <si>
    <t>978013191</t>
  </si>
  <si>
    <t>Otlučení vápenných nebo vápenocementových omítek vnitřních ploch stěn s vyškrabáním spar, s očištěním zdiva, v rozsahu přes 50 do 100 %</t>
  </si>
  <si>
    <t>dle výkresu císlo 102 suterén' 
0S.01(3.15*2+6.85)*2.75=36.163 [A] 
0S.02(6.77+2.46)*2*2.75=50.765 [B] 
0S.03(5.8+4.18)*2.75=27.445 [C] 
0S.04(5.7+2.46)*2*2.75=44.880 [D] 
0S.05(19.26+10.1)*2*2.75=161.480 [E] 
0S.06(6.9+9.79)*2*2.75=91.795 [F] 
0S.07(6.45+14)*2*2.75=112.475 [G] 
0S.08(5.785+1.16)*2.75=19.099 [H] 
0S.095.95*2.75=16.363 [I] 
0S.161.1*2.75=3.025 [J] 
0S.173*2.75=8.250 [K] 
0S.17a0=0.000 [L] 
0S.18(3.2+4.2)*2*2.75=40.700 [M] 
0S.19(3.6+5.5)*2*2.75=50.050 [N] 
0S.20(3.6+5.85)*2*2.75=51.975 [O] 
0S.22(12.4+5.65)*2*2.75=99.275 [P] 
0S.23(5.5+3.045)*2*2.75=46.998 [Q] 
0S.24(6.65+3.045)*2*2.75=53.323 [R] 
0S.27(1.9+2.3)*2*2.3=19.320 [S] 
0S.30(5.8+6.55)*2*2.3=56.810 [T] 
0S.31(2.3+2.45)*2*2.3=21.850 [U] 
0S.32(2.3+1.7)*2*2.3=18.400 [V] 
0S.33(2.45+3.8)*2.3=14.375 [W] 
0S.34(2.9+4.8)*2.3=17.710 [X] 
0S.36(6*2+6.1)*2.75=49.775 [Y] 
0S.391*2.75=2.750 [Z] 
0S.400=0.000 [AA] 
0S.410=0.000 [AB] 
0S.421*2.75=2.750 [AC] 
0S.438.6*2.75=23.650 [AD] 
0S.44(2.925+4.1)*2.75=19.319 [AE] 
0S.451.325*2.75=3.644 [AF] 
0S.46(4+2.83)*2.75=18.783 [AG] 
0S.47(7.56+2.35)*2*3=59.460 [AH] 
0S.48(3.05+1.7)*3=14.250 [AI] 
0S.49(3.8*2+3.05)*3=31.950 [AJ] 
0S.50(3.6+1.51)*3=15.330 [AK] 
0S.53a(4+1.05)*2*1.5=15.150 [AL] 
0S.55(3.95*2+3.175)*3=33.225 [AM] 
0S.56(3.95*2+2.675)*3=31.725 [AN] 
0S.57(12.8*2+8.5)*3=102.300 [AO] 
Mezisoučet: A+B+C+D+E+F+G+H+I+J+K+L+M+N+O+P+Q+R+S+T+U+V+W+X+Y+Z+AA+AB+AC+AD+AE+AF+AG+AH+AI+AJ+AK+AL+AM+AN+AO=1 486.587 [AP] 
'dle výkresu císlo 103 - 0.P' 
0P.333.65*(7.536+8.645)=59.061 [AQ] 
Mezisoučet: AQ=59.061 [AR] 
'dle výkresu císlo 104, 1.P' 
1P.04-12 0.4*4.2*32=53.760 [AS] 
1P.13 (7.25+7.5+10)*4.2 =103.950 [AT] 
1P.17-22 (7.5+10.5+0.4*20)*4.29=111.540 [AU] 
Mezisoučet: AS+AT+AU=269.250 [AV] 
Celkem: A+B+C+D+E+F+G+H+I+J+K+L+M+N+O+P+Q+R+S+T+U+V+W+X+Y+Z+AA+AB+AC+AD+AE+AF+AG+AH+AI+AJ+AK+AL+AM+AN+AO+AQ+AS+AT+AU=1 814.898 [AW]</t>
  </si>
  <si>
    <t>149</t>
  </si>
  <si>
    <t>978036191</t>
  </si>
  <si>
    <t>Otlučení cementových omítek vnějších ploch s vyškrabáním spar zdiva a s očištěním povrchu, v rozsahu přes 80 do 100 %</t>
  </si>
  <si>
    <t>F14' 
(19.555*0.08+0.9*0.1*2+3.3*0.1+0.9*0.125*2)=2.299 [A] 
(19.555*0.9+3.3*0.9)=20.570 [B] 
Mezisoučet: A+B=22.869 [C] 
F26 9.8*5.6=54.880 [D] 
Celkem: A+B+D=77.749 [E]</t>
  </si>
  <si>
    <t>150</t>
  </si>
  <si>
    <t>981011112</t>
  </si>
  <si>
    <t>Demolice budov postupným rozebíráním dřevěných ostatních, oboustranně obitých, případně omítnutých</t>
  </si>
  <si>
    <t>střecha vystupující části m.č. 0P.67, výkres 103 a řez I-I 1.28*6.65=8.512 [A]</t>
  </si>
  <si>
    <t>151</t>
  </si>
  <si>
    <t>985111211</t>
  </si>
  <si>
    <t>Odsekání vrstev betonu stěn, tloušťka odsekané vrstvy do 80 mm</t>
  </si>
  <si>
    <t>F13' 
stěny, podstupnice ((0.9*3+2.38)*0.7+(0.9*3+2.7)*0.8)=7.876 [A] 
Mezisoučet: A=7.876 [B] 
F27 3.6*0.515=1.854 [C] 
Mezisoučet: C=1.854 [D] 
Celkem: A+C=9.730 [E]</t>
  </si>
  <si>
    <t>152</t>
  </si>
  <si>
    <t>985111231</t>
  </si>
  <si>
    <t>Odsekání vrstev betonu rubu kleneb a podlah, tloušťka odsekané vrstvy do 80 mm</t>
  </si>
  <si>
    <t>153</t>
  </si>
  <si>
    <t>985112112</t>
  </si>
  <si>
    <t>Odsekání degradovaného betonu stěn, tloušťky přes 10 do 30 mm</t>
  </si>
  <si>
    <t>F10+F11 (24*0.8*2+32*1)*0.25=17.600 [A] 
Mezisoučet: A=17.600 [B] 
'F12' 
vnější stěny (1.35+14.76+9.525)*2.4*0.25=15.381 [C] 
vnitřní stěny (1.05*4+7.5+6.2+3.175+5.75)*2*2*0.2=21.460 [D] 
Mezisoučet: C+D=36.841 [E] 
'F13' 
stěny, podstupnice ((0.9*3+2.38)*0.7+(0.9*3+2.7)*0.8)*0.25=1.969 [F] 
Mezisoučet: F=1.969 [G] 
F14 (19.555*0.08+0.9*0.1*2+3.3*0.1+0.9*0.125*2)*0.25=0.575 [H] 
Mezisoučet: H=0.575 [I] 
F15 (1.4*(11.7+1.45*2)+1.18*(1.3*2+11.4+0.15))*0.25=9.284 [J] 
Mezisoučet: J=9.284 [K] 
F16 (19.555*0.21+0.9*0.22*2)*0.25=1.126 [L] 
Mezisoučet: L=1.126 [M] 
F32 42*2*2*0.1=16.800 [N] 
Celkem: A+C+D+F+H+J+L+N=84.195 [O]</t>
  </si>
  <si>
    <t>154</t>
  </si>
  <si>
    <t>985112122</t>
  </si>
  <si>
    <t>Odsekání degradovaného betonu líce kleneb a podhledů, tloušťky přes 10 do 30 mm</t>
  </si>
  <si>
    <t>F12 - 0S.68 2.3*0.5=1.150 [A] 
Mezisoučet: A=1.150 [B] 
F14 (19.555*0.9+3.3*0.9)*0.25=5.142 [C] 
Mezisoučet: C=5.142 [D] 
F15 (11.7*1.45)*0.25=4.241 [E] 
Mezisoučet: E=4.241 [F] 
F16 (19.555*0.9)*0.25=4.400 [G] 
Mezisoučet: G=4.400 [H] 
1P.41 199.76*0.2=39.952 [I] 
Mezisoučet: I=39.952 [J] 
Celkem: A+C+E+G+I=54.885 [K]</t>
  </si>
  <si>
    <t>155</t>
  </si>
  <si>
    <t>985112132</t>
  </si>
  <si>
    <t>Odsekání degradovaného betonu rubu kleneb a podlah, tloušťky přes 10 do 30 mm</t>
  </si>
  <si>
    <t>F10+F11 (24*0.43*2+32*0.2)*0.25=6.760 [A] 
Mezisoučet: A=6.760 [B] 
F12 (1.35*(14.76+9.525))*0.25=8.196 [C] 
Mezisoučet: C=8.196 [D] 
F13 (2.38*2.25+2.7*2.37)*0.33=3.879 [E] 
Mezisoučet: E=3.879 [F] 
F14 (19.555*0.9+3.3*0.9)*0.25=5.142 [G] 
Mezisoučet: G=5.142 [H] 
F15 (11.7*1.45)*0.25=4.241 [I] 
Mezisoučet: I=4.241 [J] 
F16 (19.555*0.9)*0.25=4.400 [K] 
Mezisoučet: K=4.400 [L] 
Celkem: A+C+E+G+I+K=32.618 [M]</t>
  </si>
  <si>
    <t>156</t>
  </si>
  <si>
    <t>985112193</t>
  </si>
  <si>
    <t>Odsekání degradovaného betonu Příplatek k cenám za plochu do 10 m2 jednotlivě</t>
  </si>
  <si>
    <t>F10+F11 (24*0.43*2+32*0.2)*0.25=6.760 [A] 
Mezisoučet: A=6.760 [B] 
F12 (1.35*(14.76+9.525))*0.25=8.196 [C] 
F12 - 0S.68 2.3*0.5=1.150 [D] 
Mezisoučet: C+D=9.346 [E] 
'F13' 
stěny, podstupnice ((0.9*3+2.38)*0.7+(0.9*3+2.7)*0.8)*0.25=1.969 [F] 
F13 (2.38*2.25+2.7*2.37)*0.33=3.879 [G] 
Mezisoučet: F+G=5.848 [H] 
F14 (19.555*0.08+0.9*0.1*2+3.3*0.1+0.9*0.125*2)*0.25=0.575 [I] 
F14 (19.555*0.9+3.3*0.9)*0.25=5.142 [J] 
F14 (19.555*0.9+3.3*0.9)*0.25=5.142 [K] 
Mezisoučet: I+J+K=10.859 [L] 
F15 (1.4*(11.7+1.45*2)+1.18*(1.3*2+11.4+0.15))*0.25=9.284 [M] 
F15 (11.7*1.45)*0.25=4.241 [N] 
F15 (11.7*1.45)*0.25=4.241 [O] 
Mezisoučet: M+N+O=17.766 [P] 
F16 (19.555*0.21+0.9*0.22*2)*0.25=1.126 [Q] 
F16 (19.555*0.9)*0.25=4.400 [R] 
F16 (19.555*0.9)*0.25=4.400 [S] 
Mezisoučet: Q+R+S=9.926 [T] 
Celkem: A+C+D+F+G+I+J+K+M+N+O+Q+R+S=60.505 [U]</t>
  </si>
  <si>
    <t>157</t>
  </si>
  <si>
    <t>985131111</t>
  </si>
  <si>
    <t>Očištění ploch stěn, rubu kleneb a podlah tlakovou vodou</t>
  </si>
  <si>
    <t>F10+F11 - stěny (24*0.8*2+32*1)=70.400 [A] 
F10+F11 - vodorovné plochy (24*0.43*2+32*0.2)=27.040 [B] 
Mezisoučet: A+B=97.440 [C] 
'F12' 
vnější stěny (1.35+14.76+9.525)*2.4=61.524 [D] 
vnitřní stěny (1.05*4+7.5+6.2+3.175+5.75)*2*2=107.300 [E] 
vodorovné plochy (1.35*(14.76+9.525))=32.785 [F] 
Mezisoučet: D+E+F=201.609 [G] 
'F13' 
stěny, podstupnice ((0.9*3+2.38)*0.7+(0.9*3+2.7)*0.8)=7.876 [H] 
vodorovné plochy (2.38*2.25+2.7*2.37)=11.754 [I] 
Mezisoučet: H+I=19.630 [J] 
F14 (19.555*0.08+0.9*0.1*2+3.3*0.1+0.9*0.125*2)=2.299 [K] 
F14 (19.555*0.9+3.3*0.9)=20.570 [L] 
Mezisoučet: K+L=22.869 [M] 
F15 (1.4*(11.7+1.45*2)+1.18*(1.3*2+11.4+0.15))=37.137 [N] 
F15 (11.7*1.45)=16.965 [O] 
Mezisoučet: N+O=54.102 [P] 
F16 (19.555*0.21+0.9*0.22*2)=4.503 [Q] 
F16 (19.555*0.9)=17.600 [R] 
Mezisoučet: Q+R=22.103 [S] 
F27 3.6*0.515=1.854 [T] 
Mezisoučet: T=1.854 [U] 
F32 42*2*2=168.000 [V] 
Mezisoučet: V=168.000 [W] 
Celkem: A+B+D+E+F+H+I+K+L+N+O+Q+R+T+V=587.607 [X]</t>
  </si>
  <si>
    <t>158</t>
  </si>
  <si>
    <t>985131211</t>
  </si>
  <si>
    <t>Očištění ploch stěn, rubu kleneb a podlah tryskání pískem sušeným</t>
  </si>
  <si>
    <t>159</t>
  </si>
  <si>
    <t>985132111</t>
  </si>
  <si>
    <t>Očištění ploch líce kleneb a podhledů tlakovou vodou</t>
  </si>
  <si>
    <t>F12 - 0S.68 2.3=2.300 [A] 
Mezisoučet: A=2.300 [B] 
F14 (19.555*0.9+3.3*0.9)=20.570 [C] 
Mezisoučet: C=20.570 [D] 
F15 (11.7*1.45)=16.965 [E] 
Mezisoučet: E=16.965 [F] 
F16 (19.555*0.9)=17.600 [G] 
Mezisoučet: G=17.600 [H] 
F26 9.8*5.6=54.880 [I] 
Mezisoučet: I=54.880 [J] 
1P.41 199.76=199.760 [K] 
Mezisoučet: K=199.760 [L] 
Celkem: A+C+E+G+I+K=312.075 [M]</t>
  </si>
  <si>
    <t>161</t>
  </si>
  <si>
    <t>985311112</t>
  </si>
  <si>
    <t>Reprofilace betonu sanačními maltami na cementové bázi ručně stěn, tloušťky přes 10 do 20 mm</t>
  </si>
  <si>
    <t>F10+F11 (24*0.8*2+32*1)*0.25=17.600 [A] 
Mezisoučet: A=17.600 [B] 
'F12' 
vnější stěny (1.35+14.76+9.525)*2.4*0.25=15.381 [C] 
vnitřní stěny (1.05*4+7.5+6.2+3.175+5.75)*2*2*0.2=21.460 [D] 
Mezisoučet: C+D=36.841 [E] 
'F13' 
stěny, podstupnice ((0.9*3+2.38)*0.7+(0.9*3+2.7)*0.8)*0.25=1.969 [F] 
Mezisoučet: F=1.969 [G] 
F14 (19.555*0.08+0.9*0.1*2+3.3*0.1+0.9*0.125*2)*0.25=0.575 [H] 
Mezisoučet: H=0.575 [I] 
F15 (1.4*(11.7+1.45*2)+1.18*(1.3*2+11.4+0.15))*0.25=9.284 [J] 
Mezisoučet: J=9.284 [K] 
F16 (19.555*0.21+0.9*0.22*2)*0.25=1.126 [L] 
Mezisoučet: L=1.126 [M] 
F27 3.6*0.515=1.854 [N] 
Mezisoučet: N=1.854 [O] 
F32 42*2*2*0.1=16.800 [P] 
Mezisoučet: P=16.800 [Q] 
Celkem: A+C+D+F+H+J+L+N+P=86.049 [R]</t>
  </si>
  <si>
    <t>162</t>
  </si>
  <si>
    <t>985311211</t>
  </si>
  <si>
    <t>Reprofilace betonu sanačními maltami na cementové bázi ručně líce kleneb a podhledů, tloušťky do 10 mm</t>
  </si>
  <si>
    <t>F26 9.8*5.6*0.15=8.232 [A] 
Mezisoučet: A=8.232 [B] 
Celkem: A=8.232 [C]</t>
  </si>
  <si>
    <t>163</t>
  </si>
  <si>
    <t>985311212</t>
  </si>
  <si>
    <t>Reprofilace betonu sanačními maltami na cementové bázi ručně líce kleneb a podhledů, tloušťky přes 10 do 20 mm</t>
  </si>
  <si>
    <t>164</t>
  </si>
  <si>
    <t>985311312</t>
  </si>
  <si>
    <t>Reprofilace betonu sanačními maltami na cementové bázi ručně rubu kleneb a podlah, tloušťky přes 10 do 20 mm</t>
  </si>
  <si>
    <t>165</t>
  </si>
  <si>
    <t>985312112</t>
  </si>
  <si>
    <t>Stěrka k vyrovnání ploch reprofilovaného betonu stěn, tloušťky přes 2 do 3 mm</t>
  </si>
  <si>
    <t>F10+F11 (24*0.8*2+32*1)=70.400 [A] 
Mezisoučet: A=70.400 [B] 
'F12' 
vnější stěny (1.35+14.76+9.525)*2.4=61.524 [C] 
vnitřní stěny (1.05*4+7.5+6.2+3.175+5.75)*2*2=107.300 [D] 
Mezisoučet: C+D=168.824 [E] 
'F13' 
stěny, podstupnice ((0.9*3+2.38)*0.7+(0.9*3+2.7)*0.8)=7.876 [F] 
Mezisoučet: F=7.876 [G] 
F14 (19.555*0.08+0.9*0.1*2+3.3*0.1+0.9*0.125*2)=2.299 [H] 
Mezisoučet: H=2.299 [I] 
F15 (1.4*(11.7+1.45*2)+1.18*(1.3*2+11.4+0.15))=37.137 [J] 
Mezisoučet: J=37.137 [K] 
F16 (19.555*0.21+0.9*0.22*2)=4.503 [L] 
Mezisoučet: L=4.503 [M] 
F27 3.6*0.515=1.854 [N] 
Mezisoučet: N=1.854 [O] 
F32 42*2*2=168.000 [P] 
Mezisoučet: P=168.000 [Q] 
Celkem: A+C+D+F+H+J+L+N+P=460.893 [R]</t>
  </si>
  <si>
    <t>166</t>
  </si>
  <si>
    <t>985312122</t>
  </si>
  <si>
    <t>Stěrka k vyrovnání ploch reprofilovaného betonu líce kleneb a podhledů, tloušťky přes 2 do 3 mm</t>
  </si>
  <si>
    <t>167</t>
  </si>
  <si>
    <t>985312132</t>
  </si>
  <si>
    <t>Stěrka k vyrovnání ploch reprofilovaného betonu rubu kleneb a podlah, tloušťky přes 2 do 3 mm</t>
  </si>
  <si>
    <t>F10+F11 (24*0.43*2+32*0.2)=27.040 [A] 
Mezisoučet: A=27.040 [B] 
'F12' 
vodorovné plochy (1.35*(14.76+9.525))=32.785 [C] 
Mezisoučet: C=32.785 [D] 
'F13' 
vodorovné plochy (2.38*2.25+2.7*2.37)=11.754 [E] 
Mezisoučet: E=11.754 [F] 
F14 (19.555*0.9+3.3*0.9)=20.570 [G] 
Mezisoučet: G=20.570 [H] 
F15 (11.7*1.45)=16.965 [I] 
Mezisoučet: I=16.965 [J] 
F16 (19.555*0.9)=17.600 [K] 
Mezisoučet: K=17.600 [L] 
Celkem: A+C+E+G+I+K=126.714 [M]</t>
  </si>
  <si>
    <t>168</t>
  </si>
  <si>
    <t>985312192</t>
  </si>
  <si>
    <t>Stěrka k vyrovnání ploch reprofilovaného betonu Příplatek k cenám za plochu do 10 m2 jednotlivě</t>
  </si>
  <si>
    <t>F12 - 0S.68 2.3=2.300 [A] 
Mezisoučet: A=2.300 [B] 
'F13' 
stěny, podstupnice ((0.9*3+2.38)*0.7+(0.9*3+2.7)*0.8)=7.876 [C] 
vodorovné plochy (2.38*2.25+2.7*2.37)=11.754 [D] 
Mezisoučet: C+D=19.630 [E] 
F14 (19.555*0.08+0.9*0.1*2+3.3*0.1+0.9*0.125*2)=2.299 [F] 
Mezisoučet: F=2.299 [G] 
F16 (19.555*0.21+0.9*0.22*2)=4.503 [H] 
Mezisoučet: H=4.503 [I] 
F27 3.6*0.515=1.854 [J] 
Mezisoučet: J=1.854 [K] 
Celkem: A+C+D+F+H+J=30.586 [L]</t>
  </si>
  <si>
    <t>169</t>
  </si>
  <si>
    <t>985321111</t>
  </si>
  <si>
    <t>Ochranný nátěr betonářské výztuže 1 vrstva tloušťky 1 mm na cementové bázi stěn, líce kleneb a podhledů</t>
  </si>
  <si>
    <t>F10+F11 (24*0.8*2+32*1)*0.1=7.040 [A] 
Mezisoučet: A=7.040 [B] 
'F12' 
vnější stěny (1.35+14.76+9.525)*2.4*0.1=6.152 [C] 
vnitřní stěny (1.05*4+7.5+6.2+3.175+5.75)*2*2*0.1=10.730 [D] 
F12 - 0S.68 2.3*0.2=0.460 [E] 
Mezisoučet: C+D+E=17.342 [F] 
'F13' 
stěny, podstupnice ((0.9*3+2.38)*0.7+(0.9*3+2.7)*0.8)*0.1=0.788 [G] 
Mezisoučet: G=0.788 [H] 
F14 (19.555*0.08+0.9*0.1*2+3.3*0.1+0.9*0.125*2)*0.1=0.230 [I] 
F14 (19.555*0.9+3.3*0.9)*0.1=2.057 [J] 
Mezisoučet: I+J=2.287 [K] 
F15 (1.4*(11.7+1.45*2)+1.18*(1.3*2+11.4+0.15))*0.1=3.714 [L] 
F15 (11.7*1.45)*0.1=1.697 [M] 
Mezisoučet: L+M=5.411 [N] 
F16 (19.555*0.21+0.9*0.22*2)*0.1=0.450 [O] 
F16 (19.555*0.9)*0.1=1.760 [P] 
Mezisoučet: O+P=2.210 [Q] 
1P.41 199.76*0.1=19.976 [R] 
Mezisoučet: R=19.976 [S] 
Celkem: A+C+D+E+G+I+J+L+M+O+P+R=55.054 [T]</t>
  </si>
  <si>
    <t>170</t>
  </si>
  <si>
    <t>985321112</t>
  </si>
  <si>
    <t>Ochranný nátěr betonářské výztuže 1 vrstva tloušťky 1 mm na cementové bázi rubu kleneb a podlah</t>
  </si>
  <si>
    <t>F10+F11 (24*0.43*2+32*0.2)*0.1=2.704 [A] 
Mezisoučet: A=2.704 [B] 
'F12' 
vodorovné plochy (1.35*(14.76+9.525))*0.1=3.278 [C] 
Mezisoučet: C=3.278 [D] 
'F13' 
vodorovné plochy (2.38*2.25+2.7*2.37)*0.1=1.175 [E] 
Mezisoučet: E=1.175 [F] 
F14 (19.555*0.9+3.3*0.9)*0.1=2.057 [G] 
Mezisoučet: G=2.057 [H] 
F15 (11.7*1.45)*0.1=1.697 [I] 
Mezisoučet: I=1.697 [J] 
F16 (19.555*0.9)*0.1=1.760 [K] 
Mezisoučet: K=1.760 [L] 
Celkem: A+C+E+G+I+K=12.671 [M]</t>
  </si>
  <si>
    <t>171</t>
  </si>
  <si>
    <t>985321912</t>
  </si>
  <si>
    <t>Ochranný nátěr betonářské výztuže Příplatek k cenám za plochu do 10 m2 jednotlivě</t>
  </si>
  <si>
    <t>F10+F11 - stěny (24*0.8*2+32*1)*0.1=7.040 [A] 
F10+F11 - vodorovné plochy (24*0.43*2+32*0.2)*0.1=2.704 [B] 
Mezisoučet: A+B=9.744 [C] 
'F12' 
vnější stěny (1.35+14.76+9.525)*2.4*0.1=6.152 [D] 
vnitřní stěny (1.05*4+7.5+6.2+3.175+5.75)*2*2*0.1=10.730 [E] 
vodorovné plochy (1.35*(14.76+9.525))*0.1=3.278 [F] 
F12 - 0S.68 2.3*0.2=0.460 [G] 
Mezisoučet: D+E+F+G=20.620 [H] 
'F13' 
stěny, podstupnice ((0.9*3+2.38)*0.7+(0.9*3+2.7)*0.8)*0.1=0.788 [I] 
vodorovné plochy (2.38*2.25+2.7*2.37)*0.1=1.175 [J] 
Mezisoučet: I+J=1.963 [K] 
F14 (19.555*0.08+0.9*0.1*2+3.3*0.1+0.9*0.125*2)*0.1=0.230 [L] 
F14 (19.555*0.9+3.3*0.9)*0.1=2.057 [M] 
F14 (19.555*0.9+3.3*0.9)*0.1=2.057 [N] 
Mezisoučet: L+M+N=4.344 [O] 
F15 (1.4*(11.7+1.45*2)+1.18*(1.3*2+11.4+0.15))*0.1=3.714 [P] 
F15 (11.7*1.45)*0.1=1.697 [Q] 
F15 (11.7*1.45)*0.1=1.697 [R] 
Mezisoučet: P+Q+R=7.108 [S] 
F16 (19.555*0.21+0.9*0.22*2)*0.1=0.450 [T] 
F16 (19.555*0.9)*0.1=1.760 [U] 
F16 (19.555*0.9)*0.1=1.760 [V] 
Mezisoučet: T+U+V=3.970 [W] 
Celkem: A+B+D+E+F+G+I+J+L+M+N+P+Q+R+T+U+V=47.749 [X]</t>
  </si>
  <si>
    <t>172</t>
  </si>
  <si>
    <t>985323111</t>
  </si>
  <si>
    <t>Spojovací můstek reprofilovaného betonu na cementové bázi, tloušťky 1 mm</t>
  </si>
  <si>
    <t>F10+F11 - stěny (24*0.8*2+32*1)=70.400 [A] 
F10+F11 - vodorovné plochy (24*0.43*2+32*0.2)=27.040 [B] 
Mezisoučet: A+B=97.440 [C] 
'F12' 
vnější stěny (1.35+14.76+9.525)*2.4=61.524 [D] 
vnitřní stěny (1.05*4+7.5+6.2+3.175+5.75)*2*2=107.300 [E] 
vodorovné plochy (1.35*(14.76+9.525))=32.785 [F] 
F12 - 0S.68 2.3=2.300 [G] 
Mezisoučet: D+E+F+G=203.909 [H] 
'F13' 
stěny, podstupnice ((0.9*3+2.38)*0.7+(0.9*3+2.7)*0.8)=7.876 [I] 
vodorovné plochy (2.38*2.25+2.7*2.37)=11.754 [J] 
Mezisoučet: I+J=19.630 [K] 
F14 (19.555*0.08+0.9*0.1*2+3.3*0.1+0.9*0.125*2)=2.299 [L] 
F14 (19.555*0.9+3.3*0.9)=20.570 [M] 
F14 (19.555*0.9+3.3*0.9)=20.570 [N] 
Mezisoučet: L+M+N=43.439 [O] 
F15 (1.4*(11.7+1.45*2)+1.18*(1.3*2+11.4+0.15))=37.137 [P] 
F15 (11.7*1.45)=16.965 [Q] 
F15 (11.7*1.45)=16.965 [R] 
Mezisoučet: P+Q+R=71.067 [S] 
F16 (19.555*0.21+0.9*0.22*2)=4.503 [T] 
F16 (19.555*0.9)=17.600 [U] 
F16 (19.555*0.9)=17.600 [V] 
Mezisoučet: T+U+V=39.703 [W] 
F26 9.8*5.6=54.880 [X] 
Mezisoučet: X=54.880 [Y] 
F27 3.6*0.515=1.854 [Z] 
Mezisoučet: Z=1.854 [AA] 
F32 42*2*2=168.000 [AB] 
Mezisoučet: AB=168.000 [AC] 
1P.41 199.76=199.760 [AD] 
Mezisoučet: AD=199.760 [AE] 
Celkem: A+B+D+E+F+G+I+J+L+M+N+P+Q+R+T+U+V+X+Z+AB+AD=899.682 [AF]</t>
  </si>
  <si>
    <t>173</t>
  </si>
  <si>
    <t>985324211</t>
  </si>
  <si>
    <t>Ochranný nátěr betonu akrylátový dvojnásobný s impregnací S2 (OS-B)</t>
  </si>
  <si>
    <t>F10+F11 (24*0.8*2+32*1)=70.400 [A] 
F10+F11 - vodorovné plochy (24*0.43*2+32*0.2)=27.040 [B] 
Mezisoučet: A+B=97.440 [C] 
'F12' 
vnější stěny (1.35+14.76+9.525)*2.4=61.524 [D] 
vnitřní stěny (1.05*4+7.5+6.2+3.175+5.75)*2*2=107.300 [E] 
vodorovné plochy (1.35*(14.76+9.525))=32.785 [F] 
F12 - 0S.68 2.3=2.300 [G] 
Mezisoučet: D+E+F+G=203.909 [H] 
F14 (19.555*0.08+0.9*0.1*2+3.3*0.1+0.9*0.125*2)=2.299 [I] 
F14 (19.555*0.9+3.3*0.9)=20.570 [J] 
F14 (19.555*0.9+3.3*0.9)=20.570 [K] 
Mezisoučet: I+J+K=43.439 [L] 
F15 (1.4*(11.7+1.45*2)+1.18*(1.3*2+11.4+0.15))=37.137 [M] 
F15 (11.7*1.45)=16.965 [N] 
Mezisoučet: M+N=54.102 [O] 
F16 (19.555*0.21+0.9*0.22*2)=4.503 [P] 
F16 (19.555*0.9)=17.600 [Q] 
F16 (19.555*0.9)=17.600 [R] 
Mezisoučet: P+Q+R=39.703 [S] 
F26 9.8*5.6=54.880 [T] 
Mezisoučet: T=54.880 [U] 
F32 42*2*2=168.000 [V] 
Mezisoučet: V=168.000 [W] 
1P.41 199.76=199.760 [X] 
Mezisoučet: X=199.760 [Y] 
Celkem: A+B+D+E+F+G+I+J+K+M+N+P+Q+R+T+V+X=861.233 [Z]</t>
  </si>
  <si>
    <t>437</t>
  </si>
  <si>
    <t>968072455.1</t>
  </si>
  <si>
    <t>438</t>
  </si>
  <si>
    <t>968072456.1</t>
  </si>
  <si>
    <t>typ 11' 
16/D4.1=4.100 [A] 
Mezisoučet: A=4.100 [B] 
'typ 12' 
16/D3.4=3.400 [C] 
Mezisoučet: C=3.400 [D] 
Celkem: A+C=7.500 [E]</t>
  </si>
  <si>
    <t>579</t>
  </si>
  <si>
    <t>28/OK' 
'strešní svetlík dle výpisu materiálu- 3 kusy' 
'IPE120' 
(0.090+0.581+0.543+0.450+0.568)*3=6.696 [A] 
Mezisoučet: A=6.696 [B] 
'P6' 
(0.010+0.039+0.006)*3=0.165 [C] 
Mezisoučet: C=0.165 [D] 
'VHP 60x3' 
(0.427+0.042+0.585+0.039+0.007)*3=3.300 [E] 
Mezisoučet: E=3.300 [F] 
'VHP 80x60x5' 
(1.064+0.017+0.020)*3=3.303 [G] 
Mezisoučet: G=3.303 [H] 
'VHP 80x60x4' 
(0.437+0.147)*3=1.752 [I] 
Mezisoučet: I=1.752 [J] 
'VHP 80x40x3' 
0.047*3=0.141 [K] 
Mezisoučet: K=0.141 [L] 
'P4' 
0.006*3=0.018 [M] 
Mezisoučet: M=0.018 [N] 
'L50x30x4' 
0.265*3=0.795 [O] 
Mezisoučet: O=0.795 [P] 
'L40x4' 
0.126*3=0.378 [Q] 
Mezisoučet: Q=0.378 [R] 
'L50x4' 
0.165*3=0.495 [S] 
Mezisoučet: S=0.495 [T] 
spoje0.219*3=0.657 [U] 
Mezisoučet: U=0.657 [V] 
Celkem: A+C+E+G+I+K+M+O+Q+S+U=17.700 [W]</t>
  </si>
  <si>
    <t>580</t>
  </si>
  <si>
    <t>13010744</t>
  </si>
  <si>
    <t>ocel profilová jakost S235JR (11 375) průřez IPE 120</t>
  </si>
  <si>
    <t>střešní světlík dle výpisu materiálu' 
'IPE120' 
(0.090+0.581+0.543+0.450+0.568)*3=6.696 [A] 
Mezisoučet: A=6.696 [B] 
Celkem: A=6.696 [C] 
6.696*1.1 Přepočtené koeficientem množství=7.366 [D]</t>
  </si>
  <si>
    <t>581</t>
  </si>
  <si>
    <t>13611214</t>
  </si>
  <si>
    <t>plech ocelový hladký jakost S235JR tl 4mm tabule</t>
  </si>
  <si>
    <t>střešní světlík dle výpisu materiálu' 
'P4' 
0.006*3=0.018 [A] 
Mezisoučet: A=0.018 [B] 
0.018*1.1 Přepočtené koeficientem množství=0.020 [C]</t>
  </si>
  <si>
    <t>582</t>
  </si>
  <si>
    <t>13611220</t>
  </si>
  <si>
    <t>plech ocelový hladký jakost S235JR tl 6mm tabule</t>
  </si>
  <si>
    <t>střešní světlík dle výpisu materiálu' 
'P6' 
(0.010+0.039+0.006)*3=0.165 [A] 
Mezisoučet: A=0.165 [B] 
Celkem: A=0.165 [C] 
0.165*1.1 Přepočtené koeficientem množství=0.182 [D]</t>
  </si>
  <si>
    <t>583</t>
  </si>
  <si>
    <t>13010506</t>
  </si>
  <si>
    <t>úhelník ocelový nerovnostranný jakost S235JR (11 375) 50x30x4mm</t>
  </si>
  <si>
    <t>střešní světlík dle výpisu materiálu' 
'L50x30x4' 
0.265*3=0.795 [A] 
Mezisoučet: A=0.795 [B] 
0.795*1.1 Přepočtené koeficientem množství=0.875 [C]</t>
  </si>
  <si>
    <t>584</t>
  </si>
  <si>
    <t>13010414</t>
  </si>
  <si>
    <t>úhelník ocelový rovnostranný jakost S235JR (11 375) 40x40x4mm</t>
  </si>
  <si>
    <t>střešní světlík dle výpisu materiálu' 
'L40x4' 
0.126*3=0.378 [A] 
Mezisoučet: A=0.378 [B] 
Celkem: A=0.378 [C] 
0.378*1.1 Přepočtené koeficientem množství=0.416 [D]</t>
  </si>
  <si>
    <t>585</t>
  </si>
  <si>
    <t>13011064</t>
  </si>
  <si>
    <t>úhelník ocelový rovnostranný jakost S235JR (11 375) 50x50x4mm</t>
  </si>
  <si>
    <t>střešní světlík dle výpisu materiálu' 
'L50x4' 
0.165*3=0.495 [A] 
Mezisoučet: A=0.495 [B] 
0.495*1.1 Přepočtené koeficientem množství=0.545 [C]</t>
  </si>
  <si>
    <t>586</t>
  </si>
  <si>
    <t>14550254</t>
  </si>
  <si>
    <t>profil ocelový svařovaný jakost S235 průřez čtvercový 60x60x3mm</t>
  </si>
  <si>
    <t>střešní světlík dle výpisu materiálu' 
'VHP 60x3' 
(0.427+0.042+0.585+0.039+0.007)*3=3.300 [A] 
Mezisoučet: A=3.300 [B] 
Celkem: A=3.300 [C] 
3.3*1.1 Přepočtené koeficientem množství=3.630 [D]</t>
  </si>
  <si>
    <t>587</t>
  </si>
  <si>
    <t>14550340</t>
  </si>
  <si>
    <t>profil ocelový svařovaný jakost S235 průřez obdelníkový 80x60x4mm</t>
  </si>
  <si>
    <t>střešní světlík dle výpisu materiálu' 
'VHP 80x60x4' 
(0.437+0.147)*3=1.752 [A] 
Mezisoučet: A=1.752 [B] 
Celkem: A=1.752 [C] 
1.752*1.1 Přepočtené koeficientem množství=1.927 [D]</t>
  </si>
  <si>
    <t>588</t>
  </si>
  <si>
    <t>14550341</t>
  </si>
  <si>
    <t>profil ocelový svařovaný jakost S235 průřez obdelníkový 80x60x5mm</t>
  </si>
  <si>
    <t>střešní světlík dle výpisu materiálu' 
'VHP 80x60x5' 
(1.064+0.017+0.020)*3=3.303 [A] 
Mezisoučet: A=3.303 [B] 
Celkem: A=3.303 [C] 
3.303*1.1 Přepočtené koeficientem množství=3.633 [D]</t>
  </si>
  <si>
    <t>589</t>
  </si>
  <si>
    <t>14550174</t>
  </si>
  <si>
    <t>profil ocelový svařovaný jakost S235 průřez obdelníkový 80x40x3mm</t>
  </si>
  <si>
    <t>střešní světlík dle výpisu materiálu' 
'VHP 80x40x3' 
0.047*3=0.141 [A] 
Mezisoučet: A=0.141 [B] 
Celkem: A=0.141 [C] 
0.141*1.1 Přepočtené koeficientem množství=0.155 [D]</t>
  </si>
  <si>
    <t>681</t>
  </si>
  <si>
    <t>962081131</t>
  </si>
  <si>
    <t>Bourání zdiva příček nebo vybourání otvorů ze skleněných tvárnic, tl. do 100 mm</t>
  </si>
  <si>
    <t>dle výpisu prvků' 
'typ 1' 
1/SB13.5=13.500 [A] 
Mezisoučet: A=13.500 [B] 
'typ 2' 
2/SB10.4=10.400 [C] 
Mezisoučet: C=10.400 [D] 
'typ 5' 
5/SB15.2=15.200 [E] 
Mezisoučet: E=15.200 [F] 
Celkem: A+C+E=39.100 [G]</t>
  </si>
  <si>
    <t>997</t>
  </si>
  <si>
    <t>Přesun sutě</t>
  </si>
  <si>
    <t>880</t>
  </si>
  <si>
    <t>997013114</t>
  </si>
  <si>
    <t>Vnitrostaveništní doprava suti a vybouraných hmot vodorovně do 50 m svisle s použitím mechanizace pro budovy a haly výšky přes 12 do 15 m</t>
  </si>
  <si>
    <t>786</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</si>
  <si>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</si>
  <si>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</si>
  <si>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</si>
  <si>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HZS</t>
  </si>
  <si>
    <t>Hodinové zúčtovací sazby</t>
  </si>
  <si>
    <t>577</t>
  </si>
  <si>
    <t>HZS2151</t>
  </si>
  <si>
    <t>Hodinové zúčtovací sazby profesí PSV provádění stavebních konstrukcí klempíř</t>
  </si>
  <si>
    <t>N_VYT</t>
  </si>
  <si>
    <t>Výtah</t>
  </si>
  <si>
    <t>884</t>
  </si>
  <si>
    <t>VYTAH.R3</t>
  </si>
  <si>
    <t>Osobní výtah 1125 Kg pro AD - kompletní dodávka+montáž dle výkresu 148</t>
  </si>
  <si>
    <t>885</t>
  </si>
  <si>
    <t>VYTAH.R4</t>
  </si>
  <si>
    <t>Osobní výtah 625 Kg pro SŽ - kompletní dodávka+montáž dle výkresu 149</t>
  </si>
  <si>
    <t>N01</t>
  </si>
  <si>
    <t>K-CE prosklená fasádní ocelová - typ 1</t>
  </si>
  <si>
    <t>826</t>
  </si>
  <si>
    <t>Oknonové.R01</t>
  </si>
  <si>
    <t>Okno hliníkové 1250x900 mm - kompletní dodávka+montáž dle položky výpisů 1/0 až 15/0</t>
  </si>
  <si>
    <t>861</t>
  </si>
  <si>
    <t>K-CE repas.OK01</t>
  </si>
  <si>
    <t>Fasádní prosklená ocelová konstrukce 2025x3000 mm (1.NP) - kompletní dodávka+montáž dle specifikace v položkách číslo 1.1 OK/1.6 OK</t>
  </si>
  <si>
    <t>862</t>
  </si>
  <si>
    <t>K-CE repas.OK14</t>
  </si>
  <si>
    <t>Fasádní prosklená ocelová konstrukce 2025x3000 mm (1.NP) - kompletní dodávka+montáž dle specifikace v položce číslo 1.14 OK</t>
  </si>
  <si>
    <t>N010</t>
  </si>
  <si>
    <t>K-CE prosklená fasádní ocelová - typ 10</t>
  </si>
  <si>
    <t>877</t>
  </si>
  <si>
    <t>K-CE repas OK14</t>
  </si>
  <si>
    <t>Vstupní fasádní prosklená stěna 5540x5900 mm (1.PP) - kompletní dodávka+montáž dle specifikace v položkách číslo 14 OK/17 OK</t>
  </si>
  <si>
    <t>N012</t>
  </si>
  <si>
    <t>K-CE prosklená fasádní ocelová -  světlík typ 12</t>
  </si>
  <si>
    <t>879</t>
  </si>
  <si>
    <t>K-CE nová. OK 2</t>
  </si>
  <si>
    <t>Prosklená střešní konstrukce konstrukce ocelová (střecha). - kompletní dodávka+montáž PROSKLENI dle specifikace 28 OK ( ostatní dodávky+montáže viz další položk</t>
  </si>
  <si>
    <t>Prosklená střešní konstrukce konstrukce ocelová (střecha). - kompletní dodávka+montáž PROSKLENI dle specifikace 28 OK ( ostatní dodávky+montáže viz další položky)</t>
  </si>
  <si>
    <t>N02</t>
  </si>
  <si>
    <t>K-CE prosklená fasádní ocelová - typ 2</t>
  </si>
  <si>
    <t>827</t>
  </si>
  <si>
    <t>Oknorepas.R16</t>
  </si>
  <si>
    <t>Repase stávajícího dřevěného okna 2400x2100mm - kompletní dodávka+montáž dle specifikace v položce číslo 16/0</t>
  </si>
  <si>
    <t>828</t>
  </si>
  <si>
    <t>Oknorepas.R17</t>
  </si>
  <si>
    <t>Repase stávajícího dřevěného okna 2400x2100mm - kompletní dodávka+montáž dle specifikace v položce číslo 17/0</t>
  </si>
  <si>
    <t>829</t>
  </si>
  <si>
    <t>Oknorepas.R18</t>
  </si>
  <si>
    <t>Repase stávajícího dřevěného okna 2400x2100mm - kompletní dodávka+montáž dle specifikace v položce číslo 18/0</t>
  </si>
  <si>
    <t>830</t>
  </si>
  <si>
    <t>Oknorepas.R19</t>
  </si>
  <si>
    <t>Repase stávajícího dřevěného okna 2400x2100mm - kompletní dodávka+montáž dle specifikace v položce číslo 19/0</t>
  </si>
  <si>
    <t>831</t>
  </si>
  <si>
    <t>Oknorepas.R20</t>
  </si>
  <si>
    <t>Repase stávajícího dřevěného okna 2400x2100mm - kompletní dodávka+montáž dle specifikace v položce číslo 20/0</t>
  </si>
  <si>
    <t>832</t>
  </si>
  <si>
    <t>Oknorepas.R21</t>
  </si>
  <si>
    <t>Repase stávajícího dřevěného okna 2400x2100mm - kompletní dodávka+montáž dle specifikace v položce číslo 21/0</t>
  </si>
  <si>
    <t>833</t>
  </si>
  <si>
    <t>Oknorepas.R23</t>
  </si>
  <si>
    <t>Repase stávajícího dřevěného okna 2400x2100 mm - kompletní dodávka+montáž dle specifikace v položce číslo 23/0</t>
  </si>
  <si>
    <t>834</t>
  </si>
  <si>
    <t>Oknorepas.R24</t>
  </si>
  <si>
    <t>Repase stávajícího dřevěného okna 2400x2100 mm - kompletní dodávka+montáž dle specifikace v položce číslo 24/0</t>
  </si>
  <si>
    <t>863</t>
  </si>
  <si>
    <t>K-CE repas.OK07</t>
  </si>
  <si>
    <t>Vstupní fasádní prosklená stěna s dvoukřídlovými otevíravými dveřmi a s fixním nadsvětlíkem 2025x3400 mm (1.NP) - kompletní dodávka+montáž dle specifikace v pol</t>
  </si>
  <si>
    <t>Vstupní fasádní prosklená stěna s dvoukřídlovými otevíravými dveřmi a s fixním nadsvětlíkem 2025x3400 mm (1.NP) - kompletní dodávka+montáž dle specifikace v položkách číslo 1.07 OK/1.09 OK.</t>
  </si>
  <si>
    <t>864</t>
  </si>
  <si>
    <t>K-CE repas.OK11</t>
  </si>
  <si>
    <t>Vstupní fasádní prosklená stěna s dvoukřídlovými otevíravými dveřmi a s fixním nadsvětlíkem 2025x3400 mm (1.NP) - kompletní dodávka+montáž dle specifikace v položkách číslo 1.11 OK/1.13 OK.</t>
  </si>
  <si>
    <t>N03</t>
  </si>
  <si>
    <t>K-CE prosklená fasádní ocelová - typ 3</t>
  </si>
  <si>
    <t>835</t>
  </si>
  <si>
    <t>Oknorepas.R22</t>
  </si>
  <si>
    <t>Repase stávajícího dřevěného okna1250x2100 mm - kompletní dodávka+montáž dle specifikace v položce číslo 22/0</t>
  </si>
  <si>
    <t>865</t>
  </si>
  <si>
    <t>K-CE repas.OK10</t>
  </si>
  <si>
    <t>Fasádní prosklená dělená stěna se 7 fixními částmi 2025x3000 mm (1.NP) - kompletní dodávka+montáž dle specifikace v položce číslo 1.10 OK</t>
  </si>
  <si>
    <t>N04</t>
  </si>
  <si>
    <t>K-CE prosklená fasádní ocelová - typ 4</t>
  </si>
  <si>
    <t>866</t>
  </si>
  <si>
    <t>K-CE repas. OK0</t>
  </si>
  <si>
    <t>Stávající čelní fasádní stěna dvorany výpravní haly (2.NP). Celkem 27 fixních částí. Kompletní dodávka+montáž dle specifikace 2.1 OK/2.27 OK</t>
  </si>
  <si>
    <t>N05a</t>
  </si>
  <si>
    <t>K-CE prosklená fasádní ocelová - typ 5a</t>
  </si>
  <si>
    <t>836</t>
  </si>
  <si>
    <t>Oknorepas.R31 -</t>
  </si>
  <si>
    <t>Repase stávajícího dřevěného okna 900x1800 mm - kompletní dodávka+montáž dle specifikace v položkách číslo 31/0 až 33/0</t>
  </si>
  <si>
    <t>837</t>
  </si>
  <si>
    <t>Oknorepas.R36 -</t>
  </si>
  <si>
    <t>Repase stávajícího dřevěného okna 900x1800 mm - kompletní dodávka+montáž dle specifikace v položkách číslo 36/0 až 51/0</t>
  </si>
  <si>
    <t>838</t>
  </si>
  <si>
    <t>Oknorepas.R54 -</t>
  </si>
  <si>
    <t>Repase stávajícího dřevěného okna 900x1800 mm - kompletní dodávka+montáž dle specifikace v položkách číslo 54/0 až 56/0</t>
  </si>
  <si>
    <t>839</t>
  </si>
  <si>
    <t>OKN.R128 až 131</t>
  </si>
  <si>
    <t>840</t>
  </si>
  <si>
    <t>Oknorepas.R132</t>
  </si>
  <si>
    <t>Repase stávajícího dřevěného okna 900x1800 mm - kompletní dodávka+montáž dle specifikace v položkách číslo 132/0 až 142/0</t>
  </si>
  <si>
    <t>841</t>
  </si>
  <si>
    <t>Oknorepas.R149</t>
  </si>
  <si>
    <t>Repase stávajícího dřevěného okna 900x1800 mm - kompletní dodávka+montáž dle specifikace v položkách číslo 149/0 až 161/0</t>
  </si>
  <si>
    <t>867</t>
  </si>
  <si>
    <t>Fasádní dělená předsazená ocelová stěna. Složena z 12 fixních částí a 3 otevíravých křídel - 7000x2800 mm (1.NP) - kompletní dodávka+montáž dle specifikace v po</t>
  </si>
  <si>
    <t>Fasádní dělená předsazená ocelová stěna. Složena z 12 fixních částí a 3 otevíravých křídel - 7000x2800 mm (1.NP) - kompletní dodávka+montáž dle specifikace v položce číslo 4 OK</t>
  </si>
  <si>
    <t>N05b</t>
  </si>
  <si>
    <t>K-CE prosklená fasádní ocelová - typ 5b</t>
  </si>
  <si>
    <t>842</t>
  </si>
  <si>
    <t>OkN.R143 až 148</t>
  </si>
  <si>
    <t>868</t>
  </si>
  <si>
    <t>Fasádní dělená předsazená ocelová stěna. Složena z 12 fixních částí a 3 otevíravých křídel - 7000x2800 mm (1.NP) - kompletní dodávka+montáž dle specifikace v položce číslo 5 OK</t>
  </si>
  <si>
    <t>N05c</t>
  </si>
  <si>
    <t>Okna typ 5c</t>
  </si>
  <si>
    <t>843</t>
  </si>
  <si>
    <t>Oknonové.R52.1</t>
  </si>
  <si>
    <t>844</t>
  </si>
  <si>
    <t>Oknonové.R53.1</t>
  </si>
  <si>
    <t>N06</t>
  </si>
  <si>
    <t>K-CE prosklená fasádní ocelová - typ 6</t>
  </si>
  <si>
    <t>845</t>
  </si>
  <si>
    <t>Oknorepas.R34</t>
  </si>
  <si>
    <t>Repase stávajícího dřevěného okna 4500x2400 mm - kompletní dodávka+montáž dle specifikace v položce číslo 34/0</t>
  </si>
  <si>
    <t>846</t>
  </si>
  <si>
    <t>Oknorepas.R35</t>
  </si>
  <si>
    <t>Repase stávajícího dřevěného okna 4500x2400 mm - kompletní dodávka+montáž dle specifikace v položce číslo 35/0</t>
  </si>
  <si>
    <t>869</t>
  </si>
  <si>
    <t>K-CE repas OK6-</t>
  </si>
  <si>
    <t>Prosklená ocelová konstrukce postranních stěn dvorany výpravní haly 5750x8800 mm (2.NP) - kompletní dodávka+montáž dle specifikace v položkách číslo 6.0 OK/9.0</t>
  </si>
  <si>
    <t>Prosklená ocelová konstrukce postranních stěn dvorany výpravní haly 5750x8800 mm (2.NP) - kompletní dodávka+montáž dle specifikace v položkách číslo 6.0 OK/9.0 OK</t>
  </si>
  <si>
    <t>870</t>
  </si>
  <si>
    <t>K-CE repas OK24</t>
  </si>
  <si>
    <t>Prosklená ocelová konstrukce postranních stěn dvorany výpravní haly 5750x8800 mm (2.NP) - kompletní dodávka+montáž dle specifikace v položkách číslo 24 OK/27 OK</t>
  </si>
  <si>
    <t>N07</t>
  </si>
  <si>
    <t>K-CE prosklená fasádní ocelová - typ 7</t>
  </si>
  <si>
    <t>847</t>
  </si>
  <si>
    <t>OkN.R57 až R63.</t>
  </si>
  <si>
    <t>871</t>
  </si>
  <si>
    <t>K-CE repas OK10</t>
  </si>
  <si>
    <t>Prosklená ocelová konstrukce postranních stěn dvorany výpravní haly. 5750x4200 mm (2.NP) - kompletní dodávka+montáž dle specifikace v položkách číslo 10 OK/11 O</t>
  </si>
  <si>
    <t>Prosklená ocelová konstrukce postranních stěn dvorany výpravní haly. 5750x4200 mm (2.NP) - kompletní dodávka+montáž dle specifikace v položkách číslo 10 OK/11 OK</t>
  </si>
  <si>
    <t>872</t>
  </si>
  <si>
    <t>K-CE repas OK22</t>
  </si>
  <si>
    <t>Prosklená ocelová konstrukce postranních stěn dvorany výpravní haly. 5750x4200 mm (2.NP) - kompletní dodávka+montáž dle specifikace v položkách číslo 22 OK/23 O</t>
  </si>
  <si>
    <t>Prosklená ocelová konstrukce postranních stěn dvorany výpravní haly. 5750x4200 mm (2.NP) - kompletní dodávka+montáž dle specifikace v položkách číslo 22 OK/23 OK</t>
  </si>
  <si>
    <t>N08</t>
  </si>
  <si>
    <t>Okna typ 8</t>
  </si>
  <si>
    <t>848</t>
  </si>
  <si>
    <t>OkN.R64 až R65.</t>
  </si>
  <si>
    <t>849</t>
  </si>
  <si>
    <t>OkN.R74 až R79.</t>
  </si>
  <si>
    <t>850</t>
  </si>
  <si>
    <t>OkN.R81 až R84.</t>
  </si>
  <si>
    <t>851</t>
  </si>
  <si>
    <t>OkN.R102 až 104</t>
  </si>
  <si>
    <t>852</t>
  </si>
  <si>
    <t>OkN.R115 až 127</t>
  </si>
  <si>
    <t>N08a</t>
  </si>
  <si>
    <t>K-CE prosklená fasádní ocelová - typ 8a</t>
  </si>
  <si>
    <t>873</t>
  </si>
  <si>
    <t>K-CE repas OK12</t>
  </si>
  <si>
    <t>Prosklená ocelová konstrukce postranních stěn hlavního objektu výpravní haly (2.NP) - kompletní dodávka+montáž dle specifikace v položkce číslo 12 OK</t>
  </si>
  <si>
    <t>N08b</t>
  </si>
  <si>
    <t>K-CE prosklená fasádní ocelová - typ 8b</t>
  </si>
  <si>
    <t>874</t>
  </si>
  <si>
    <t>K-CE repas OK21</t>
  </si>
  <si>
    <t>Prosklená ocelová konstrukce postranních stěn hlavního objektu výpravní haly (2.NP) - kompletní dodávka+montáž dle specifikace v položkce číslo 21 OK</t>
  </si>
  <si>
    <t>N09</t>
  </si>
  <si>
    <t>Okna typ 9</t>
  </si>
  <si>
    <t>853</t>
  </si>
  <si>
    <t>OkN.R66 až R73.</t>
  </si>
  <si>
    <t>N09a</t>
  </si>
  <si>
    <t>K-CE prosklená fasádní ocelová - typ 9a</t>
  </si>
  <si>
    <t>875</t>
  </si>
  <si>
    <t>K-CE repas OK13</t>
  </si>
  <si>
    <t>Prosklená ocelová konstrukce ze strany perónu s fixními částmi 5460x2400 mm (1.PP) - kompletní dodávka+montáž dle specifikace v položkce číslo 13 OK</t>
  </si>
  <si>
    <t>N09b</t>
  </si>
  <si>
    <t>K-CE prosklená fasádní ocelová - typ 9b</t>
  </si>
  <si>
    <t>876</t>
  </si>
  <si>
    <t>K-CE repas OK18</t>
  </si>
  <si>
    <t>Dělená prosklená ocelová konstrukce ze strany perónu s fixními částmi 5500x2250 mm (1.PP) - kompletní dodávka+montáž dle specifikace v položkce číslo 18 OK</t>
  </si>
  <si>
    <t>N10a</t>
  </si>
  <si>
    <t>Okna typ 10a</t>
  </si>
  <si>
    <t>854</t>
  </si>
  <si>
    <t>Oknonové.R80a.1</t>
  </si>
  <si>
    <t>N10b</t>
  </si>
  <si>
    <t>Okna typ 10b</t>
  </si>
  <si>
    <t>855</t>
  </si>
  <si>
    <t>Oknonové.R80b.1</t>
  </si>
  <si>
    <t>N10c</t>
  </si>
  <si>
    <t>Okna typ 10c</t>
  </si>
  <si>
    <t>856</t>
  </si>
  <si>
    <t>Oknonové.R80c.1</t>
  </si>
  <si>
    <t>N11</t>
  </si>
  <si>
    <t>K-CE prosklená fasádní ocelová - typ 11</t>
  </si>
  <si>
    <t>857</t>
  </si>
  <si>
    <t>OkN.R85 až R101</t>
  </si>
  <si>
    <t>878</t>
  </si>
  <si>
    <t>K-CE repas OK19</t>
  </si>
  <si>
    <t>Vstupní fasádní prosklená stěna, s dvojími dvoukřídlými dveřmi 3500x2650 mm (1.PP) - kompletní dodávka+montáž dle specifikace v položkách číslo 19 OK/20 OK</t>
  </si>
  <si>
    <t>N12</t>
  </si>
  <si>
    <t>Nová okna</t>
  </si>
  <si>
    <t>858</t>
  </si>
  <si>
    <t>OkN.R162 až 163</t>
  </si>
  <si>
    <t>859</t>
  </si>
  <si>
    <t>OkN.R164 až 168</t>
  </si>
  <si>
    <t>860</t>
  </si>
  <si>
    <t>OkN.R169 až 171</t>
  </si>
  <si>
    <t>N134</t>
  </si>
  <si>
    <t>Dveře vnější ocelové</t>
  </si>
  <si>
    <t>450</t>
  </si>
  <si>
    <t>134000000.RD1</t>
  </si>
  <si>
    <t>Ocelové prosklené vstupní dveře s fixy - repase výrobku vč.nového zámku dle specifikace položky výpisu 1/D</t>
  </si>
  <si>
    <t>typ 1' 
1/D6=6.000 [A] 
Mezisoučet: A=6.000 [B]</t>
  </si>
  <si>
    <t>451</t>
  </si>
  <si>
    <t>134000000.RD12</t>
  </si>
  <si>
    <t>Ocelové vstupní dveře - repase výrobku vč.nového zámku, zateplení dle specifikace položky výpisu 12/D</t>
  </si>
  <si>
    <t>typ 8' 
12/D1.9=1.900 [A] 
Mezisoučet: A=1.900 [B]</t>
  </si>
  <si>
    <t>452</t>
  </si>
  <si>
    <t>134000000.RD13</t>
  </si>
  <si>
    <t>Ocelové vstupní dveře dvoukřídlé - repase výrobku vč.nového zámku, zateplení dle specifikace položky výpisu 13/D</t>
  </si>
  <si>
    <t>typ 9' 
13/D4.7=4.700 [A] 
Mezisoučet: A=4.700 [B]</t>
  </si>
  <si>
    <t>453</t>
  </si>
  <si>
    <t>134000000.RD14</t>
  </si>
  <si>
    <t>Ocelové výtahové dveře- repase výrobku vč.nového zámku atd. dle specifikace položky výpisu 14/D</t>
  </si>
  <si>
    <t>typ 10' 
14/D4.2=4.200 [A] 
Mezisoučet: A=4.200 [B] 
15/D4.2=4.200 [C] 
Mezisoučet: C=4.200 [D] 
Celkem: A+C=8.400 [E]</t>
  </si>
  <si>
    <t>454</t>
  </si>
  <si>
    <t>134000000.RD18</t>
  </si>
  <si>
    <t>Ocelová vrata - repase výrobku vč.nového zámku, RAL atd. dle specifikace položky výpisu 18/D</t>
  </si>
  <si>
    <t>typ 13' 
18/D8.8=8.800 [A] 
Mezisoučet: A=8.800 [B] 
Celkem: A=8.800 [C]</t>
  </si>
  <si>
    <t>455</t>
  </si>
  <si>
    <t>134000000.RD2</t>
  </si>
  <si>
    <t>Ocelové prosklené vstupní dveře s fixy - repase výrobku vč.nového zámku dle specifikace položky výpisu 2/D</t>
  </si>
  <si>
    <t>typ 2' 
2/D6.2=6.200 [A] 
Mezisoučet: A=6.200 [B]</t>
  </si>
  <si>
    <t>456</t>
  </si>
  <si>
    <t>134000000.RD3</t>
  </si>
  <si>
    <t>Ocelové prosklené vstupní dveře s fixy - repase výrobku vč.nového zámku dle specifikace položky výpisu 3/D</t>
  </si>
  <si>
    <t>typ 3' 
3/D8.2=8.200 [A] 
Mezisoučet: A=8.200 [B]</t>
  </si>
  <si>
    <t>457</t>
  </si>
  <si>
    <t>134000000.RD4</t>
  </si>
  <si>
    <t>Ocelové prosklené vstupní dveře s fixy - repase výrobku vč.nového zámku dle specifikace položky výpisu 4/D</t>
  </si>
  <si>
    <t>typ 4' 
4/D16=16.000 [A] 
Mezisoučet: A=16.000 [B]</t>
  </si>
  <si>
    <t>458</t>
  </si>
  <si>
    <t>134000000.RD6</t>
  </si>
  <si>
    <t>Ocelové vstupní dveře dvoukřídlé - repase výrobku vč.nového zámku, zateplení dle specifikace položky výpisu 6/D</t>
  </si>
  <si>
    <t>typ 6' 
6/D3.7=3.700 [A] 
Mezisoučet: A=3.700 [B]</t>
  </si>
  <si>
    <t>459</t>
  </si>
  <si>
    <t>134000000.RD7</t>
  </si>
  <si>
    <t>Ocelové vstupní dveře dvoukřídlé s nadsvětlíkem - repase výrobku vč.nového zámku, zateplení atd. dle specifikace položky výpisu 7/D,8/D,9/D,10/D,11/D</t>
  </si>
  <si>
    <t>typ 7' 
7/D6=6.000 [A] 
8/D6=6.000 [B] 
9/D6=6.000 [C] 
10/D6=6.000 [D] 
11/D6=6.000 [E] 
Mezisoučet: A+B+C+D+E=30.000 [F]</t>
  </si>
  <si>
    <t>N137</t>
  </si>
  <si>
    <t>Boletický panel</t>
  </si>
  <si>
    <t>426</t>
  </si>
  <si>
    <t>137000.RBOL1</t>
  </si>
  <si>
    <t>Boletický panel sestava 1/BOL - kompletní repase dle popisu uvedeného prvku</t>
  </si>
  <si>
    <t>1/BOL73.1=73.100 [A] 
Mezisoučet: A=73.100 [B]</t>
  </si>
  <si>
    <t>427</t>
  </si>
  <si>
    <t>137000.RBOL2</t>
  </si>
  <si>
    <t>Boletický panel sestava 2/BOL - kompletní repase dle popisu uvedeného prvku</t>
  </si>
  <si>
    <t>2/BOL75.6=75.600 [A] 
Mezisoučet: A=75.600 [B]</t>
  </si>
  <si>
    <t>428</t>
  </si>
  <si>
    <t>137000.RBOL3</t>
  </si>
  <si>
    <t>Boletický panel sestava 3/BOL - kompletní repase dle popisu uvedeného prvku</t>
  </si>
  <si>
    <t>3/BOL47.9=47.900 [A] 
Mezisoučet: A=47.900 [B]</t>
  </si>
  <si>
    <t>429</t>
  </si>
  <si>
    <t>137000.RBOL4</t>
  </si>
  <si>
    <t>Boletický panel sestava 4/BOL - kompletní repase dle popisu uvedeného prvku</t>
  </si>
  <si>
    <t>4/BOL80.7=80.700 [A] 
Mezisoučet: A=80.700 [B]</t>
  </si>
  <si>
    <t>430</t>
  </si>
  <si>
    <t>137000.RBOL5</t>
  </si>
  <si>
    <t>Boletický panel sestava 5/BOL - kompletní repase dle popisu uvedeného prvku</t>
  </si>
  <si>
    <t>5/BOL120.6=120.600 [A] 
Mezisoučet: A=120.600 [B]</t>
  </si>
  <si>
    <t>N138</t>
  </si>
  <si>
    <t>Hliníkové dveře</t>
  </si>
  <si>
    <t>509</t>
  </si>
  <si>
    <t>138000000.R10LP</t>
  </si>
  <si>
    <t>Hlinikové dveře+stěna s požární odlolností- kompletní dodávka+montáž dle prvku 10P/AL (3,63 m2)</t>
  </si>
  <si>
    <t>10P/AL1=1.000 [A] 
Mezisoučet: A=1.000 [B]</t>
  </si>
  <si>
    <t>510</t>
  </si>
  <si>
    <t>138000000.R5LP</t>
  </si>
  <si>
    <t>Hlinikové dveře s požární odlolností- kompletní dodávka+montáž dle prvku 5P/AL (3,4 m2)</t>
  </si>
  <si>
    <t>5P/AL1=1.000 [A] 
Mezisoučet: A=1.000 [B]</t>
  </si>
  <si>
    <t>511</t>
  </si>
  <si>
    <t>138000000.R6LP</t>
  </si>
  <si>
    <t>Hlinikové dveře+stěna s požární odlolností- kompletní dodávka+montáž dle prvku 6P/AL (12,1 m2)</t>
  </si>
  <si>
    <t>6P/AL1=1.000 [A] 
Mezisoučet: A=1.000 [B]</t>
  </si>
  <si>
    <t>512</t>
  </si>
  <si>
    <t>138000000.R7LP</t>
  </si>
  <si>
    <t>Hlinikové dveře s požární odlolností- kompletní dodávka+montáž dle prvku 7P/AL (4,4 m2)</t>
  </si>
  <si>
    <t>7P/AL1=1.000 [A] 
Mezisoučet: A=1.000 [B]</t>
  </si>
  <si>
    <t>513</t>
  </si>
  <si>
    <t>138000000.R8LP</t>
  </si>
  <si>
    <t>Hlinikové dveře+stěna s požární odlolností- kompletní dodávka+montáž dle prvku 8P/AL (8,8 m2)</t>
  </si>
  <si>
    <t>8P/AL1=1.000 [A] 
Mezisoučet: A=1.000 [B]</t>
  </si>
  <si>
    <t>514</t>
  </si>
  <si>
    <t>138000000.R9LP</t>
  </si>
  <si>
    <t>Hlinikové dveře+stěna s požární odlolností- kompletní dodávka+montáž dle prvku 9P/AL (8,8 m2)</t>
  </si>
  <si>
    <t>9P/AL1=1.000 [A] 
Mezisoučet: A=1.000 [B]</t>
  </si>
  <si>
    <t>515</t>
  </si>
  <si>
    <t>138000000.RAL1</t>
  </si>
  <si>
    <t>Hliniková prosklená stěna s dveřmi - kompletní dodávka+montáž dle prvku 1/AL (7,2 m2)</t>
  </si>
  <si>
    <t>1/AL1=1.000 [A] 
Mezisoučet: A=1.000 [B]</t>
  </si>
  <si>
    <t>516</t>
  </si>
  <si>
    <t>138000000.RAL10</t>
  </si>
  <si>
    <t>Hliniková prosklená stěna s dveřmi - kompletní dodávka+montáž dle prvku 10/AL (18,24 m2)</t>
  </si>
  <si>
    <t>10/AL1=1.000 [A] 
Mezisoučet: A=1.000 [B]</t>
  </si>
  <si>
    <t>517</t>
  </si>
  <si>
    <t>138000000.RAL11</t>
  </si>
  <si>
    <t>Hliniková prosklená stěna s dveřmi - kompletní dodávka+montáž dle prvku 11/AL (45,50m2)</t>
  </si>
  <si>
    <t>11/AL1=1.000 [A] 
Mezisoučet: A=1.000 [B]</t>
  </si>
  <si>
    <t>518</t>
  </si>
  <si>
    <t>138000000.RAL12</t>
  </si>
  <si>
    <t>Hliniková prosklená stěna s dveřmi - kompletní dodávka+montáž dle prvku 12/AL (3,4m2)</t>
  </si>
  <si>
    <t>12/AL1=1.000 [A] 
Mezisoučet: A=1.000 [B]</t>
  </si>
  <si>
    <t>519</t>
  </si>
  <si>
    <t>138000000.RAL13</t>
  </si>
  <si>
    <t>Hliniková prosklená stěna s dveřmi - kompletní dodávka+montáž dle prvku 13/AL (4,60m2)</t>
  </si>
  <si>
    <t>13/AL1=1.000 [A] 
Mezisoučet: A=1.000 [B]</t>
  </si>
  <si>
    <t>520</t>
  </si>
  <si>
    <t>138000000.RAL14</t>
  </si>
  <si>
    <t>Hliniková prosklená stěna s dveřmi - kompletní dodávka+montáž dle prvku 14/AL (5,60m2)</t>
  </si>
  <si>
    <t>14/AL1=1.000 [A] 
Mezisoučet: A=1.000 [B]</t>
  </si>
  <si>
    <t>521</t>
  </si>
  <si>
    <t>138000000.RAL15</t>
  </si>
  <si>
    <t>Hliniková prosklená stěna s dveřmi - kompletní dodávka+montáž dle prvku 15/AL (5,60m2)</t>
  </si>
  <si>
    <t>15/AL1=1.000 [A] 
Mezisoučet: A=1.000 [B]</t>
  </si>
  <si>
    <t>522</t>
  </si>
  <si>
    <t>138000000.RAL16</t>
  </si>
  <si>
    <t>Hliniková prosklená stěna s dveřmi - kompletní dodávka+montáž dle prvku 16/AL (5,60m2)</t>
  </si>
  <si>
    <t>16/AL1=1.000 [A] 
Mezisoučet: A=1.000 [B]</t>
  </si>
  <si>
    <t>523</t>
  </si>
  <si>
    <t>138000000.RAL17</t>
  </si>
  <si>
    <t>Hlinikové dveře - kompletní dodávka+montáž dle prvku 17/AL (3,60m2)</t>
  </si>
  <si>
    <t>17/AL1=1.000 [A] 
Mezisoučet: A=1.000 [B]</t>
  </si>
  <si>
    <t>524</t>
  </si>
  <si>
    <t>138000000.RAL1P</t>
  </si>
  <si>
    <t>Hlinikové dveře s požární odlolností- kompletní dodávka+montáž dle prvku 1P/AL (3,20m2)</t>
  </si>
  <si>
    <t>1P/AL1=1.000 [A] 
Mezisoučet: A=1.000 [B]</t>
  </si>
  <si>
    <t>525</t>
  </si>
  <si>
    <t>138000000.RAL2</t>
  </si>
  <si>
    <t>Hliniková prosklená stěna s dveřmi - kompletní dodávka+montáž dle prvku 2/AL (8,95 m2)</t>
  </si>
  <si>
    <t>2/AL1=1.000 [A] 
Mezisoučet: A=1.000 [B]</t>
  </si>
  <si>
    <t>526</t>
  </si>
  <si>
    <t>138000000.RAL2P</t>
  </si>
  <si>
    <t>Hlinikové dveře+stěna s požární odlolností- kompletní dodávka+montáž dle prvku 2P/AL (5,20m2)</t>
  </si>
  <si>
    <t>2P/AL1=1.000 [A] 
Mezisoučet: A=1.000 [B]</t>
  </si>
  <si>
    <t>527</t>
  </si>
  <si>
    <t>138000000.RAL3</t>
  </si>
  <si>
    <t>Hliniková prosklená stěna s dveřmi - kompletní dodávka+montáž dle prvku 3/AL (8,25 m2)</t>
  </si>
  <si>
    <t>3/AL1=1.000 [A] 
Mezisoučet: A=1.000 [B]</t>
  </si>
  <si>
    <t>528</t>
  </si>
  <si>
    <t>138000000.RAL3P</t>
  </si>
  <si>
    <t>Hlinikové dveře s požární odlolností- kompletní dodávka+montáž dle prvku 3P/AL (6,4m2)</t>
  </si>
  <si>
    <t>3P/AL1=1.000 [A] 
Mezisoučet: A=1.000 [B]</t>
  </si>
  <si>
    <t>529</t>
  </si>
  <si>
    <t>138000000.RAL4</t>
  </si>
  <si>
    <t>Hliníková prosklená bezpečnostní okenní stěna - kompletní dodávka+montáž dle prvku 4/AL (4,7 m2)</t>
  </si>
  <si>
    <t>4/AL1=1.000 [A] 
Mezisoučet: A=1.000 [B]</t>
  </si>
  <si>
    <t>530</t>
  </si>
  <si>
    <t>138000000.RAL4P</t>
  </si>
  <si>
    <t>Hlinikové dveře s požární odlolností- kompletní dodávka+montáž dle prvku 4P/AL (4,20m2)</t>
  </si>
  <si>
    <t>4P/AL1=1.000 [A] 
Mezisoučet: A=1.000 [B]</t>
  </si>
  <si>
    <t>531</t>
  </si>
  <si>
    <t>138000000.RAL5</t>
  </si>
  <si>
    <t>Hliníková prosklená bezpečnostní stěna s dveřmi - kompletní dodávka+montáž dle prvku 5/AL (6 m2)</t>
  </si>
  <si>
    <t>5/AL1=1.000 [A] 
Mezisoučet: A=1.000 [B]</t>
  </si>
  <si>
    <t>532</t>
  </si>
  <si>
    <t>138000000.RAL6</t>
  </si>
  <si>
    <t>Hliniková prosklená stěna s dveřmi - kompletní dodávka+montáž dle prvku 6/AL (4,2 m2)</t>
  </si>
  <si>
    <t>6/AL1=1.000 [A] 
Mezisoučet: A=1.000 [B]</t>
  </si>
  <si>
    <t>533</t>
  </si>
  <si>
    <t>138000000.RAL7</t>
  </si>
  <si>
    <t>Hliniková prosklená bezrámová stěna s dveřmi - kompletní dodávka+montáž dle prvku 7/AL (4,4 m2)</t>
  </si>
  <si>
    <t>7/AL1=1.000 [A] 
Mezisoučet: A=1.000 [B]</t>
  </si>
  <si>
    <t>534</t>
  </si>
  <si>
    <t>138000000.RAL8</t>
  </si>
  <si>
    <t>Hliniková prosklená stěna s dveřmi - kompletní dodávka+montáž dle prvku 8/AL (30,20 m2)</t>
  </si>
  <si>
    <t>8/AL1=1.000 [A] 
Mezisoučet: A=1.000 [B]</t>
  </si>
  <si>
    <t>535</t>
  </si>
  <si>
    <t>138000000.RAL9</t>
  </si>
  <si>
    <t>Hliniková prosklená stěna s dveřmi - kompletní dodávka+montáž dle prvku 9/AL (5 m2)</t>
  </si>
  <si>
    <t>9/AL1=1.000 [A] 
Mezisoučet: A=1.000 [B]</t>
  </si>
  <si>
    <t>N146.A</t>
  </si>
  <si>
    <t>Vybavení soc.zařízení</t>
  </si>
  <si>
    <t>819</t>
  </si>
  <si>
    <t>146000000.Rpult</t>
  </si>
  <si>
    <t>Přebalovací pult-dodávka+montáž dle výpisu prvků</t>
  </si>
  <si>
    <t>825</t>
  </si>
  <si>
    <t>146000000.Rzrca</t>
  </si>
  <si>
    <t>Zrcadlo sklopné- dodávka+montáž dle výpisu prvků</t>
  </si>
  <si>
    <t>102.641*2 Přepočtené koeficientem množství=205.282 [A]</t>
  </si>
  <si>
    <t>177</t>
  </si>
  <si>
    <t>997013871</t>
  </si>
  <si>
    <t>920</t>
  </si>
  <si>
    <t>NEOCEŇOVAT - Poplatek za uložení stavebního odpadu na recyklační skládce (skládkovné) směsného stavebního a demoličního zatříděného do Katalogu odpadů pod kódem 17 09 04</t>
  </si>
  <si>
    <t>Poplatek za uložení stavebního odpadu na recyklační skládce (skládkovné) směsného stavebního a demoličního zatříděného do Katalogu odpadů pod kódem 17 09 04</t>
  </si>
  <si>
    <t>kalkulováno 70 % hnotnosti' 
3989.823*0.7=2 792.876 [A] 
Mezisoučet: A=2 792.876 [B] 
Celkem: A=2 792.876 [C]</t>
  </si>
  <si>
    <t>537</t>
  </si>
  <si>
    <t>3989.823*10=39 898.230 [A] 
Mezisoučet: A=39 898.230 [B]</t>
  </si>
  <si>
    <t>538</t>
  </si>
  <si>
    <t>kalkulováno 30% hnotnosti' 
3989.823*0.3=1 196.947 [A] 
Mezisoučet: A=1 196.947 [B] 
-10=-10.000 [C] 
Mezisoučet: C=-10.000 [D] 
Celkem: A+C=1 186.947 [E]</t>
  </si>
  <si>
    <t>684</t>
  </si>
  <si>
    <t>997013804</t>
  </si>
  <si>
    <t>919</t>
  </si>
  <si>
    <t>NEOCEŇOVAT - Poplatek za uložení stavebního odpadu na skládce (skládkovné) ze skla zatříděného do Katalogu odpadů pod kódem 17 02 02</t>
  </si>
  <si>
    <t>Poplatek za uložení stavebního odpadu na skládce (skládkovné) ze skla zatříděného do Katalogu odpadů pod kódem 17 02 02</t>
  </si>
  <si>
    <t>912</t>
  </si>
  <si>
    <t xml:space="preserve">  SO 04-71-01_200</t>
  </si>
  <si>
    <t>SO 04-71-01_200</t>
  </si>
  <si>
    <t>Různé kompletní konstrukce</t>
  </si>
  <si>
    <t>380326132</t>
  </si>
  <si>
    <t>Kompletní konstrukce čistíren odpadních vod, nádrží, vodojemů, kanálů z betonu železového bez výztuže a bednění se zvýšenými nároky na prostředí tř. C 30/37, tl</t>
  </si>
  <si>
    <t>Kompletní konstrukce čistíren odpadních vod, nádrží, vodojemů, kanálů z betonu železového bez výztuže a bednění se zvýšenými nároky na prostředí tř. C 30/37, tl. přes 150 do 300 mm</t>
  </si>
  <si>
    <t>380356231</t>
  </si>
  <si>
    <t>Bednění kompletních konstrukcí čistíren odpadních vod, nádrží, vodojemů, kanálů konstrukcí neomítaných z betonu prostého nebo železového ploch rovinných zřízení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</si>
  <si>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</si>
  <si>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</si>
  <si>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</si>
  <si>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</si>
  <si>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</si>
  <si>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Stropy a stropní konstrukce pozemních staveb</t>
  </si>
  <si>
    <t>411321515</t>
  </si>
  <si>
    <t>Stropy z betonu železového (bez výztuže) stropů deskových, plochých střech, desek balkonových, desek hřibových stropů včetně hlavic hřibových sloupů tř. C 20/25</t>
  </si>
  <si>
    <t>411322525</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</si>
  <si>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</si>
  <si>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20/25</t>
  </si>
  <si>
    <t>411351011</t>
  </si>
  <si>
    <t>Bednění stropních konstrukcí - bez podpěrné konstrukce desek tloušťky stropní desky přes 5 do 25 cm zřízení</t>
  </si>
  <si>
    <t>411351012</t>
  </si>
  <si>
    <t>Bednění stropních konstrukcí - bez podpěrné konstrukce desek tloušťky stropní desky přes 5 do 25 cm odstranění</t>
  </si>
  <si>
    <t>411354249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</si>
  <si>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</si>
  <si>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</si>
  <si>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411354313</t>
  </si>
  <si>
    <t>Podpěrná konstrukce stropů - desek, kleneb a skořepin výška podepření do 4 m tloušťka stropu přes 15 do 25 cm zřízení</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</si>
  <si>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</si>
  <si>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</si>
  <si>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</si>
  <si>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</si>
  <si>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</si>
  <si>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</si>
  <si>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</si>
  <si>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413941135</t>
  </si>
  <si>
    <t>Osazování ocelových válcovaných nosníků ve stropech HE-A nebo HE-B, výšky přes 220 mm</t>
  </si>
  <si>
    <t>130109R01</t>
  </si>
  <si>
    <t>ocel profilová jakost S235JR (11 375) průřez HEA 240, vč. přivařených kotevních desek a povrchové úpravy</t>
  </si>
  <si>
    <t>1.947*1.08 Přepočtené koeficientem množství=2.103 [A]</t>
  </si>
  <si>
    <t>631311R01</t>
  </si>
  <si>
    <t>Mazanina z betonu prostého se zvýšenými nároky na prostředí tl. přes 240 mm tř. C 30/37</t>
  </si>
  <si>
    <t>Nová ŽB deska výtahové šachty, v.č. 212 
2.1*2.275*0.25=1.194 [A]</t>
  </si>
  <si>
    <t>631319R01</t>
  </si>
  <si>
    <t>Příplatek k cenám mazanin za úpravu povrchu mazaniny přehlazením s poprášením cementem pro konečnou úpravu, mazanina tl. přes 240 mm (10 kg/m3)</t>
  </si>
  <si>
    <t>631319R02</t>
  </si>
  <si>
    <t>Příplatek k cenám mazanin za malou plochu do 5 m2 jednotlivě mazanina tl. přes 240 mm</t>
  </si>
  <si>
    <t>631351101</t>
  </si>
  <si>
    <t>Bednění v podlahách rýh a hran zřízení</t>
  </si>
  <si>
    <t>631351102</t>
  </si>
  <si>
    <t>Bednění v podlahách rýh a hran odstranění</t>
  </si>
  <si>
    <t>631361821</t>
  </si>
  <si>
    <t>Výztuž mazanin 10 505 (R) nebo BSt 500</t>
  </si>
  <si>
    <t>Různé dokončovací konstrukce a práce pozemních staveb</t>
  </si>
  <si>
    <t>953942421</t>
  </si>
  <si>
    <t>Osazování drobných kovových předmětů se zalitím maltou cementovou, do vysekaných kapes nebo připravených otvorů ocelového čtvercového rámu velikosti do 1000x100</t>
  </si>
  <si>
    <t>Osazování drobných kovových předmětů se zalitím maltou cementovou, do vysekaných kapes nebo připravených otvorů ocelového čtvercového rámu velikosti do 1000x1000 mm, s podlitím rámu</t>
  </si>
  <si>
    <t>RMAT0001</t>
  </si>
  <si>
    <t>ocelový rám z oceli S235 vč. antikorozního nátěru</t>
  </si>
  <si>
    <t>861+367=1 228.000 [A]</t>
  </si>
  <si>
    <t>953943R01</t>
  </si>
  <si>
    <t>Montáž a dodávka L90/90/8 dle v.č. 203 a 209</t>
  </si>
  <si>
    <t>dle v.č. 203 1098.72=1 098.720 [A] 
dle v.č. 209 80=80.000 [B] 
Celkem: A+B=1 178.720 [C]</t>
  </si>
  <si>
    <t>953961216R02</t>
  </si>
  <si>
    <t>Kotvy chemické s vyvrtáním otvoru do betonu, železobetonu nebo tvrdého kamene chemická patrona, velikost M 24, hloubka 160 mm</t>
  </si>
  <si>
    <t>dle v.č. 204 - nová ŽB stropní kce v místě nového výtahu 
6*2=12.000 [A]</t>
  </si>
  <si>
    <t>953961R01</t>
  </si>
  <si>
    <t>Kotvy chemické s vyvrtáním otvoru do betonu, železobetonu nebo tvrdého kamene chemická patrona, velikost M 12, hloubka 160 mm</t>
  </si>
  <si>
    <t>dle výkresu 203 - nová ŽB stropní kce světlíku' 
216=216.000 [A] 
'dle výkresu 209 - nová ŽB stropní kce šachty 0P.35a' 
8*2=16.000 [B] 
Celkem: A+B=232.000 [C]</t>
  </si>
  <si>
    <t>953965R01</t>
  </si>
  <si>
    <t>Kotvy chemické s vyvrtáním otvoru kotevní šrouby pro chemické kotvy, velikost M 12, délka 180 mm</t>
  </si>
  <si>
    <t>953965R02</t>
  </si>
  <si>
    <t>Kotvy chemické s vyvrtáním otvoru kotevní šrouby pro chemické kotvy, velikost M 24, délka 180 mm</t>
  </si>
  <si>
    <t>953965R03</t>
  </si>
  <si>
    <t>Kotvy chemické s vyvrtáním otvoru kotevní šrouby pro chemické kotvy, velikost M 12, délka 200 mm</t>
  </si>
  <si>
    <t>Prorážení otvorů a ostatní bourací práce</t>
  </si>
  <si>
    <t>977342111</t>
  </si>
  <si>
    <t>Frézování drážek pro vodiče ve stěnách z betonu, rozměru do 30x30 mm</t>
  </si>
  <si>
    <t>977343111</t>
  </si>
  <si>
    <t>Frézování drážek pro vodiče ve stropech nebo klenbách z betonu, rozměru do 30x30 mm</t>
  </si>
  <si>
    <t>985331113</t>
  </si>
  <si>
    <t>Dodatečné vlepování betonářské výztuže včetně vyvrtání a vyčištění otvoru cementovou aktivovanou maltou průměr výztuže 12 mm</t>
  </si>
  <si>
    <t>13021054</t>
  </si>
  <si>
    <t>tyč ocelová ohýbaná kruhová žebírková jakost B500B (10 505) výztuž do betonu D 10-16mm</t>
  </si>
  <si>
    <t>985331212</t>
  </si>
  <si>
    <t>Dodatečné vlepování betonářské výztuže včetně vyvrtání a vyčištění otvoru chemickou maltou průměr výztuže 10 mm</t>
  </si>
  <si>
    <t>13021012</t>
  </si>
  <si>
    <t>tyč ocelová kruhová žebírková DIN 488 jakost B500B (10 505) výztuž do betonu D 10mm</t>
  </si>
  <si>
    <t>82.8*0.00064 Přepočtené koeficientem množství=0.053 [A]</t>
  </si>
  <si>
    <t>985441123</t>
  </si>
  <si>
    <t>Přídavná šroubovitá nerezová výztuž pro sanaci trhlin v drážce včetně vyfrézování a zalití kotevní maltou v cihelném nebo kamenném zdivu hloubky do 70 mm 2 táhl</t>
  </si>
  <si>
    <t>Přídavná šroubovitá nerezová výztuž pro sanaci trhlin v drážce včetně vyfrézování a zalití kotevní maltou v cihelném nebo kamenném zdivu hloubky do 70 mm 2 táhla průměru 8 mm</t>
  </si>
  <si>
    <t>1.996*10=19.960 [A] 
Mezisoučet: A=19.960 [B]</t>
  </si>
  <si>
    <t xml:space="preserve">  SO 04-71-01_400</t>
  </si>
  <si>
    <t>Zdravotechnika</t>
  </si>
  <si>
    <t>SO 04-71-01_400</t>
  </si>
  <si>
    <t>Venkovní kanalizace</t>
  </si>
  <si>
    <t>894411111</t>
  </si>
  <si>
    <t>Zřízení šachet kanalizačních z betonových dílců výšky vstupu do 1,50 m s obložením dna betonem tř. C 25/30, na potrubí DN do 200</t>
  </si>
  <si>
    <t>894-1</t>
  </si>
  <si>
    <t>Dno betonové revizní šachty průměr 1000mm výška 725, průtočné kamenina DN 200, levý přítok DN 200 - PVC KB 200, 90°</t>
  </si>
  <si>
    <t>894-2</t>
  </si>
  <si>
    <t>Šachtová skruž betonová průměr 1000mm výška 250mm</t>
  </si>
  <si>
    <t>894-3</t>
  </si>
  <si>
    <t>Šachtový kónus průměr 1000mm/630mm, výška 580mm</t>
  </si>
  <si>
    <t>894-4</t>
  </si>
  <si>
    <t>Vyrovnávací prstenec průměr 630mm výška100mm</t>
  </si>
  <si>
    <t>894-5</t>
  </si>
  <si>
    <t>Poklop DN 625, třída zatížení B125 s odvětráním</t>
  </si>
  <si>
    <t>894-6</t>
  </si>
  <si>
    <t>Těsnění pro skruže DN 1000</t>
  </si>
  <si>
    <t>894-7</t>
  </si>
  <si>
    <t>Napojení nového potrubí PVC DN 110 - 200 na stávající stoku kamenina do DN 400 - vyvrtání otvoru, osazení potrubí bez vnitřního přesahu, zapěnění, obetonování,</t>
  </si>
  <si>
    <t>sou</t>
  </si>
  <si>
    <t>Napojení nového potrubí PVC DN 110 - 200 na stávající stoku kamenina do DN 400 - vyvrtání otvoru, osazení potrubí bez vnitřního přesahu, zapěnění, obetonování, zajištění proti pohybu</t>
  </si>
  <si>
    <t>894-8</t>
  </si>
  <si>
    <t>Napojení nového potrubí PVC DN 110 - 200 na stávající kanalizační šachtu betonovou do DN 1000 - vyvrtání otvoru, osazení potrubí bez vnitřního přesahu, zapěnění</t>
  </si>
  <si>
    <t>Napojení nového potrubí PVC DN 110 - 200 na stávající kanalizační šachtu betonovou do DN 1000 - vyvrtání otvoru, osazení potrubí bez vnitřního přesahu, zapěnění, obetonování, zajištění proti pohybu</t>
  </si>
  <si>
    <t>D10</t>
  </si>
  <si>
    <t>767995111</t>
  </si>
  <si>
    <t>Montáž ostatních atypických zámečnických konstrukcí hmotnosti do 5 kg</t>
  </si>
  <si>
    <t>767-1</t>
  </si>
  <si>
    <t>Montáž typizovaných konstrukcí hmotnosti do 5 kg</t>
  </si>
  <si>
    <t>767-2</t>
  </si>
  <si>
    <t>Materiál pro uložení a uchycení potrubí - systémové typizované upevňovací prvky z Pz oceli - typizované prvky a šroubové spoje - objímky s protihluk. vložkami z</t>
  </si>
  <si>
    <t>Materiál pro uložení a uchycení potrubí - systémové typizované upevňovací prvky z Pz oceli - typizované prvky a šroubové spoje - objímky s protihluk. vložkami z profil. EPDM pryže - nosné profily s dostatečnou statickou únosností - vč. potřebného spojovacího a mont. materiálu - řezy a otvory zatřít zinkovým lakem</t>
  </si>
  <si>
    <t>767-3</t>
  </si>
  <si>
    <t>Pomocné ocelové konstrukce - upevňovací prvky z černé oceli - nosné profily s dostatečnou statickou únosností - vč. potřebného kotvícího, spojovacího a mont. ma</t>
  </si>
  <si>
    <t>Pomocné ocelové konstrukce - upevňovací prvky z černé oceli - nosné profily s dostatečnou statickou únosností - vč. potřebného kotvícího, spojovacího a mont. materiálu</t>
  </si>
  <si>
    <t>998764201</t>
  </si>
  <si>
    <t>Přesun hmot pro konstrukce klempířské stanovený procentní sazbou (%) z ceny vodorovná dopravní vzdálenost do 50 m v objektech výšky do 6 m</t>
  </si>
  <si>
    <t>D11</t>
  </si>
  <si>
    <t>Ostatní dodávky</t>
  </si>
  <si>
    <t>79800-9001</t>
  </si>
  <si>
    <t>Lešení, montážní plošiny, těžká technika - jeřábové práce</t>
  </si>
  <si>
    <t>79800-9002</t>
  </si>
  <si>
    <t>Ozn. tras vedení se směrem toku a druhu média, rozměry a provedení dle ČSN 13 0072, upevnění lep.</t>
  </si>
  <si>
    <t>79800-9003</t>
  </si>
  <si>
    <t>Provedení ochranného pospojování a uzemnění dle požadavků ČSN, pospojovat například: vstupy do objektu, potrubí, provést překlenutí měřidel, u přírub. armatur p</t>
  </si>
  <si>
    <t>Provedení ochranného pospojování a uzemnění dle požadavků ČSN, pospojovat například: vstupy do objektu, potrubí, provést překlenutí měřidel, u přírub. armatur použít vějířové podložky, a další</t>
  </si>
  <si>
    <t>79800-9005</t>
  </si>
  <si>
    <t>Uvedení do provozu, provozní zkoušky, výchozí revize</t>
  </si>
  <si>
    <t>79800-9006</t>
  </si>
  <si>
    <t>Protokolární zaškolení obsluhy</t>
  </si>
  <si>
    <t>79800-9008</t>
  </si>
  <si>
    <t>Předávací dokumentace</t>
  </si>
  <si>
    <t>79800-9015</t>
  </si>
  <si>
    <t>Doprava</t>
  </si>
  <si>
    <t>79800-9016</t>
  </si>
  <si>
    <t>Práce nezahrnuté v rozpočtu vzniklé během výstavby</t>
  </si>
  <si>
    <t>STAVEBNÍ PŘÍPOMOCI</t>
  </si>
  <si>
    <t>95-1.1</t>
  </si>
  <si>
    <t>Hodinová zúčtovací sazba, práce v tarifní třídě 6. Cena za kompletní dodávku a realizaci potřebných pomocných stavebních prací související s realizací tohoto pr</t>
  </si>
  <si>
    <t>Hodinová zúčtovací sazba, práce v tarifní třídě 6. Cena za kompletní dodávku a realizaci potřebných pomocných stavebních prací související s realizací tohoto projektu. Zejména zhotovení prostupů přes stěny, příčky, stropy nebo jiné stavební konstrukce, osazení chrániček, zapravení prostupů po montáži rozvodů, vrtání otvorů pro kotvy a hmoždiny,vyřezání drážek ve stěnách a jejich následné zapravení, oprava omítek , bělninových obkladů, povrchů podlah, podhledů v dotčených místech, potrubními trasami.</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</si>
  <si>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</si>
  <si>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</si>
  <si>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</si>
  <si>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</si>
  <si>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</si>
  <si>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713463315</t>
  </si>
  <si>
    <t>Montáž izolace tepelné potrubí a ohybů tvarovkami nebo deskami potrubními pouzdry s povrchovou úpravou hliníkovou fólií se samolepícím přesahem (izolační materiál ve specifikaci) přelepenými samolepící hliníkovou páskou ohybů jednovrstvá D do 50 mm</t>
  </si>
  <si>
    <t>713463316</t>
  </si>
  <si>
    <t>Montáž izolace tepelné potrubí a ohybů tvarovkami nebo deskami potrubními pouzdry s povrchovou úpravou hliníkovou fólií se samolepícím přesahem (izolační materiál ve specifikaci) přelepenými samolepící hliníkovou páskou ohybů jednovrstvá D přes 50 do 100 mm</t>
  </si>
  <si>
    <t>713-1.01</t>
  </si>
  <si>
    <t>Termoizolační trubice z minerální vlny s polepem hliníkovou folií vyztuženou skleněnou mřížkou, vnitřní průměr 76 mm, tloušťka stěny 40 mm (2m)</t>
  </si>
  <si>
    <t>713-1.1</t>
  </si>
  <si>
    <t>Termoizolační trubice z minerální vlny s polepem hliníkovou folií vyztuženou skleněnou mřížkou, vnitřní průměr 63 mm, tloušťka stěny 40 mm (2m)</t>
  </si>
  <si>
    <t>713-1.2</t>
  </si>
  <si>
    <t>Termoizolační trubice z minerální vlny s polepem hliníkovou folií vyztuženou skleněnou mřížkou, vnitřní průměr 54 mm, tloušťka stěny 40 mm (2m)</t>
  </si>
  <si>
    <t>713-1.3</t>
  </si>
  <si>
    <t>Termoizolační trubice z minerální vlny s polepem hliníkovou folií vyztuženou skleněnou mřížkou, vnitřní průměr 42 mm, tloušťka stěny 30 mm (2m)</t>
  </si>
  <si>
    <t>713-2.01</t>
  </si>
  <si>
    <t>Termoizolační trubice z minerální vlny s polepem hliníkovou folií vyztuženou skleněnou mřížkou, vnitřní průměr 35 mm, tloušťka stěny 20 mm (2m)</t>
  </si>
  <si>
    <t>713-3.01</t>
  </si>
  <si>
    <t>Termoizolační trubice z pěnového polyetylenu s uzavřenou buněčnou strukturou. Nelaminované provedení s podélným nářezem. Vnitřní průměr 25 mm, tloušťka stěny 6m</t>
  </si>
  <si>
    <t>Termoizolační trubice z pěnového polyetylenu s uzavřenou buněčnou strukturou. Nelaminované provedení s podélným nářezem. Vnitřní průměr 25 mm, tloušťka stěny 6mm (2m)</t>
  </si>
  <si>
    <t>713-4.01</t>
  </si>
  <si>
    <t>Termoizolační trubice z pěnového polyetylenu s uzavřenou buněčnou strukturou. Nelaminované provedení s podélným nářezem. Vnitřní průměr 20 mm, tloušťka stěny 6m</t>
  </si>
  <si>
    <t>Termoizolační trubice z pěnového polyetylenu s uzavřenou buněčnou strukturou. Nelaminované provedení s podélným nářezem. Vnitřní průměr 20 mm, tloušťka stěny 6mm (2m)</t>
  </si>
  <si>
    <t>998713201</t>
  </si>
  <si>
    <t>Přesun hmot pro izolace tepelné stanovený procentní sazbou (%) z ceny vodorovná dopravní vzdálenost do 50 m v objektech výšky do 6 m</t>
  </si>
  <si>
    <t>Vnitřní kanalizace</t>
  </si>
  <si>
    <t>721110806</t>
  </si>
  <si>
    <t>Demontáž potrubí z kameninových trub normálních nebo kyselinovzdorných přes 100 do DN 200</t>
  </si>
  <si>
    <t>721140802</t>
  </si>
  <si>
    <t>Demontáž potrubí z litinových trub odpadních nebo dešťových do DN 100</t>
  </si>
  <si>
    <t>721140806</t>
  </si>
  <si>
    <t>Demontáž potrubí z litinových trub odpadních nebo dešťových přes 100 do DN 200</t>
  </si>
  <si>
    <t>721171803</t>
  </si>
  <si>
    <t>Demontáž potrubí z novodurových trub odpadních nebo připojovacích do D 75</t>
  </si>
  <si>
    <t>721176113</t>
  </si>
  <si>
    <t>Potrubí HT odpadní svislé, D 50 x 1,8 mm</t>
  </si>
  <si>
    <t>72117-6114</t>
  </si>
  <si>
    <t>Potrubí HT odpadní svislé, D 75 x x 2,7 mm</t>
  </si>
  <si>
    <t>72117-6115</t>
  </si>
  <si>
    <t>Potrubí HT odpadní svislé, D 110 x 2,7 mm</t>
  </si>
  <si>
    <t>72117-6116</t>
  </si>
  <si>
    <t>Potrubí HT odpadní svislé, D 125 x 3,1 mm</t>
  </si>
  <si>
    <t>72117-6117</t>
  </si>
  <si>
    <t>Potrubí HT odpadní svislé, D 160 x 3,9 mm</t>
  </si>
  <si>
    <t>721174023</t>
  </si>
  <si>
    <t>Potrubí kanalizační z PP odpadní DN 50</t>
  </si>
  <si>
    <t>721174025</t>
  </si>
  <si>
    <t>Potrubí z trub polypropylenových odpadní (svislé) DN 110</t>
  </si>
  <si>
    <t>722174026</t>
  </si>
  <si>
    <t>Potrubí z plastových trubek z polypropylenu PPR svařovaných polyfúzně PN 20 (SDR 6) D 50 x 8,3</t>
  </si>
  <si>
    <t>721174041</t>
  </si>
  <si>
    <t>Potrubí z trub polypropylenových připojovací DN 32</t>
  </si>
  <si>
    <t>721174042</t>
  </si>
  <si>
    <t>Potrubí z trub polypropylenových připojovací DN 40</t>
  </si>
  <si>
    <t>721174043</t>
  </si>
  <si>
    <t>Potrubí z trub polypropylenových připojovací DN 50</t>
  </si>
  <si>
    <t>722174044</t>
  </si>
  <si>
    <t>Potrubí kanalizační z PP připojovací DN 75</t>
  </si>
  <si>
    <t>721174045</t>
  </si>
  <si>
    <t>Potrubí z trub polypropylenových připojovací DN 110</t>
  </si>
  <si>
    <t>721176144</t>
  </si>
  <si>
    <t>Potrubí HT dešťové (svislé), D 75 x 1,9 mm</t>
  </si>
  <si>
    <t>721176145</t>
  </si>
  <si>
    <t>Potrubí HT dešťové (svislé), D 110 x 2,7 mm</t>
  </si>
  <si>
    <t>721176146</t>
  </si>
  <si>
    <t>Potrubí HT dešťové (svislé), D 125 x 3,1 mm</t>
  </si>
  <si>
    <t>721176147</t>
  </si>
  <si>
    <t>Potrubí HT dešťové (svislé), D 160 x 3,9 mm</t>
  </si>
  <si>
    <t>722176147</t>
  </si>
  <si>
    <t>Potrubí KG svodné (ležaté) v zemi, D 110 x 3,2 mm</t>
  </si>
  <si>
    <t>723176147</t>
  </si>
  <si>
    <t>Potrubí KG svodné (ležaté) v zemi, D 125 x 3,2 mm</t>
  </si>
  <si>
    <t>724176147</t>
  </si>
  <si>
    <t>Potrubí KG svodné (ležaté) v zemi, D 160 x 4,0 mm</t>
  </si>
  <si>
    <t>725176147</t>
  </si>
  <si>
    <t>Potrubí KG svodné (ležaté) v zemi, D 200 x 4,9 mm</t>
  </si>
  <si>
    <t>721176232</t>
  </si>
  <si>
    <t>Potrubí KG svodné dešťové (ležaté) zavěšené, D 110 x 3,2 mm</t>
  </si>
  <si>
    <t>721176233</t>
  </si>
  <si>
    <t>Potrubí KG svodné dešťové (ležaté) zavěšené, D 125 x 3,2 mm</t>
  </si>
  <si>
    <t>721176234</t>
  </si>
  <si>
    <t>Potrubí KG svodné dešťové (ležaté) zavěšené, D 160 x 4,2 mm</t>
  </si>
  <si>
    <t>721194103</t>
  </si>
  <si>
    <t>Vyměření přípojek na potrubí vyvedení a upevnění odpadních výpustek DN 32</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</si>
  <si>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</si>
  <si>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</si>
  <si>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</si>
  <si>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</si>
  <si>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</si>
  <si>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</si>
  <si>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721211421</t>
  </si>
  <si>
    <t>Podlahové vpusti se svislým odtokem DN 50/75/110 mřížka nerez 115x115</t>
  </si>
  <si>
    <t>721242804</t>
  </si>
  <si>
    <t>Demontáž lapačů střešních splavenin DN 125</t>
  </si>
  <si>
    <t>55162400</t>
  </si>
  <si>
    <t>HL310NPr vpust podlahová DN 50/75/110, svislý odtok, sifonová vložka PRIMUS</t>
  </si>
  <si>
    <t>721212122</t>
  </si>
  <si>
    <t>Odtokové sprchové žlaby se zápachovou uzávěrkou a krycím roštem délky 750 mm</t>
  </si>
  <si>
    <t>721273153</t>
  </si>
  <si>
    <t>Ventilační hlavice z polypropylenu (PP) DN 110</t>
  </si>
  <si>
    <t>721273200</t>
  </si>
  <si>
    <t>Souprava ventilační střešní HL, souprava větrací hlavice PP HL810 D 110 mm</t>
  </si>
  <si>
    <t>721-1</t>
  </si>
  <si>
    <t>Vodní zápachová uzávěrka pro odvod kondenzátu DN40 s připojením DN32 popř. d12-18mm, s přidanou mechanickou uzávěrkou a čistící vložkou, s otáčivým remenem odto</t>
  </si>
  <si>
    <t>Vodní zápachová uzávěrka pro odvod kondenzátu DN40 s připojením DN32 popř. d12-18mm, s přidanou mechanickou uzávěrkou a čistící vložkou, s otáčivým remenem odtoku</t>
  </si>
  <si>
    <t>721-2</t>
  </si>
  <si>
    <t>Čistící tvarovka DN 50</t>
  </si>
  <si>
    <t>721-3</t>
  </si>
  <si>
    <t>Čistící tvarovka DN 75</t>
  </si>
  <si>
    <t>721-4</t>
  </si>
  <si>
    <t>Čistící tvarovka DN 110</t>
  </si>
  <si>
    <t>721-5</t>
  </si>
  <si>
    <t>čistící tvarovka DN 125</t>
  </si>
  <si>
    <t>721-6</t>
  </si>
  <si>
    <t>čistící tvarovka DN 160</t>
  </si>
  <si>
    <t>721-7</t>
  </si>
  <si>
    <t>Montáž kanalizace (položka 721-1 až 721-6)</t>
  </si>
  <si>
    <t>Potrubí podtlakového odvedení srážkových odpadních vod z ploché střechy 
Potrubí podtlakového odvedení srážkových odpadních vod z ploché střechy</t>
  </si>
  <si>
    <t>721-8</t>
  </si>
  <si>
    <t>Střešní vtok QS-P+ fóliový typ</t>
  </si>
  <si>
    <t>721-9</t>
  </si>
  <si>
    <t>Elektrický ohřev QS-P+</t>
  </si>
  <si>
    <t>721-10</t>
  </si>
  <si>
    <t>Set pro připojení parozábrany DN 75</t>
  </si>
  <si>
    <t>721-11</t>
  </si>
  <si>
    <t>d 40</t>
  </si>
  <si>
    <t>721-12</t>
  </si>
  <si>
    <t>d 50</t>
  </si>
  <si>
    <t>721-13</t>
  </si>
  <si>
    <t>d 56</t>
  </si>
  <si>
    <t>721-14</t>
  </si>
  <si>
    <t>d 63</t>
  </si>
  <si>
    <t>721-15</t>
  </si>
  <si>
    <t>d 75</t>
  </si>
  <si>
    <t>721-16</t>
  </si>
  <si>
    <t>d 90</t>
  </si>
  <si>
    <t>721-17</t>
  </si>
  <si>
    <t>d 110</t>
  </si>
  <si>
    <t>721-18</t>
  </si>
  <si>
    <t>d 125</t>
  </si>
  <si>
    <t>721-19</t>
  </si>
  <si>
    <t>d 200</t>
  </si>
  <si>
    <t>721-20</t>
  </si>
  <si>
    <t>Střešní vtok DN75 s pevnou izolační přírubou a izolační svorkou, s elektrickým ohřevem se samoregulací (10-30W, 230V), vložený do krabice s nastavitelnou výškou</t>
  </si>
  <si>
    <t>Střešní vtok DN75 s pevnou izolační přírubou a izolační svorkou, s elektrickým ohřevem se samoregulací (10-30W, 230V), vložený do krabice s nastavitelnou výškou podle tloušťky tepelné izolace (100 -160mm) se záchytným košem</t>
  </si>
  <si>
    <t>721-21</t>
  </si>
  <si>
    <t>Střešní vtok DN110 s pevnou izolační přírubou a izolační svorkou, s elektrickým ohřevem se samoregulací (10-30W, 230V), vložený do krabice s nastavitelnou výško</t>
  </si>
  <si>
    <t>Střešní vtok DN110 s pevnou izolační přírubou a izolační svorkou, s elektrickým ohřevem se samoregulací (10-30W, 230V), vložený do krabice s nastavitelnou výškou podle tloušťky tepelné izolace (100 -160mm) se záchytným košem</t>
  </si>
  <si>
    <t>721-22</t>
  </si>
  <si>
    <t>Střešní vtok DN125 s pevnou izolační přírubou a izolační svorkou, s elektrickým ohřevem se samoregulací (10-30W, 230V), vložený do krabice s nastavitelnou výško</t>
  </si>
  <si>
    <t>Střešní vtok DN125 s pevnou izolační přírubou a izolační svorkou, s elektrickým ohřevem se samoregulací (10-30W, 230V), vložený do krabice s nastavitelnou výškou podle tloušťky tepelné izolace (100 -160mm) se záchytným košem</t>
  </si>
  <si>
    <t>721-23</t>
  </si>
  <si>
    <t>Montáž kanalizace (položka 721-8 až 721-19)</t>
  </si>
  <si>
    <t>722181114</t>
  </si>
  <si>
    <t>Ochrana potrubí plstěnými pásy DN 32 a DN 40</t>
  </si>
  <si>
    <t>722181116</t>
  </si>
  <si>
    <t>Ochrana potrubí plstěnými pásy DN 50 a DN 65</t>
  </si>
  <si>
    <t>722181117</t>
  </si>
  <si>
    <t>Ochrana potrubí plstěnými pásy DN 80</t>
  </si>
  <si>
    <t>722181118</t>
  </si>
  <si>
    <t>Ochrana potrubí plstěnými pásy DN 100</t>
  </si>
  <si>
    <t>722181119</t>
  </si>
  <si>
    <t>Ochrana potrubí plstěnými pásy DN přes 100 do 200 mm</t>
  </si>
  <si>
    <t>721290111</t>
  </si>
  <si>
    <t>Zkouška těsnosti kanalizace v objektech vodou do DN 125</t>
  </si>
  <si>
    <t>721290112</t>
  </si>
  <si>
    <t>Zkouška těsnosti kanalizace v objektech vodou DN 150 nebo DN 200</t>
  </si>
  <si>
    <t>998721201</t>
  </si>
  <si>
    <t>Přesun hmot pro vnitřní kanalizace stanovený procentní sazbou (%) z ceny vodorovná dopravní vzdálenost do 50 m v objektech výšky do 6 m</t>
  </si>
  <si>
    <t>Vnitřní vodovod</t>
  </si>
  <si>
    <t>722130801</t>
  </si>
  <si>
    <t>Demontáž potrubí z ocelových trubek pozinkovaných závitových do DN 25</t>
  </si>
  <si>
    <t>722130802</t>
  </si>
  <si>
    <t>Demontáž potrubí z ocelových trubek pozinkovaných závitových přes 25 do DN 40</t>
  </si>
  <si>
    <t>722130803</t>
  </si>
  <si>
    <t>Demontáž potrubí z ocelových trubek pozinkovaných závitových přes 40 do DN 50</t>
  </si>
  <si>
    <t>722130804</t>
  </si>
  <si>
    <t>Demontáž potrubí z ocelových trubek pozinkovaných závitových DN 65</t>
  </si>
  <si>
    <t>722130805</t>
  </si>
  <si>
    <t>Demontáž potrubí z ocelových trubek pozinkovaných závitových DN 80</t>
  </si>
  <si>
    <t>722130806</t>
  </si>
  <si>
    <t>Demontáž potrubí z ocelových trubek pozinkovaných závitových DN 100</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</si>
  <si>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</si>
  <si>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</si>
  <si>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</si>
  <si>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</si>
  <si>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</si>
  <si>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</si>
  <si>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</si>
  <si>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</si>
  <si>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</si>
  <si>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</si>
  <si>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722175007</t>
  </si>
  <si>
    <t>Potrubí z plastových trubek z polypropylenu PP-RCT svařovaných polyfúzně D 63 x 8,6</t>
  </si>
  <si>
    <t>722175008</t>
  </si>
  <si>
    <t>Potrubí z plastových trubek z polypropylenu PP-RCT svařovaných polyfúzně D 75 x 8,4</t>
  </si>
  <si>
    <t>722181812</t>
  </si>
  <si>
    <t>Demontáž ochrany potrubí plstěných pásů z trub, průměru do 50 mm</t>
  </si>
  <si>
    <t>722171817</t>
  </si>
  <si>
    <t>Demontáž plstěných pásů z trub D 150 mm</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</si>
  <si>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</si>
  <si>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</si>
  <si>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</si>
  <si>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</si>
  <si>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</si>
  <si>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</si>
  <si>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</si>
  <si>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</si>
  <si>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722190401</t>
  </si>
  <si>
    <t>Zřízení přípojek na potrubí vyvedení a upevnění výpustek do DN 25</t>
  </si>
  <si>
    <t>722220861</t>
  </si>
  <si>
    <t>Demontáž armatur závitových se dvěma závity do G 3/4</t>
  </si>
  <si>
    <t>722220862</t>
  </si>
  <si>
    <t>Demontáž armatur závitových se dvěma závity přes 3/4 do G 5/4</t>
  </si>
  <si>
    <t>722220864</t>
  </si>
  <si>
    <t>Demontáž armatur závitových se dvěma závity G 2</t>
  </si>
  <si>
    <t>722220865</t>
  </si>
  <si>
    <t>Demontáž armatur závitových se dvěma závity G 2 1/2</t>
  </si>
  <si>
    <t>722224115</t>
  </si>
  <si>
    <t>Armatury s jedním závitem kohouty plnicí a vypouštěcí PN 10 G 1/2"</t>
  </si>
  <si>
    <t>72223-7627</t>
  </si>
  <si>
    <t>Ventil vodovodní, zpětný, 2x vnitřní závit, GIACOMINI R60, DN 65 mm</t>
  </si>
  <si>
    <t>722237221</t>
  </si>
  <si>
    <t>Kohout kulový přímý G 1/2" PN 42 do 185°C plnoprůtokový vnitřní závit</t>
  </si>
  <si>
    <t>722237222</t>
  </si>
  <si>
    <t>Kohout kulový přímý G 3/4" PN 42 do 185°C plnoprůtokový vnitřní závit</t>
  </si>
  <si>
    <t>722237223</t>
  </si>
  <si>
    <t>Kohout kulový přímý G 1" PN 42 do 185°C plnoprůtokový vnitřní závit</t>
  </si>
  <si>
    <t>722237225</t>
  </si>
  <si>
    <t>Kohout kulový přímý G 6/4" PN 42 do 185°C plnoprůtokový vnitřní závit</t>
  </si>
  <si>
    <t>722237227</t>
  </si>
  <si>
    <t>Kohout kulový přímý G 2 1/2" PN 42 do 185°C plnoprůtokový vnitřní závit</t>
  </si>
  <si>
    <t>722236517</t>
  </si>
  <si>
    <t>Filtr vodovodní, velikost oka 0,4 mm, vnitřní závity, HERZ, DN 65 mm</t>
  </si>
  <si>
    <t>722239101</t>
  </si>
  <si>
    <t>Armatury se dvěma závity montáž vodovodních armatur se dvěma závity ostatních typů G 1/2"</t>
  </si>
  <si>
    <t>722239102</t>
  </si>
  <si>
    <t>Armatury se dvěma závity montáž vodovodních armatur se dvěma závity ostatních typů G 3/4"</t>
  </si>
  <si>
    <t>722239103</t>
  </si>
  <si>
    <t>Armatury se dvěma závity montáž vodovodních armatur se dvěma závity ostatních typů G 1"</t>
  </si>
  <si>
    <t>722239106</t>
  </si>
  <si>
    <t>Armatury se dvěma závity montáž vodovodních armatur se dvěma závity ostatních typů G 2"</t>
  </si>
  <si>
    <t>722239106.1</t>
  </si>
  <si>
    <t>Montáž armatur vodovodních se dvěma závity G 2 1/2"</t>
  </si>
  <si>
    <t>72201</t>
  </si>
  <si>
    <t>Potrubní oddělovač s odkapem d 50, PN16, 2x vněší závit 6/4", provedení DLE EN1717</t>
  </si>
  <si>
    <t>72202</t>
  </si>
  <si>
    <t>Filtr mechanický vodní, G 2", 2x vnější závit, manuální proplachovací ventil, 2x manometr</t>
  </si>
  <si>
    <t>72203</t>
  </si>
  <si>
    <t>Ventil redukční závitový mosazný DN 65, výstupní tlak 1,5 - 6,0 bar</t>
  </si>
  <si>
    <t>72204</t>
  </si>
  <si>
    <t>Bytový vodoměr na studenou vodu , montáž do všech poloh, DN15, PN 16, stavební délka L= 110 mm.; studená voda do 30°C .</t>
  </si>
  <si>
    <t>72205</t>
  </si>
  <si>
    <t>Bytový vodoměr na studenou vodu , montáž do všech poloh, DN 20, PN 16, stavební délka L= 130 mm.; studená voda do 30°C .</t>
  </si>
  <si>
    <t>72206</t>
  </si>
  <si>
    <t>Domovní vodoměr na studenou vodu , montážní poloha horizontální, DN25, PN 16, stavební délka L= 260 mm.; studená voda do 30°C .</t>
  </si>
  <si>
    <t>72207</t>
  </si>
  <si>
    <t>Bytový vodoměr na teplou vodu , montáž do všech poloh, DN15, PN 16, stavební délka L= 110 mm.; teplá voda do 90°C .</t>
  </si>
  <si>
    <t>72208</t>
  </si>
  <si>
    <t>Bytový vodoměr na teplou vodu, montáž do všech poloh, DN20, PN 16, stavební délka L= 130 mm.; teplá voda do 90°C .</t>
  </si>
  <si>
    <t>72209</t>
  </si>
  <si>
    <t>Automatický termostatický vyvažovací ventil DN15 pro vyvažování cirkulačních průtoků rozvodů teplé (pitné) vody, ventil automaticky reguluje teplotu cirkulující</t>
  </si>
  <si>
    <t>Automatický termostatický vyvažovací ventil DN15 pro vyvažování cirkulačních průtoků rozvodů teplé (pitné) vody, ventil automaticky reguluje teplotu cirkulující vody, tím je zajistěno rovnoměrné prohřátí celého rozvodu teplé vody, teplotu cirkulace lze na stupnici ventilů nastavit v rozsahu 37–65 °C, nerezová ocel AISI 316</t>
  </si>
  <si>
    <t>72210</t>
  </si>
  <si>
    <t>Automatický termostatický vyvažovací ventil DN20 pro vyvažování cirkulačních průtoků rozvodů teplé (pitné) vody, ventil automaticky reguluje teplotu cirkulující</t>
  </si>
  <si>
    <t>Automatický termostatický vyvažovací ventil DN20 pro vyvažování cirkulačních průtoků rozvodů teplé (pitné) vody, ventil automaticky reguluje teplotu cirkulující vody, tím je zajistěno rovnoměrné prohřátí celého rozvodu teplé vody, teplotu cirkulace lze na stupnici ventilů nastavit v rozsahu 37–65 °C, nerezová ocel AISI 316</t>
  </si>
  <si>
    <t>72211</t>
  </si>
  <si>
    <t>Hydrantový systém s tvarově stálou hadicí D 25 x 30 m bez skříně, pro nahrazení obsahu stávajícího skříňového hydrantu, včetně montáže</t>
  </si>
  <si>
    <t>72212</t>
  </si>
  <si>
    <t>Oprava stávající skříně hydrantového systému, nátěr, značení</t>
  </si>
  <si>
    <t>72213</t>
  </si>
  <si>
    <t>Montáž vnitřního vodovodu (položka 722 04 až 724 12)</t>
  </si>
  <si>
    <t>722250133</t>
  </si>
  <si>
    <t>Požární příslušenství a armatury hydrantový systém s tvarově stálou hadicí celoplechový D 25 x 30 m</t>
  </si>
  <si>
    <t>722254110</t>
  </si>
  <si>
    <t>Demontáž hydrantových skříní</t>
  </si>
  <si>
    <t>722259991</t>
  </si>
  <si>
    <t>Tlaková zkouška nástěnného požárního hydrantu</t>
  </si>
  <si>
    <t>722280106</t>
  </si>
  <si>
    <t>Tlaková zkouška vodovodního potrubí DN 32 mm</t>
  </si>
  <si>
    <t>722280107</t>
  </si>
  <si>
    <t>Tlaková zkouška vodovodního potrubí DN 40 mm</t>
  </si>
  <si>
    <t>722280108</t>
  </si>
  <si>
    <t>Tlaková zkouška vodovodního potrubí DN 50 mm</t>
  </si>
  <si>
    <t>722280109</t>
  </si>
  <si>
    <t>Tlaková zkouška vodovodního potrubí DN 65 mm</t>
  </si>
  <si>
    <t>722290234</t>
  </si>
  <si>
    <t>Zkoušky, proplach a desinfekce vodovodního potrubí proplach a desinfekce vodovodního potrubí do DN 80</t>
  </si>
  <si>
    <t>998722201</t>
  </si>
  <si>
    <t>Přesun hmot pro vnitřní vodovod stanovený procentní sazbou (%) z ceny vodorovná dopravní vzdálenost do 50 m v objektech výšky do 6 m</t>
  </si>
  <si>
    <t>Strojní vybavení</t>
  </si>
  <si>
    <t>725539202</t>
  </si>
  <si>
    <t>Elektrické ohřívače zásobníkové montáž tlakových ohřívačů závěsných (svislých nebo vodorovných) přes 15 do 50 l</t>
  </si>
  <si>
    <t>724-1</t>
  </si>
  <si>
    <t>Zásobníkový elektrický ohřívač teplé vody prostorově úspormý, obsah 50l, topné těleso 2kW, rozměry VxŠvH=845x523x318mm, včetně pojistného ventilu</t>
  </si>
  <si>
    <t>724-2</t>
  </si>
  <si>
    <t>Malý průtokový ohřívač s hydraulickým spínáním ohřevu, určený pro tlakovou instalaci. Efektivní systém ohřevu IES, bezpečnostní teplotní pojistka. Ohřívače jsou</t>
  </si>
  <si>
    <t>Malý průtokový ohřívač s hydraulickým spínáním ohřevu, určený pro tlakovou instalaci. Efektivní systém ohřevu IES, bezpečnostní teplotní pojistka. Ohřívače jsou vhodné pro použití s běžnými typy tlakových armatur. Ohřívač je dodáván s perlátorem, T-kusem 3/8" a flexibilní připojovací hadičkou 50 cm - se šroubením 3/8", délka připojovacího kabelu 70 cm, Stupeň zabezpečení IP 25. Rozměry přístroje (V×Š×H): 13,5 × 18,6 × 8,7 cm.Elektrický průtokový ohřívač vody, 230 V, příkon 3,5 kW, pro jedno odběrné místo</t>
  </si>
  <si>
    <t>724-3</t>
  </si>
  <si>
    <t>Nerezové závitové elektronicky řízené cirkulační čerpadlo teplé užitkové vody, Q=120 l/min., h=8m, připojení DN 32, 50Hz 230V, max. proud I=1,19, vestavěný senz</t>
  </si>
  <si>
    <t>Nerezové závitové elektronicky řízené cirkulační čerpadlo teplé užitkové vody, Q=120 l/min., h=8m, připojení DN 32, 50Hz 230V, max. proud I=1,19, vestavěný senzor diferenčního tlaku a teploty.</t>
  </si>
  <si>
    <t>721-7.1</t>
  </si>
  <si>
    <t>Montáž strojního vybavení (položka 724-2 až 724-3)</t>
  </si>
  <si>
    <t>998724201</t>
  </si>
  <si>
    <t>Přesun hmot pro strojní vybavení stanovený procentní sazbou (%) z ceny vodorovná dopravní vzdálenost do 50 m v objektech výšky do 6 m</t>
  </si>
  <si>
    <t>D8</t>
  </si>
  <si>
    <t>Zařizovací předměty</t>
  </si>
  <si>
    <t>725110811</t>
  </si>
  <si>
    <t>Demontáž klozetů splachovacích s nádrží nebo tlakovým splachovačem</t>
  </si>
  <si>
    <t>725112022</t>
  </si>
  <si>
    <t>Zařízení záchodů klozety keramické závěsné na nosné stěny s hlubokým splachováním odpad vodorovný</t>
  </si>
  <si>
    <t>725-1</t>
  </si>
  <si>
    <t>WC sedátko s poklopem, duroplast, kovové úchyty</t>
  </si>
  <si>
    <t>725-2</t>
  </si>
  <si>
    <t>Klozet celonerezový Antivandal závěsný na nosné stěny s hlubokým splachováním odpad vodorovný, vč. senzorického splachování</t>
  </si>
  <si>
    <t>725-3</t>
  </si>
  <si>
    <t>WC sedátko černé s poklopem, provedení antivandal</t>
  </si>
  <si>
    <t>725-4</t>
  </si>
  <si>
    <t>Klozet keramický závěsný na stěnu pro invalidy, délky 70cm, hluboké splachování</t>
  </si>
  <si>
    <t>725-5</t>
  </si>
  <si>
    <t>WC sedátko bez poklopu, duroplast, 2 typy úchytů</t>
  </si>
  <si>
    <t>725-6</t>
  </si>
  <si>
    <t>Pisoárový záchodek celonerezový Antivandal, vč. senzorického splachování</t>
  </si>
  <si>
    <t>725121525</t>
  </si>
  <si>
    <t>Pisoárové záchodky keramické automatické s radarovým senzorem</t>
  </si>
  <si>
    <t>726122813</t>
  </si>
  <si>
    <t>Demontáž pisoárů s nádrží + 1 záchodkem</t>
  </si>
  <si>
    <t>725-7</t>
  </si>
  <si>
    <t>725-8</t>
  </si>
  <si>
    <t>Napájecí zdroj 24V DC pro max. 5 senzorových baterií</t>
  </si>
  <si>
    <t>725-9</t>
  </si>
  <si>
    <t>Napájecí zdroj, 24V, DC pro urinály</t>
  </si>
  <si>
    <t>725210821</t>
  </si>
  <si>
    <t>Demontáž umyvadel bez výtokových armatur umyvadel</t>
  </si>
  <si>
    <t>725211601</t>
  </si>
  <si>
    <t>Umyvadla keramická bílá bez výtokových armatur připevněná na stěnu šrouby bez sloupu nebo krytu na sifon, šířka umyvadla 500 mm</t>
  </si>
  <si>
    <t>725211604</t>
  </si>
  <si>
    <t>Umyvadla keramická bílá bez výtokových armatur připevněná na stěnu šrouby bez sloupu nebo krytu na sifon, šířka umyvadla 650 mm</t>
  </si>
  <si>
    <t>725211681</t>
  </si>
  <si>
    <t>Umyvadla keramická bílá bez výtokových armatur připevněná na stěnu šrouby zdravotní, šířka umyvadla 640 mm</t>
  </si>
  <si>
    <t>174</t>
  </si>
  <si>
    <t>725211701</t>
  </si>
  <si>
    <t>Umyvadla keramická bílá bez výtokových armatur připevněná na stěnu šrouby malá (umývátka) stěnová 400 mm</t>
  </si>
  <si>
    <t>175</t>
  </si>
  <si>
    <t>725-10</t>
  </si>
  <si>
    <t>Závěsné nerezové dvojumyvadlo s opláštěním a přepadem, délka 1200 mm, bez otvorů pro baterie, možnost zhotovení otvorů pro zápustné dávkovače mýdla, materiál AI</t>
  </si>
  <si>
    <t>Závěsné nerezové dvojumyvadlo s opláštěním a přepadem, délka 1200 mm, bez otvorů pro baterie, možnost zhotovení otvorů pro zápustné dávkovače mýdla, materiál AISI - 304, vnitřní průměr umyvadla 320 mm, povrch matný</t>
  </si>
  <si>
    <t>176</t>
  </si>
  <si>
    <t>725-11</t>
  </si>
  <si>
    <t>Nerezové závěsné umyvadlo bez otvoru pro baterii, materiál CrNi 18/10 (AISI-304), povrch matný</t>
  </si>
  <si>
    <t>725-12</t>
  </si>
  <si>
    <t>Umyvadlo nerezové pro tělesně postižené závěsné bez otvoru pro baterii, přepad, materiál AISI - 304, povrch matný</t>
  </si>
  <si>
    <t>178</t>
  </si>
  <si>
    <t>725-13</t>
  </si>
  <si>
    <t>Skleněné sprchové dveře bezrámové, Jedna část dveří otevírací a druhá pevná, kvalitní chromovaný hliníkový rám a 6 mm bezpečnostní sklo Grape, bezúdržbové otočn</t>
  </si>
  <si>
    <t>Skleněné sprchové dveře bezrámové, Jedna část dveří otevírací a druhá pevná, kvalitní chromovaný hliníkový rám a 6 mm bezpečnostní sklo Grape, bezúdržbové otočné zdvihací panty dveří, magnetické těsnící lišty dveří, kovová vzpěra pevného dílu dveří, možnost volby otevírání, dveřní část šířky 80 cm, pevná 70 cm, výška 190 cm, montážní otvor 148 - 151 cm, šířka průchodu 71 cm</t>
  </si>
  <si>
    <t>725310821</t>
  </si>
  <si>
    <t>Demontáž dřezů jednodílných bez výtokových armatur na konzolách</t>
  </si>
  <si>
    <t>725311121</t>
  </si>
  <si>
    <t>Dřezy bez výtokových armatur jednoduché se zápachovou uzávěrkou nerezové s odkapávací plochou 560x480 mm a miskou</t>
  </si>
  <si>
    <t>725-13.1</t>
  </si>
  <si>
    <t>Dřez jednoduchý nerezový se zápachovou uzávěrkou bez odkapávací plochy 560x480 mm a miskou</t>
  </si>
  <si>
    <t>725330840</t>
  </si>
  <si>
    <t>Demontáž výlevek bez výtokových armatur a bez nádrže a splachovacího potrubí ocelových nebo litinových</t>
  </si>
  <si>
    <t>725331111</t>
  </si>
  <si>
    <t>Výlevky bez výtokových armatur a splachovací nádrže keramické se sklopnou plastovou mřížkou 425 mm</t>
  </si>
  <si>
    <t>726810811</t>
  </si>
  <si>
    <t>Demontáž ventilu výtokového nástěnného</t>
  </si>
  <si>
    <t>725813111</t>
  </si>
  <si>
    <t>Ventily rohové bez připojovací trubičky nebo flexi hadičky G 1/2"</t>
  </si>
  <si>
    <t>725-14</t>
  </si>
  <si>
    <t>Baterie dřezová nástěnná páková s otáčivým plochým ústím a délkou ramínka 100 mm</t>
  </si>
  <si>
    <t>725-15</t>
  </si>
  <si>
    <t>Baterie dřezová nástěnná páková s otáčivým plochým ústím a délkou ramínka 168 mm</t>
  </si>
  <si>
    <t>725820801</t>
  </si>
  <si>
    <t>Demontáž baterií nástěnných do G 3/4</t>
  </si>
  <si>
    <t>725821325</t>
  </si>
  <si>
    <t>Baterie dřezové stojánkové pákové s otáčivým ústím a délkou ramínka 220 mm</t>
  </si>
  <si>
    <t>725822655</t>
  </si>
  <si>
    <t>Baterie umyvadlové stojánkové automatické senzorové směšovací s termostatickým ventilem a bateriovým napájením</t>
  </si>
  <si>
    <t>725-16</t>
  </si>
  <si>
    <t>Baterie umyvadlová nástěnná automatická senzorová s termostatickým ventilem a bateriové napájení, délka 168mm</t>
  </si>
  <si>
    <t>725-17</t>
  </si>
  <si>
    <t>Baterie umyvadlová stojánková páková, s lékařskou pákou, provzdušňovačem a elektro samouzavíratelným ventilem, výška baterie 242mm</t>
  </si>
  <si>
    <t>725841322</t>
  </si>
  <si>
    <t>Baterie sprchové klasické s roztečí 150 mm</t>
  </si>
  <si>
    <t>725-18</t>
  </si>
  <si>
    <t>Sprchový nástěnný set s pevnou sprchou a ruční</t>
  </si>
  <si>
    <t>725-19</t>
  </si>
  <si>
    <t>Zápachová uzávěrka pro umyvadla DN 40, chrom, vč. výpustě bez uzavírání</t>
  </si>
  <si>
    <t>725860811</t>
  </si>
  <si>
    <t>Demontáž zápachových uzávěrek pro zařizovací předměty jednoduchých</t>
  </si>
  <si>
    <t>725862103</t>
  </si>
  <si>
    <t>Zápachové uzávěrky zařizovacích předmětů pro dřezy DN 40/50</t>
  </si>
  <si>
    <t>725-20</t>
  </si>
  <si>
    <t>Úsporný perlátor k vodovodní baterii</t>
  </si>
  <si>
    <t>725-21</t>
  </si>
  <si>
    <t>Sprchové dveře jednokřídlé, do niky, 700x1900, rám chrom - leštěný hliník, čiré sklo antidrop, anticalc</t>
  </si>
  <si>
    <t>725-22</t>
  </si>
  <si>
    <t>Sprchové dveře jednokřídlé, do niky, 1000x1900, rám chrom - leštěný hliník, čiré sklo antidrop, anticalc</t>
  </si>
  <si>
    <t>725980122</t>
  </si>
  <si>
    <t>Dvířka 15/20</t>
  </si>
  <si>
    <t>725-23</t>
  </si>
  <si>
    <t>Montáž zařizovacích předmětů (položka číslo 725-1 až 725-22)</t>
  </si>
  <si>
    <t>998725201</t>
  </si>
  <si>
    <t>Přesun hmot pro zařizovací předměty stanovený procentní sazbou (%) z ceny vodorovná dopravní vzdálenost do 50 m v objektech výšky do 6 m</t>
  </si>
  <si>
    <t>D9</t>
  </si>
  <si>
    <t>Předstěnové instalace</t>
  </si>
  <si>
    <t>204</t>
  </si>
  <si>
    <t>726111031</t>
  </si>
  <si>
    <t>Předstěnové instalační systémy pro zazdění do masivních zděných konstrukcí pro závěsné klozety ovládání zepředu, stavební výška 1080 mm</t>
  </si>
  <si>
    <t>726-01</t>
  </si>
  <si>
    <t>Instalační předstěna pro výlevku s ovládáním zepředu v 1080 mm závěsný do lehkých stěn/předstěn, upevnění pro vývody studené a teplé vody pro baterii, včetně ov</t>
  </si>
  <si>
    <t>Instalační předstěna pro výlevku s ovládáním zepředu v 1080 mm závěsný do lehkých stěn/předstěn, upevnění pro vývody studené a teplé vody pro baterii, včetně ovládacího tlačítka</t>
  </si>
  <si>
    <t>726-02</t>
  </si>
  <si>
    <t>Instalační předstěna pro klozet invalidní s ovládáním zepředu v 1080 mm závěsný do masivní zděně kontrukce, včetně ovládacího tlačítka</t>
  </si>
  <si>
    <t>726-03</t>
  </si>
  <si>
    <t>Instalační předstěna pro klozet s automatickým splachovačem WC v předstěnovém systému s chromovaným krytem. Systém je určen pro závěsný záchod s roztečí vstupu</t>
  </si>
  <si>
    <t>Instalační předstěna pro klozet s automatickým splachovačem WC v předstěnovém systému s chromovaným krytem. Systém je určen pro závěsný záchod s roztečí vstupu a výstupu 135 mm a roztečí kotevních šroubů 180 nebo 230 mm, včetně ovládacího tlačítka</t>
  </si>
  <si>
    <t>726-04</t>
  </si>
  <si>
    <t>Montáž předstěnových instalací (položka číslo 726-1 až 726-03)</t>
  </si>
  <si>
    <t>998726211</t>
  </si>
  <si>
    <t>Přesun hmot pro instalační prefabrikáty stanovený procentní sazbou (%) z ceny vodorovná dopravní vzdálenost do 50 m v objektech výšky do 6 m</t>
  </si>
  <si>
    <t xml:space="preserve">  SO 04-71-01_500</t>
  </si>
  <si>
    <t>Vytápění</t>
  </si>
  <si>
    <t>SO 04-71-01_500</t>
  </si>
  <si>
    <t>713410821</t>
  </si>
  <si>
    <t>Odstranění tepelné izolace potrubí a ohybů pásy nebo rohožemi bez povrchové úpravy ovinutými kolem potrubí a staženými ocelovým drátem ohybů, tloušťka izolace d</t>
  </si>
  <si>
    <t>Odstranění tepelné izolace potrubí a ohybů pásy nebo rohožemi bez povrchové úpravy ovinutými kolem potrubí a staženými ocelovým drátem ohybů, tloušťka izolace do 50 mm</t>
  </si>
  <si>
    <t>713-1</t>
  </si>
  <si>
    <t>Potrubní pouzdro řezané s polepem ze zesílené AL fólie 15/20 (1/4")</t>
  </si>
  <si>
    <t>713-2</t>
  </si>
  <si>
    <t>Potrubní pouzdro řezané s polepem ze zesílené AL fólie 18/20 (3/8")</t>
  </si>
  <si>
    <t>713-3</t>
  </si>
  <si>
    <t>Potrubní pouzdro řezané s polepem ze zesílené AL fólie 22/30 (1/2")</t>
  </si>
  <si>
    <t>713-4</t>
  </si>
  <si>
    <t>Potrubní pouzdro řezané s polepem ze zesílené AL fólie 28/30 (3/4")</t>
  </si>
  <si>
    <t>713-5</t>
  </si>
  <si>
    <t>Potrubní pouzdro řezané s polepem ze zesílené AL fólie 35/30 (1")</t>
  </si>
  <si>
    <t>713-6</t>
  </si>
  <si>
    <t>Potrubní pouzdro řezané s polepem ze zesílené AL fólie 42/40 (5/4")</t>
  </si>
  <si>
    <t>713-7</t>
  </si>
  <si>
    <t>Potrubní pouzdro řezané s polepem ze zesílené AL fólie 48/40 (6/4")</t>
  </si>
  <si>
    <t>713-8</t>
  </si>
  <si>
    <t>Potrubní pouzdro řezané s polepem ze zesílené AL fólie 54/50</t>
  </si>
  <si>
    <t>713-9</t>
  </si>
  <si>
    <t>Potrubní pouzdro řezané s polepem ze zesílené AL fólie 60/50 (2")</t>
  </si>
  <si>
    <t>713-10</t>
  </si>
  <si>
    <t>Potrubní pouzdro řezané s polepem ze zesílené AL fólie 76/60</t>
  </si>
  <si>
    <t>713-12</t>
  </si>
  <si>
    <t>Potrubní pouzdro řezané s polepem ze zesílené AL fólie 108/80</t>
  </si>
  <si>
    <t>998713202</t>
  </si>
  <si>
    <t>Přesun hmot pro izolace tepelné stanovený procentní sazbou (%) z ceny vodorovná dopravní vzdálenost do 50 m v objektech výšky přes 6 do 12 m</t>
  </si>
  <si>
    <t>Strojovny</t>
  </si>
  <si>
    <t>732429124</t>
  </si>
  <si>
    <t>Montáž čerpadla oběhového suchoběžného přírubového DN 50 monoblokové</t>
  </si>
  <si>
    <t>732199100</t>
  </si>
  <si>
    <t>Montáž orientačních štítků</t>
  </si>
  <si>
    <t>732-1</t>
  </si>
  <si>
    <t>Regulační uzel s pevným zkratem AD1, 6.32 kW, 0.277 m3/h, 3.35 kPa</t>
  </si>
  <si>
    <t>732-2</t>
  </si>
  <si>
    <t>Regulační uzel s pevným zkratem AD2, 12.85 kW, 0.562 m3/h, 4.93 kPa</t>
  </si>
  <si>
    <t>732-3</t>
  </si>
  <si>
    <t>Regulační uzel s pevným zkratem AD3, 9.96 kW, 0.436 m3/h, 12,69 kPa</t>
  </si>
  <si>
    <t>732-4</t>
  </si>
  <si>
    <t>Regulační uzel s pevným zkratem AD4, 10.39 kW, 0.454 m3/h, 13,74 kPa</t>
  </si>
  <si>
    <t>732-5</t>
  </si>
  <si>
    <t>Regulační uzel s pevným zkratem AD5, 9.04 kW, 0.395 m3/h, 10,58 kPa</t>
  </si>
  <si>
    <t>732-6</t>
  </si>
  <si>
    <t>Regulační uzel s pevným zkratem SZ1, 6.9 kW, 0.301 m3/h, 3,95 kPa</t>
  </si>
  <si>
    <t>732-7</t>
  </si>
  <si>
    <t>Regulační uzel s pevným zkratem SZ2, 9.96 kW, 0.436 m3/h, 12,69 kPa</t>
  </si>
  <si>
    <t>732-8</t>
  </si>
  <si>
    <t>Regulační uzel s pevným zkratem KM1, 37.96 kW, 1.661 m3/h, 6,06 kPa</t>
  </si>
  <si>
    <t>732-9</t>
  </si>
  <si>
    <t>Regulační uzel s pevným zkratem KM2, 85.01 kW, 3.66 m3/h, 60,0 kPa</t>
  </si>
  <si>
    <t>732-10</t>
  </si>
  <si>
    <t>Regulační uzel s pevným zkratem KM3, 60.0 kW, 2.4 m3/h, 60,0 kPa</t>
  </si>
  <si>
    <t>732-11</t>
  </si>
  <si>
    <t>Elektromechanický pohon pro RU, 24 V, 0-10 V, bez havar funkce</t>
  </si>
  <si>
    <t>732-12</t>
  </si>
  <si>
    <t>Regulační uzel s pevným zkratem AD6, 154 kW, 6.63 m3/h, 70 kPa</t>
  </si>
  <si>
    <t>732-13</t>
  </si>
  <si>
    <t>Elektromechanický pohon pro RU, DN40/50, 24 V, signál 0-10V, 2-10V, 4-20 mA, 3-bod, bez havar funkce</t>
  </si>
  <si>
    <t>732-14</t>
  </si>
  <si>
    <t>Montáž z pol. 732-1 až 13</t>
  </si>
  <si>
    <t>732-15</t>
  </si>
  <si>
    <t>Teplovzdušná jednotka, opláštění EPP,max. průtok 3 800 m3/h, nomin. Topný výkon (70/50/16°C) 19.1 kW, 230 V, 340 W, max. pracovní proud 1.5 A, IP 54/F, horizont</t>
  </si>
  <si>
    <t>Teplovzdušná jednotka, opláštění EPP,max. průtok 3 800 m3/h, nomin. Topný výkon (70/50/16°C) 19.1 kW, 230 V, 340 W, max. pracovní proud 1.5 A, IP 54/F, horizontální dosah 21.5 m, vertikální dosah 7.5 m, max. hladina aku. Tlaku 64.1 dB(A), váha 16.2 kg</t>
  </si>
  <si>
    <t>732-16</t>
  </si>
  <si>
    <t>Tlakově nezávislý 2-cestný regulační ventil, DN20, F/F, zdvih 5 mm</t>
  </si>
  <si>
    <t>732-17</t>
  </si>
  <si>
    <t>Montáž z pol. 732-15 až 16</t>
  </si>
  <si>
    <t>732-18</t>
  </si>
  <si>
    <t>Čerpadlo jednostupňové, s pevnou spojkou, odstředivé čerpadlo se sacími a výtlačnými hrdly stejných průměrů v jedné ose. Čerpadlo má vyjímatelnou horní konstruk</t>
  </si>
  <si>
    <t>Čerpadlo jednostupňové, s pevnou spojkou, odstředivé čerpadlo se sacími a výtlačnými hrdly stejných průměrů v jedné ose. Čerpadlo má vyjímatelnou horní konstrukci "top-pull-out", tj. hlavu čerpadla (motor, hlavu čerpadla a oběžné kolo) lze vyjmout k provedení údržby nebo servisu, přičemž těleso čerpadla zůstává připojeno k potrubí. Hřídelová ucpávka je podle EN 12756. Připojení potrubí přírubami DIN PN 6/10 (EN 1092-2 a ISO 7005-2). Čerpadlo je instalováno se synchronním motorem s permanentními magnety chlazeným ventilátorem. Účinnost motoru je podle IEC 60034-30-2 klasifikována jako IE5. 25.5 m3/h; 7 m; 230 V; 4.1 A, 0.75 kW; 24.7 kg</t>
  </si>
  <si>
    <t>732-19</t>
  </si>
  <si>
    <t>Rozdělovač/sběrač kombinovaný, modul 200, 0,60 MPa délka l=2100mm, 866</t>
  </si>
  <si>
    <t>732-20</t>
  </si>
  <si>
    <t>Stavitelný stojan modul 65/200, výška 450 - 680</t>
  </si>
  <si>
    <t>732-21</t>
  </si>
  <si>
    <t>Izolace PUR 35 mm, RS 200, kašírovaná ALU plechová folie</t>
  </si>
  <si>
    <t>732-22</t>
  </si>
  <si>
    <t>Montáž z pol. 732-19 až 21</t>
  </si>
  <si>
    <t>732-23</t>
  </si>
  <si>
    <t>HVDT kruhového profilu DN 250, do 40 m3/h, typ I, PN 6</t>
  </si>
  <si>
    <t>732-24</t>
  </si>
  <si>
    <t>Izolace minerální vlna 100 mm s oplechováním ocel plechem, DN 250</t>
  </si>
  <si>
    <t>732-25</t>
  </si>
  <si>
    <t>Montáž z pol. 732-23 až 24</t>
  </si>
  <si>
    <t>732-26</t>
  </si>
  <si>
    <t>Ultrazvukový měřič tepla 15 m3/h, DN50, 270mm, PN16, wM-Bus C1, kabel 1.5m, bezdrátový odečet wireless M-Bus C1, instalace na zpátečku, baterie 3,65 V, 2 ks jím</t>
  </si>
  <si>
    <t>Ultrazvukový měřič tepla 15 m3/h, DN50, 270mm, PN16, wM-Bus C1, kabel 1.5m, bezdrátový odečet wireless M-Bus C1, instalace na zpátečku, baterie 3,65 V, 2 ks jímek 65 mm x R 1/2, sada jímkových teplotních senzorů Pt500</t>
  </si>
  <si>
    <t>732-27</t>
  </si>
  <si>
    <t>Ultrazvukový měřič tepla 10 m3/h, G2B, 300mm, PN16, wM-Bus C1, kabel 1.5m, bezdrátový odečet wireless M-Bus C1, instalace na zpátečku, baterie 3,65 V, 2 ks jímk</t>
  </si>
  <si>
    <t>Ultrazvukový měřič tepla 10 m3/h, G2B, 300mm, PN16, wM-Bus C1, kabel 1.5m, bezdrátový odečet wireless M-Bus C1, instalace na zpátečku, baterie 3,65 V, 2 ks jímka 65 mm x R 1/2</t>
  </si>
  <si>
    <t>732-28</t>
  </si>
  <si>
    <t>Ultrazvukový měřič tepla 2,5 m3/h, G1B, 130mm, PN16, wM-Bus C1, kabel 1.5m, bezdrátový odečet wireless M-Bus C1, instalace na zpátečku, baterie 3,65 V, 1 ks nip</t>
  </si>
  <si>
    <t>Ultrazvukový měřič tepla 2,5 m3/h, G1B, 130mm, PN16, wM-Bus C1, kabel 1.5m, bezdrátový odečet wireless M-Bus C1, instalace na zpátečku, baterie 3,65 V, 1 ks nipl R 1/2</t>
  </si>
  <si>
    <t>732-29</t>
  </si>
  <si>
    <t>Montáž z pol. 732-26 až 28</t>
  </si>
  <si>
    <t>732-30</t>
  </si>
  <si>
    <t>Demontáž teplovzdušných jednotek</t>
  </si>
  <si>
    <t>998732202</t>
  </si>
  <si>
    <t>Přesun hmot pro strojovny stanovený procentní sazbou (%) z ceny vodorovná dopravní vzdálenost do 50 m v objektech výšky přes 6 do 12 m</t>
  </si>
  <si>
    <t>Rozvod potrubí</t>
  </si>
  <si>
    <t>733111103</t>
  </si>
  <si>
    <t>Potrubí z trubek ocelových závitových černých spojovaných svařováním bezešvých běžných nízkotlakých PN 16 do 115°C DN 15</t>
  </si>
  <si>
    <t>733111105</t>
  </si>
  <si>
    <t>Potrubí z trubek ocelových závitových černých spojovaných svařováním bezešvých běžných nízkotlakých PN 16 do 115°C DN 25</t>
  </si>
  <si>
    <t>733111106</t>
  </si>
  <si>
    <t>Potrubí z trubek ocelových závitových černých spojovaných svařováním bezešvých běžných nízkotlakých PN 16 do 115°C DN 32</t>
  </si>
  <si>
    <t>733111107</t>
  </si>
  <si>
    <t>Potrubí z trubek ocelových závitových černých spojovaných svařováním bezešvých běžných nízkotlakých PN 16 do 115°C DN 40</t>
  </si>
  <si>
    <t>733111108</t>
  </si>
  <si>
    <t>Potrubí z trubek ocelových závitových černých spojovaných svařováním bezešvých běžných nízkotlakých PN 16 do 115°C DN 50</t>
  </si>
  <si>
    <t>733121122</t>
  </si>
  <si>
    <t>Potrubí z trubek ocelových hladkých spojovaných svařováním černých bezešvých nízkotlakých T= do +115°C O 76/3,2</t>
  </si>
  <si>
    <t>733121228</t>
  </si>
  <si>
    <t>Potrubí z trubek ocelových hladkých spojovaných svařováním černých bezešvých v kotelnách a strojovnách O 108/4,0</t>
  </si>
  <si>
    <t>733122222</t>
  </si>
  <si>
    <t>Potrubí z trubek ocelových hladkých spojovaných lisováním z uhlíkové oceli tenkostěnné vně pozinkované PN 16, T= +110°C O 15/1,2</t>
  </si>
  <si>
    <t>733122223</t>
  </si>
  <si>
    <t>Potrubí z trubek ocelových hladkých spojovaných lisováním z uhlíkové oceli tenkostěnné vně pozinkované PN 16, T= +110°C O 18/1,2</t>
  </si>
  <si>
    <t>733122224</t>
  </si>
  <si>
    <t>Potrubí z trubek ocelových hladkých spojovaných lisováním z uhlíkové oceli tenkostěnné vně pozinkované PN 16, T= +110°C O 22/1,5</t>
  </si>
  <si>
    <t>733122225</t>
  </si>
  <si>
    <t>Potrubí z trubek ocelových hladkých spojovaných lisováním z uhlíkové oceli tenkostěnné vně pozinkované PN 16, T= +110°C O 28/1,5</t>
  </si>
  <si>
    <t>733122226</t>
  </si>
  <si>
    <t>Potrubí z trubek ocelových hladkých spojovaných lisováním z uhlíkové oceli tenkostěnné vně pozinkované PN 16, T= +110°C O 35/1,5</t>
  </si>
  <si>
    <t>733122227</t>
  </si>
  <si>
    <t>Potrubí z trubek ocelových hladkých spojovaných lisováním z uhlíkové oceli tenkostěnné vně pozinkované PN 16, T= +110°C O 42/1,5</t>
  </si>
  <si>
    <t>733122228</t>
  </si>
  <si>
    <t>Potrubí z trubek ocelových hladkých spojovaných lisováním z uhlíkové oceli tenkostěnné vně pozinkované PN 16, T= +110°C O 54/1,5</t>
  </si>
  <si>
    <t>733124122</t>
  </si>
  <si>
    <t>Příplatek k potrubí ocelovému hladkému za zhotovení přechodů z trubek hladkých kováním DN 80/50</t>
  </si>
  <si>
    <t>733124126</t>
  </si>
  <si>
    <t>Příplatek k potrubí ocelovému hladkému za zhotovení přechodů z trubek hladkých kováním DN 125/80</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</si>
  <si>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</si>
  <si>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</si>
  <si>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</si>
  <si>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</si>
  <si>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</si>
  <si>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</si>
  <si>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733131107</t>
  </si>
  <si>
    <t>Kompenzátor pro ocelové potrubí pryžový G 2 PN 16 do 100°C závitový</t>
  </si>
  <si>
    <t>733131106.1</t>
  </si>
  <si>
    <t>Kompenzátor pro ocelové potrubí pryžový G 2 1/2 PN 16 do 100°C závitový</t>
  </si>
  <si>
    <t>733133152</t>
  </si>
  <si>
    <t>Kompenzátor pro ocelové potrubí tvaru U s hladkými ohyby DN 50</t>
  </si>
  <si>
    <t>733190107</t>
  </si>
  <si>
    <t>Zkoušky těsnosti potrubí, manžety prostupové z trubek ocelových zkoušky těsnosti potrubí (za provozu) z trubek ocelových závitových DN do 40</t>
  </si>
  <si>
    <t>733190108</t>
  </si>
  <si>
    <t>Zkoušky těsnosti potrubí, manžety prostupové z trubek ocelových zkoušky těsnosti potrubí (za provozu) z trubek ocelových závitových DN 40 do 50</t>
  </si>
  <si>
    <t>733190217</t>
  </si>
  <si>
    <t>Zkoušky těsnosti potrubí, manžety prostupové z trubek ocelových zkoušky těsnosti potrubí (za provozu) z trubek ocelových hladkých O do 51/2,6</t>
  </si>
  <si>
    <t>733190219</t>
  </si>
  <si>
    <t>Zkoušky těsnosti potrubí, manžety prostupové z trubek ocelových zkoušky těsnosti potrubí (za provozu) z trubek ocelových hladkých O přes 51/2,6 do 60,3/2,9</t>
  </si>
  <si>
    <t>733190225</t>
  </si>
  <si>
    <t>Zkoušky těsnosti potrubí, manžety prostupové z trubek ocelových zkoušky těsnosti potrubí (za provozu) z trubek ocelových hladkých O přes 60,3/2,9 do 89/5,0</t>
  </si>
  <si>
    <t>733190232</t>
  </si>
  <si>
    <t>Zkoušky těsnosti potrubí, manžety prostupové z trubek ocelových zkoušky těsnosti potrubí (za provozu) z trubek ocelových hladkých O přes 89/5,0 do 133/5,0</t>
  </si>
  <si>
    <t>733191112</t>
  </si>
  <si>
    <t>Manžeta prostupová pro ocelové potrubí DN přes 20 do 32</t>
  </si>
  <si>
    <t>733191113</t>
  </si>
  <si>
    <t>Manžeta prostupová pro ocelové potrubí DN přes 32 do 50</t>
  </si>
  <si>
    <t>733811221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</si>
  <si>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</si>
  <si>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</si>
  <si>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733811222</t>
  </si>
  <si>
    <t>Ochrana potrubí termoizolačními trubicemi z pěnového polyetylenu PE přilepenými v příčných a podélných spojích, tloušťky izolace přes 6 do 9 mm, vnitřního průměru izolace DN přes 22 do 45 mm</t>
  </si>
  <si>
    <t>733110803</t>
  </si>
  <si>
    <t>Demontáž potrubí z trubek ocelových závitových DN do 15</t>
  </si>
  <si>
    <t>733110803.1</t>
  </si>
  <si>
    <t>Demontáž potrubí ocelového závitového do DN 32</t>
  </si>
  <si>
    <t>733110803.2</t>
  </si>
  <si>
    <t>Demontáž potrubí ocelového závitového do DN 50</t>
  </si>
  <si>
    <t>733120826</t>
  </si>
  <si>
    <t>Demontáž potrubí z trubek ocelových hladkých O přes 60,3 do 89</t>
  </si>
  <si>
    <t>733120832</t>
  </si>
  <si>
    <t>Demontáž potrubí z trubek ocelových hladkých O přes 89 do 133</t>
  </si>
  <si>
    <t>733-1</t>
  </si>
  <si>
    <t>Nerezový vlnovec 3/4"</t>
  </si>
  <si>
    <t>733-2</t>
  </si>
  <si>
    <t>Nerezový vlnovec 1"</t>
  </si>
  <si>
    <t>733-3</t>
  </si>
  <si>
    <t>Nerezový vlnovec 5/4"</t>
  </si>
  <si>
    <t>733-4</t>
  </si>
  <si>
    <t>Přechod vlnovec/ocel, 3/4"</t>
  </si>
  <si>
    <t>733-5</t>
  </si>
  <si>
    <t>Přechod vlnovec/ocel, 1"</t>
  </si>
  <si>
    <t>733-6</t>
  </si>
  <si>
    <t>Přechod vlnovec/ocel, 5/4"</t>
  </si>
  <si>
    <t>733-7</t>
  </si>
  <si>
    <t>Montáž z pol. 733-1 až 6</t>
  </si>
  <si>
    <t>998733202</t>
  </si>
  <si>
    <t>Přesun hmot pro rozvody potrubí stanovený procentní sazbou z ceny vodorovná dopravní vzdálenost do 50 m v objektech výšky přes 6 do 12 m</t>
  </si>
  <si>
    <t>Armatury</t>
  </si>
  <si>
    <t>734109217</t>
  </si>
  <si>
    <t>Montáž armatury přírubové se dvěma přírubami PN 16, DN 100</t>
  </si>
  <si>
    <t>734163430</t>
  </si>
  <si>
    <t>Filtr DN 125, PN 16 do 300oC z uhlíkové oceli s vypouštěcí zátkou</t>
  </si>
  <si>
    <t>734173421</t>
  </si>
  <si>
    <t>Spoj přírubový PN 16, do 200oC, DN 125</t>
  </si>
  <si>
    <t>734193215</t>
  </si>
  <si>
    <t>Klapka mezipřírubová uzavírací DN 65, PN 16 do 120oC disk nerezová ocel</t>
  </si>
  <si>
    <t>734193217</t>
  </si>
  <si>
    <t>Klapka mezipřírubová uzavírací DN 100, PN 16 do 120oC disk nerezová ocel</t>
  </si>
  <si>
    <t>734209103</t>
  </si>
  <si>
    <t>Montáž armatury závitové se dvěma závity G 1/2</t>
  </si>
  <si>
    <t>734211120</t>
  </si>
  <si>
    <t>Ventil závitový odvzdušňovací G 1/2 PN 14 do 120°C automatický</t>
  </si>
  <si>
    <t>734261234</t>
  </si>
  <si>
    <t>Šroubení topenářské přímé G 3/4 PN 16 do 120°C</t>
  </si>
  <si>
    <t>734261235</t>
  </si>
  <si>
    <t>Šroubení topenářské přímé G 1 PN 16 do 120°C</t>
  </si>
  <si>
    <t>734261236</t>
  </si>
  <si>
    <t>Šroubení topenářské přímé G 5/4 PN 16 do 120°C</t>
  </si>
  <si>
    <t>734261717</t>
  </si>
  <si>
    <t>Šroubení regulační radiátorové přímé G 1/2 s vypouštěním</t>
  </si>
  <si>
    <t>734291123</t>
  </si>
  <si>
    <t>Kohout plnící a vypouštěcí G 1/2 PN 10 do 90°C závitový</t>
  </si>
  <si>
    <t>734292713</t>
  </si>
  <si>
    <t>Kohout kulový přímý G 1/2 PN 42 do 185°C vnitřní závit</t>
  </si>
  <si>
    <t>734292714</t>
  </si>
  <si>
    <t>Kohout kulový přímý G 3/4 PN 42 do 185°C vnitřní závit</t>
  </si>
  <si>
    <t>734292715</t>
  </si>
  <si>
    <t>Kohout kulový přímý G 1 PN 42 do 185°C vnitřní závit</t>
  </si>
  <si>
    <t>734292716</t>
  </si>
  <si>
    <t>Kohout kulový přímý G 5/4 PN 42 do 185°C vnitřní závit</t>
  </si>
  <si>
    <t>734292717</t>
  </si>
  <si>
    <t>Kohout kulový přímý G 6/4 PN 42 do 185°C vnitřní závit</t>
  </si>
  <si>
    <t>734292718</t>
  </si>
  <si>
    <t>Kohout kulový přímý G 2 PN 42 do 185°C vnitřní závit</t>
  </si>
  <si>
    <t>734411102</t>
  </si>
  <si>
    <t>Teploměr technický s pevným stonkem a jímkou zadní připojení průměr 63 mm délky 75 mm</t>
  </si>
  <si>
    <t>734421102</t>
  </si>
  <si>
    <t>Tlakoměr s pevným stonkem a zpětnou klapkou tlak 0-16 bar průměr 63 mm spodní připojení</t>
  </si>
  <si>
    <t>734424101</t>
  </si>
  <si>
    <t>Kondenzační smyčka k přivaření zahnutá PN 250 do 300°C</t>
  </si>
  <si>
    <t>734-1</t>
  </si>
  <si>
    <t>Ruční vyvažovací ventily pro přesné vyvažování rozvodů vytápění i chlazení se vstupem pro kapiláru PV Flange, DN 100/16, -10 až 120°C</t>
  </si>
  <si>
    <t>734-2</t>
  </si>
  <si>
    <t>Izolační pouzdra pro přírubové vyvažovací ventily DN 100</t>
  </si>
  <si>
    <t>734-3</t>
  </si>
  <si>
    <t>Automatický vyvažovací ventil DN 15, LF, PN 25, 40 až 900 l/h</t>
  </si>
  <si>
    <t>734-4</t>
  </si>
  <si>
    <t>Připojovací šroubení otopných těles s integrovaným TRV s automatickým omezovačem průtoku rohové DN 15 / EK včetně těsnění</t>
  </si>
  <si>
    <t>734-5</t>
  </si>
  <si>
    <t>Připojovací šroubení otopných těles s integrovaným TRV s automatickým omezovačem průtoku přímé DN 15 / EK včetně těsnění</t>
  </si>
  <si>
    <t>734-6</t>
  </si>
  <si>
    <t>Termostatický radiatorový ventil s omezovačem průtoku přímý DN 15</t>
  </si>
  <si>
    <t>734-7</t>
  </si>
  <si>
    <t>Termostatická hlavice "antivandal", M30x1.5, včetně montáže</t>
  </si>
  <si>
    <t>734100811</t>
  </si>
  <si>
    <t>Demontáž armatury přírubové se dvěma přírubami</t>
  </si>
  <si>
    <t>734200811</t>
  </si>
  <si>
    <t>Demontáž armatury závitové s jedním závitem</t>
  </si>
  <si>
    <t>734200821</t>
  </si>
  <si>
    <t>Demontáž armatur závitové se dvěma závity</t>
  </si>
  <si>
    <t>998734202</t>
  </si>
  <si>
    <t>Přesun hmot pro armatury stanovený procentní sazbou (%) z ceny vodorovná dopravní vzdálenost do 50 m v objektech výšky přes 6 do 12 m</t>
  </si>
  <si>
    <t>Ústřední vytápění - otopná tělesa</t>
  </si>
  <si>
    <t>735129140</t>
  </si>
  <si>
    <t>Otopná tělesa ocelová montáž těles článkových</t>
  </si>
  <si>
    <t>Otopná tělesa článková 
Otopná tělesa článková</t>
  </si>
  <si>
    <t>735-001</t>
  </si>
  <si>
    <t>Hloubka=66mm, výška=500mm, počet článků=6, na stěnu GTX, připojení MA středové, barva RAL9016, extra pack</t>
  </si>
  <si>
    <t>735-002</t>
  </si>
  <si>
    <t>Hloubka=66mm, výška=500mm, počet článků=8, na stěnu GTX, připojení MA středové, barva RAL9016, extra pack</t>
  </si>
  <si>
    <t>735-003</t>
  </si>
  <si>
    <t>Hloubka=66mm, výška=500mm, počet článků=8, na stěnu GTX, připojení AM středové, barva RAL9016, extra pack</t>
  </si>
  <si>
    <t>735-004</t>
  </si>
  <si>
    <t>Hloubka=66mm, výška=500mm, počet článků=8, na stěnu GTX, připojení CD boční, barva RAL9016, extra pack</t>
  </si>
  <si>
    <t>735-005</t>
  </si>
  <si>
    <t>Hloubka=66mm, výška=500mm, počet článků=10, na stěnu GTX, připojení AM středové, barva RAL9016, extra pack</t>
  </si>
  <si>
    <t>735-006</t>
  </si>
  <si>
    <t>Hloubka=66mm, výška=500mm, počet článků=12, na stěnu GTX, připojení MA středové, barva RAL9016, extra pack</t>
  </si>
  <si>
    <t>735-007</t>
  </si>
  <si>
    <t>Hloubka=66mm, výška=500mm, počet článků=12, na stěnu GTX, připojení AM středové, barva RAL9016, extra pack</t>
  </si>
  <si>
    <t>735-008</t>
  </si>
  <si>
    <t>Hloubka=66mm, výška=500mm, počet článků=14, na stěnu GTX, připojení AM středové, barva RAL9016, extra pack</t>
  </si>
  <si>
    <t>735-009</t>
  </si>
  <si>
    <t>Hloubka=66mm, výška=500mm, počet článků=14, na podlahu F,připojení AM středové, barva RAL9016, extra pack</t>
  </si>
  <si>
    <t>735-010</t>
  </si>
  <si>
    <t>Hloubka=66mm, výška=500mm, počet článků=14, na stěnu GTX, připojení MA středové, barva RAL9016, extra pack</t>
  </si>
  <si>
    <t>735-011</t>
  </si>
  <si>
    <t>Hloubka=66mm, výška=500mm, počet článků=14, na podlahu F,připojení MA středové, barva RAL9016, extra pack</t>
  </si>
  <si>
    <t>735-012</t>
  </si>
  <si>
    <t>Hloubka=66mm, výška=500mm, počet článků=14, na podlahu F,připojení CD boční, barva RAL9016, extra pack</t>
  </si>
  <si>
    <t>735-013</t>
  </si>
  <si>
    <t>Hloubka=66mm, výška=500mm, počet článků=14, na podlahu F,připojení AB boční, barva RAL9016, extra pack</t>
  </si>
  <si>
    <t>735-014</t>
  </si>
  <si>
    <t>Hloubka=66mm, výška=500mm, počet článků=16, na stěnu GTX, připojení MA středové, barva RAL9016, extra pack</t>
  </si>
  <si>
    <t>3=3.000 [A] 
Mezisoučet: A=3.000 [B] 
'odpočet' 
OS.12-1=-1.000 [C] 
Mezisoučet: C=-1.000 [D] 
Celkem: A+C=2.000 [E]</t>
  </si>
  <si>
    <t>735-015</t>
  </si>
  <si>
    <t>Hloubka=66mm, výška=500mm, počet článků=18, na stěnu GTX, připojení MA středové, barva RAL9016, extra pack</t>
  </si>
  <si>
    <t>735-016</t>
  </si>
  <si>
    <t>Hloubka=66mm, výška=500mm, počet článků=20, na stěnu GTX, připojení MA středové, barva RAL9016, extra pack</t>
  </si>
  <si>
    <t>735-017</t>
  </si>
  <si>
    <t>Hloubka=66mm, výška=500mm, počet článků=20, na podlahu F,připojení MA středové, barva RAL9016, extra pack</t>
  </si>
  <si>
    <t>735-018</t>
  </si>
  <si>
    <t>Hloubka=66mm, výška=500mm, počet článků=20, na podlahu F,připojení AB boční, barva RAL9016, extra pack</t>
  </si>
  <si>
    <t>735-019</t>
  </si>
  <si>
    <t>Hloubka=66mm, výška=500mm, počet článků=20, na podlahu F,připojení CD boční, barva RAL9016, extra pack</t>
  </si>
  <si>
    <t>735-020</t>
  </si>
  <si>
    <t>Hloubka=66mm, výška=500mm, počet článků=22, na stěnu GTX, připojení MA středové, barva RAL9016, extra pack</t>
  </si>
  <si>
    <t>735-021</t>
  </si>
  <si>
    <t>Hloubka=66mm, výška=500mm, počet článků=22, na podlahu F,připojení MA středové, barva RAL9016, extra pack</t>
  </si>
  <si>
    <t>6=6.000 [A] 
Mezisoučet: A=6.000 [B] 
'odpočet' 
OS.13-1=-1.000 [C] 
OS.16-1=-1.000 [D] 
Mezisoučet: C+D=-2.000 [E] 
Celkem: A+C+D=4.000 [F]</t>
  </si>
  <si>
    <t>735-022</t>
  </si>
  <si>
    <t>Hloubka=66mm, výška=500mm, počet článků=22, na stěnu GTX, připojení AM středové, barva RAL9016, extra pack</t>
  </si>
  <si>
    <t>735-023</t>
  </si>
  <si>
    <t>Hloubka=66mm, výška=500mm, počet článků=24, na stěnu GTX, připojení MA středové, barva RAL9016, extra pack</t>
  </si>
  <si>
    <t>735-024</t>
  </si>
  <si>
    <t>Hloubka=66mm, výška=500mm, počet článků=24, na podlahu F,připojení MA středové, barva RAL9016, extra pack</t>
  </si>
  <si>
    <t>735-025</t>
  </si>
  <si>
    <t>Hloubka=66mm, výška=500mm, počet článků=24, na podlahu F,připojení AM středové, barva RAL9016, extra pack</t>
  </si>
  <si>
    <t>735-026</t>
  </si>
  <si>
    <t>Hloubka=66mm, výška=500mm, počet článků=26, na stěnu GTX, připojení MA středové, barva RAL9016, extra pack</t>
  </si>
  <si>
    <t>735-027</t>
  </si>
  <si>
    <t>Hloubka=66mm, výška=500mm, počet článků=26, na podlahu F,připojení MA středové, barva RAL9016, extra pack</t>
  </si>
  <si>
    <t>735-028</t>
  </si>
  <si>
    <t>Hloubka=66mm, výška=500mm, počet článků=26, na podlahu F,připojení AM středové, barva RAL9016, extra pack</t>
  </si>
  <si>
    <t>735-029</t>
  </si>
  <si>
    <t>Hloubka=66mm, výška=500mm, počet článků=28, na stěnu GTX, připojení MA středové, barva RAL9016, extra pack</t>
  </si>
  <si>
    <t>10=10.000 [A] 
Mezisoučet: A=10.000 [B] 
'odpočet' 
OS.14-1=-1.000 [C] 
OS.15-1=-1.000 [D] 
Mezisoučet: C+D=-2.000 [E] 
Celkem: A+C+D=8.000 [F]</t>
  </si>
  <si>
    <t>735-030</t>
  </si>
  <si>
    <t>Hloubka=66mm, výška=500mm, počet článků=28, na podlahu F,připojení MA středové, barva RAL9016, extra pack</t>
  </si>
  <si>
    <t>735-031</t>
  </si>
  <si>
    <t>Hloubka=66mm, výška=500mm, počet článků=28, na stěnu GTX, připojení AM středové, barva RAL9016, extra pack</t>
  </si>
  <si>
    <t>735-032</t>
  </si>
  <si>
    <t>Hloubka=66mm, výška=500mm, počet článků=28, na podlahu F,připojení AM středové, barva RAL9016, extra pack</t>
  </si>
  <si>
    <t>735-033</t>
  </si>
  <si>
    <t>Hloubka=66mm, výška=500mm, počet článků=30, na podlahu F,připojení MA středové, barva RAL9016, extra pack</t>
  </si>
  <si>
    <t>735-034</t>
  </si>
  <si>
    <t>Hloubka=66mm, výška=500mm, počet článků=30, na podlahu F,připojení AM středové, barva RAL9016, extra pack</t>
  </si>
  <si>
    <t>735-035</t>
  </si>
  <si>
    <t>Hloubka=66mm, výška=500mm, počet článků=32, na podlahu F,připojení MA středové, barva RAL9016, extra pack</t>
  </si>
  <si>
    <t>735-036</t>
  </si>
  <si>
    <t>Hloubka=66mm, výška=500mm, počet článků=32, na podlahu F,připojení AM středové, barva RAL9016, extra pack</t>
  </si>
  <si>
    <t>735-037</t>
  </si>
  <si>
    <t>Hloubka=66mm, výška=500mm, počet článků=34, na podlahu F,připojení MA středové, barva RAL9016, extra pack</t>
  </si>
  <si>
    <t>735-040</t>
  </si>
  <si>
    <t>Hloubka=66mm, výška=750mm, počet článků=14, na stěnu GTX, připojení MA středové, barva RAL9016, extra pack</t>
  </si>
  <si>
    <t>735-041</t>
  </si>
  <si>
    <t>Hloubka=66mm, výška=750mm, počet článků=16, na stěnu GTX, připojení MA středové, barva RAL9016, extra pack</t>
  </si>
  <si>
    <t>735-042</t>
  </si>
  <si>
    <t>Hloubka=66mm, výška=750mm, počet článků=18, na stěnu GTX, připojení MA středové, barva RAL9016, extra pack</t>
  </si>
  <si>
    <t>735-043</t>
  </si>
  <si>
    <t>Hloubka=66mm, výška=750mm, počet článků=24, na stěnu GTX, připojení MA středové, barva RAL9016, extra pack</t>
  </si>
  <si>
    <t>735-044</t>
  </si>
  <si>
    <t>Hloubka=66mm, výška=750mm, počet článků=24, na podlahu F,připojení MA středové, barva RAL9016, extra pack</t>
  </si>
  <si>
    <t>735-045</t>
  </si>
  <si>
    <t>Hloubka=66mm, výška=750mm, počet článků=30, na podlahu F,připojení MA středové, barva RAL9016, extra pack</t>
  </si>
  <si>
    <t>735-046</t>
  </si>
  <si>
    <t>Hloubka=66mm, výška=900mm, počet článků=8, na stěnu GTX, připojení CD boční, barva RAL9016, extra pack</t>
  </si>
  <si>
    <t>735-047</t>
  </si>
  <si>
    <t>Hloubka=66mm, výška=900mm, počet článků=8, na stěnu GTX, připojení AB boční, barva RAL9016, extra pack</t>
  </si>
  <si>
    <t>735-048</t>
  </si>
  <si>
    <t>Hloubka=66mm, výška=900mm, počet článků=16, na stěnu GTX, připojení MA středové, barva RAL9016, extra pack</t>
  </si>
  <si>
    <t>735-049</t>
  </si>
  <si>
    <t>Hloubka=66mm, výška=900mm, počet článků=20, na stěnu GTX, připojení AB boční, barva RAL9016, extra pack</t>
  </si>
  <si>
    <t>735-050</t>
  </si>
  <si>
    <t>Hloubka=66mm, výška=1000mm, počet článků=12, na stěnu GTX, připojení AB boční, barva RAL9016, extra pack</t>
  </si>
  <si>
    <t>735-051</t>
  </si>
  <si>
    <t>Hloubka=107mm, výška=500mm, počet článků=18, na stěnu GTX, připojení MA středové, barva RAL9016, extra pack</t>
  </si>
  <si>
    <t>735-052</t>
  </si>
  <si>
    <t>Hloubka=107mm, výška=500mm, počet článků=24, na stěnu GTX, připojení MA středové, barva RAL9016, extra pack</t>
  </si>
  <si>
    <t>735-053</t>
  </si>
  <si>
    <t>Hloubka=107mm, výška=500mm, počet článků=28, na podlahu F,připojení MA středové, barva RAL9016, extra pack</t>
  </si>
  <si>
    <t>735-054</t>
  </si>
  <si>
    <t>Hloubka=107mm, výška=500mm, počet článků=30, na stěnu GTX, připojení MA středové, barva RAL9016, extra pack</t>
  </si>
  <si>
    <t>735-055</t>
  </si>
  <si>
    <t>Hloubka=107mm, výška=500mm, počet článků=30, na podlahu F,připojení MA středové, barva RAL9016, extra pack</t>
  </si>
  <si>
    <t>735-056</t>
  </si>
  <si>
    <t>Hloubka=107mm, výška=500mm, počet článků=30, na podlahu F,připojení AM středové, barva RAL9016, extra pack</t>
  </si>
  <si>
    <t>735-057</t>
  </si>
  <si>
    <t>Hloubka=107mm, výška=500mm, počet článků=32, na podlahu F,připojení MA středové, barva RAL9016, extra pack</t>
  </si>
  <si>
    <t>735-058</t>
  </si>
  <si>
    <t>Hloubka=107mm, výška=500mm, počet článků=34, na podlahu F,připojení MA středové, barva RAL9016, extra pack</t>
  </si>
  <si>
    <t>735-059</t>
  </si>
  <si>
    <t>Hloubka=107mm, výška=600mm, počet článků=30, na podlahu F,připojení MA středové, barva RAL9016, extra pack</t>
  </si>
  <si>
    <t>735-060</t>
  </si>
  <si>
    <t>Hloubka=107mm, výška=900mm, počet článků=18, na stěnu GTX, připojení AB boční, barva RAL9016, extra pack</t>
  </si>
  <si>
    <t>735-061</t>
  </si>
  <si>
    <t>Hloubka=107mm, výška=900mm, počet článků=18, na stěnu GTX, připojení CD boční, barva RAL9016, extra pack</t>
  </si>
  <si>
    <t>735-062</t>
  </si>
  <si>
    <t>Hloubka=107mm, výška=900mm, počet článků=30, na stěnu GTX, připojení MA středové, barva RAL9016, extra pack</t>
  </si>
  <si>
    <t>735-063</t>
  </si>
  <si>
    <t>Hloubka=107mm, výška=900mm, počet článků=30, na stěnu GTX, připojení AM středové, barva RAL9016, extra pack</t>
  </si>
  <si>
    <t>735-064</t>
  </si>
  <si>
    <t>Hloubka=107mm, výška=900mm, počet článků=32, na stěnu GTX, připojení MA středové, barva RAL9016, extra pack</t>
  </si>
  <si>
    <t>735-065</t>
  </si>
  <si>
    <t>C4, výška=500mm, počet článků=20, na podlahu F,připojení MA středové, barva RAL9016, extra pack</t>
  </si>
  <si>
    <t>735-066</t>
  </si>
  <si>
    <t>C4, výška=500mm, počet článků=28, na stěnu GTX, připojení MA středové, barva RAL9016, extra pack</t>
  </si>
  <si>
    <t>735-067</t>
  </si>
  <si>
    <t>C4, výška=500mm, počet článků=28, na stěnu GTX, připojení AM středové, barva RAL9016, extra pack</t>
  </si>
  <si>
    <t>735-068</t>
  </si>
  <si>
    <t>C4, výška=500mm, počet článků=30, na stěnu GTX, připojení MA středové, barva RAL9016, extra pack</t>
  </si>
  <si>
    <t>735-069</t>
  </si>
  <si>
    <t>C4, výška=500mm, počet článků=30, na podlahu F,připojení MA středové, barva RAL9016, extra pack</t>
  </si>
  <si>
    <t>735-070</t>
  </si>
  <si>
    <t>C4, výška=500mm, počet článků=30, na stěnu GTX, připojení AM středové, barva RAL9016, extra pack</t>
  </si>
  <si>
    <t>735-071</t>
  </si>
  <si>
    <t>C4, výška=500mm, počet článků=32, na podlahu F,připojení MA středové, barva RAL9016, extra pack</t>
  </si>
  <si>
    <t>735-072</t>
  </si>
  <si>
    <t>C4, výška=500mm, počet článků=32, na podlahu F,připojení AM středové, barva RAL9016, extra pack</t>
  </si>
  <si>
    <t>735-073</t>
  </si>
  <si>
    <t>C4, výška=500mm, počet článků=34, na podlahu F,připojení MA středové, barva RAL9016, extra pack</t>
  </si>
  <si>
    <t>735-074</t>
  </si>
  <si>
    <t>C4, výška=500mm, počet článků=34, na podlahu F,připojení AM středové, barva RAL9016, extra pack</t>
  </si>
  <si>
    <t>735-075</t>
  </si>
  <si>
    <t>C4, výška=600mm, počet článků=34, na podlahu F,připojení MA středové, barva RAL9016, extra pack</t>
  </si>
  <si>
    <t>735-076</t>
  </si>
  <si>
    <t>C4, výška=600mm, počet článků=34, na podlahu F,připojení AM středové, barva RAL9016, extra pack</t>
  </si>
  <si>
    <t>735-077</t>
  </si>
  <si>
    <t>C4, výška=750mm, počet článků=28, na stěnu GTX, připojení MA středové, barva RAL9016, extra pack</t>
  </si>
  <si>
    <t>735-078</t>
  </si>
  <si>
    <t>C4, výška=750mm, počet článků=28, na stěnu GTX, připojení AM středové, barva RAL9016, extra pack</t>
  </si>
  <si>
    <t>735-079</t>
  </si>
  <si>
    <t>C4, výška=750mm, počet článků=28, na stěnu GTX, připojení AB boční, barva RAL9016, extra pack</t>
  </si>
  <si>
    <t>735-080</t>
  </si>
  <si>
    <t>C4, výška=750mm, počet článků=28, na stěnu GTX, připojení CD boční, barva RAL9016, extra pack</t>
  </si>
  <si>
    <t>735-081</t>
  </si>
  <si>
    <t>Otopné těleso z žebrových trubek, dvouramenné, 32x92, délka = 5000 mm, na zem RAL 9016</t>
  </si>
  <si>
    <t>735-082</t>
  </si>
  <si>
    <t>Otopné těleso z žebrových trubek, jednoramenné, 57x137, délka = 5000 mm, na zem RAL 9016</t>
  </si>
  <si>
    <t>735-083</t>
  </si>
  <si>
    <t>Otopné těleso z žebrových trubek, jednoramenné, 57x137, délka = 2000 mm, na zem RAL 9016</t>
  </si>
  <si>
    <t>735111810</t>
  </si>
  <si>
    <t>Demontáž otopných těles litinových článkových</t>
  </si>
  <si>
    <t>735211822</t>
  </si>
  <si>
    <t>Demontáž registru trubkového žebrového 76/156 délka do 6 m dvoupramenný</t>
  </si>
  <si>
    <t>735211830</t>
  </si>
  <si>
    <t>Demontáž registrů z ocelových trubek žebrových rozřezání demontovaných registrů do odpadu, délky pramenů O 76/3/156</t>
  </si>
  <si>
    <t>249</t>
  </si>
  <si>
    <t>998735202</t>
  </si>
  <si>
    <t>Přesun hmot pro otopná tělesa stanovený procentní sazbou (%) z ceny vodorovná dopravní vzdálenost do 50 m v objektech výšky přes 6 do 12 m</t>
  </si>
  <si>
    <t>735-084</t>
  </si>
  <si>
    <t>Otopné těleso článkové standartní ( nedesignové) pozice OS.8,9,10,12,13,14,15,16 v celkém počtu 8 kusů, parametrů a článků dle dokumentace-dodávka+montáž</t>
  </si>
  <si>
    <t>767 99-9002</t>
  </si>
  <si>
    <t>767 99-9003</t>
  </si>
  <si>
    <t>Materiál pro uložení a uchycení potrubí</t>
  </si>
  <si>
    <t>- systémové typizované upevňovací prvky z Pz oceli:  
- typizované prvky a šroubové spoje:  
- objímky s protihluk. vložkami z profil. EPDM pryže:  
- nosné profily s dostatečnou statickou únosností:  
- vč. potřebného spojovacího a mont. materiálu:  
- řezy a otvory zatřít zinkovým lakem: 
- systémové typizované upevňovací prvky z Pz oceli:  
- typizované prvky a šroubové spoje:  
- objímky s protihluk. vložkami z profil. EPDM pryže:  
- nosné profily s dostatečnou statickou únosností:  
- vč. potřebného spojovacího a mont. materiálu:  
- řezy a otvory zatřít zinkovým lakem:</t>
  </si>
  <si>
    <t>767 99-9004</t>
  </si>
  <si>
    <t>Pomocné ocelové konstrukce</t>
  </si>
  <si>
    <t>- upevňovací prvky z černé oceli:  
- nosné profily s dostatečnou statickou únosností:  
- vč. potřebného kotvícího, spojovacího a mont. materiálu: 
- upevňovací prvky z černé oceli:  
- nosné profily s dostatečnou statickou únosností:  
- vč. potřebného kotvícího, spojovacího a mont. materiálu:</t>
  </si>
  <si>
    <t>998764202</t>
  </si>
  <si>
    <t>Přesun hmot pro konstrukce klempířské stanovený procentní sazbou (%) z ceny vodorovná dopravní vzdálenost do 50 m v objektech výšky přes 6 do 12 m</t>
  </si>
  <si>
    <t>Nátěry</t>
  </si>
  <si>
    <t>783301303</t>
  </si>
  <si>
    <t>Příprava podkladu zámečnických konstrukcí před provedením nátěru odrezivění odrezovačem bezoplachovým</t>
  </si>
  <si>
    <t>783301311</t>
  </si>
  <si>
    <t>Příprava podkladu zámečnických konstrukcí před provedením nátěru odmaštění odmašťovačem vodou ředitelným</t>
  </si>
  <si>
    <t>783301401</t>
  </si>
  <si>
    <t>Příprava podkladu zámečnických konstrukcí před provedením nátěru ometení</t>
  </si>
  <si>
    <t>783304101</t>
  </si>
  <si>
    <t>Základní jednonásobný syntetický nátěr zámečnických konstrukcí</t>
  </si>
  <si>
    <t>783307101</t>
  </si>
  <si>
    <t>Krycí jednonásobný syntetický standardní nátěr zámečnických konstrukcí</t>
  </si>
  <si>
    <t>783601711</t>
  </si>
  <si>
    <t>Příprava podkladu armatur a kovových potrubí před provedením nátěru potrubí do DN 50 mm odrezivěním, odrezovačem bezoplachovým</t>
  </si>
  <si>
    <t>783601729</t>
  </si>
  <si>
    <t>Příprava podkladu armatur a kovových potrubí před provedením nátěru potrubí přes DN 50 do DN 100 mm odrezivěním, odrezovačem bezoplachovým</t>
  </si>
  <si>
    <t>229</t>
  </si>
  <si>
    <t>783601713</t>
  </si>
  <si>
    <t>Příprava podkladu armatur a kovových potrubí před provedením nátěru potrubí do DN 50 mm odmaštěním, odmašťovačem vodou ředitelným</t>
  </si>
  <si>
    <t>783601731</t>
  </si>
  <si>
    <t>Příprava podkladu armatur a kovových potrubí před provedením nátěru potrubí přes DN 50 do DN 100 mm odmaštěním, odmašťovačem vodou ředitelným</t>
  </si>
  <si>
    <t>783614750</t>
  </si>
  <si>
    <t>Základní jednonásobný syntetický nátěr potrubí DN do 50 mm, 2 x</t>
  </si>
  <si>
    <t>783614561</t>
  </si>
  <si>
    <t>Základní nátěr armatur a kovových potrubí jednonásobný potrubí přes DN 50 do DN 100 mm syntetický</t>
  </si>
  <si>
    <t>798 00-9001</t>
  </si>
  <si>
    <t>798 00-9002</t>
  </si>
  <si>
    <t>798 00-9003</t>
  </si>
  <si>
    <t>798 00-9004</t>
  </si>
  <si>
    <t>Štítky popisné na zařízení - ML popisný systém (upínací těleso, šroub, deska 140x100)+ popisný štítek s textovým proužkem:</t>
  </si>
  <si>
    <t>798 00-9005</t>
  </si>
  <si>
    <t>798 00-9006</t>
  </si>
  <si>
    <t>798 00-9008</t>
  </si>
  <si>
    <t>798 00-9009</t>
  </si>
  <si>
    <t>Koordinace, účast na kontrolních dnech, kompletační činnost</t>
  </si>
  <si>
    <t>798 00-9010</t>
  </si>
  <si>
    <t>Topná zkouška, po dohodě s investorem</t>
  </si>
  <si>
    <t>798 00-9011</t>
  </si>
  <si>
    <t>Barevné funkční schéma se zasklením a zarámováním</t>
  </si>
  <si>
    <t>798 00-9012</t>
  </si>
  <si>
    <t>Proplach potrubí</t>
  </si>
  <si>
    <t>798 00-9013</t>
  </si>
  <si>
    <t>Naplnění potrubí upravenou vodou</t>
  </si>
  <si>
    <t>799 00-9014</t>
  </si>
  <si>
    <t>Požární ucpávky</t>
  </si>
  <si>
    <t>799 00-9016</t>
  </si>
  <si>
    <t>799 00-9017</t>
  </si>
  <si>
    <t>95-1</t>
  </si>
  <si>
    <t>Hodinová zúčtovací sazba, práce v tarifní třídě 6.</t>
  </si>
  <si>
    <t>Cena za kompletní dodávku a realizaci potřebných pomocných stavebních prací související srealizací tohoto projektu. Zejména zhotovení prostupů přes stěny, příčky, stropy nebo jiné stavební konstrukce, osazení chrániček, zapravení prostupů po montáži rozvodů, vrtání otvorů pro kotvy a hmoždiny,vyřezání drážek ve stěnách a jejich následné zapravení, oprava omítek , bělninových obkladů, povrchů podlah, podhledů vdotčených místech,  potrubními trasami. 
Cena za kompletní dodávku a realizaci potřebných pomocných stavebních prací související srealizací tohoto projektu. Zejména zhotovení prostupů přes stěny, příčky, stropy nebo jiné stavební konstrukce, osazení chrániček, zapravení prostupů po montáži rozvodů, vrtání otvorů pro kotvy a hmoždiny,vyřezání drážek ve stěnách a jejich následné zapravení, oprava omítek , bělninových obkladů, povrchů podlah, podhledů vdotčených místech,  potrubními trasami.</t>
  </si>
  <si>
    <t xml:space="preserve">  SO 04-71-01_601</t>
  </si>
  <si>
    <t>Silnouproud - administrativní část</t>
  </si>
  <si>
    <t>SO 04-71-01_601</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</si>
  <si>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</si>
  <si>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</si>
  <si>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</si>
  <si>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</si>
  <si>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</si>
  <si>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</si>
  <si>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34111036</t>
  </si>
  <si>
    <t>kabel instalační jádro Cu plné izolace PVC plášť PVC 450/750V (CYKY) 3x2,5mm2</t>
  </si>
  <si>
    <t>34111048</t>
  </si>
  <si>
    <t>kabel instalační jádro Cu plné izolace PVC plášť PVC 450/750V (CYKY) 3x6mm2</t>
  </si>
  <si>
    <t>741122032</t>
  </si>
  <si>
    <t>Montáž kabelů měděných bez ukončení uložených pod omítku plných kulatých (např. CYKY), počtu a průřezu žil 5x4 až 6 mm2</t>
  </si>
  <si>
    <t>34111100</t>
  </si>
  <si>
    <t>kabel instalační jádro Cu plné izolace PVC plášť PVC 450/750V (CYKY) 5x6mm2</t>
  </si>
  <si>
    <t>741122024</t>
  </si>
  <si>
    <t>Montáž kabelů měděných bez ukončení uložených pod omítku plných kulatých (např. CYKY), počtu a průřezu žil 4x10 mm2</t>
  </si>
  <si>
    <t>34113032</t>
  </si>
  <si>
    <t>kabel instalační jádro Cu plné izolace PVC plášť PVC 450/750V (CYKY) 3x10mm2</t>
  </si>
  <si>
    <t>741122033</t>
  </si>
  <si>
    <t>Montáž kabelů měděných bez ukončení uložených pod omítku plných kulatých (např. CYKY), počtu a průřezu žil 5x10 mm2</t>
  </si>
  <si>
    <t>34113034</t>
  </si>
  <si>
    <t>kabel instalační jádro Cu plné izolace PVC plášť PVC 450/750V (CYKY) 5x10mm2</t>
  </si>
  <si>
    <t>7411226R1.R</t>
  </si>
  <si>
    <t>Montáž kabelů měděných bez ukončení uložených pevně plných kulatých nebo bezhalogenových (např. CXKH) počtu a průřezu žil 3x1,5 až 6 mm2</t>
  </si>
  <si>
    <t>3650+3600+16100+70=23 420.000 [A]</t>
  </si>
  <si>
    <t>3411112D1.R</t>
  </si>
  <si>
    <t>kabel silový oheň retardující bezhalogenový bez funkční schopnosti při požáru třída reakce na oheň B2cas1d1a1 jádro Cu 0,6/1kV (1-CXKH-R B2) 3O x1,5mm2</t>
  </si>
  <si>
    <t>3411112D2.R</t>
  </si>
  <si>
    <t>kabel silový oheň retardující bezhalogenový bez funkční schopnosti při požáru třída reakce na oheň B2cas1d1a1 jádro Cu 0,6/1kV (1-CXKH-R B2) 3J x1,5mm2</t>
  </si>
  <si>
    <t>3411112D3.R</t>
  </si>
  <si>
    <t>kabel silový oheň retardující bezhalogenový bez funkční schopnosti při požáru třída reakce na oheň B2cas1d1a1 jádro Cu 0,6/1kV (1-CXKH-R B2) 3J x2,5mm2</t>
  </si>
  <si>
    <t>3411132D13.R</t>
  </si>
  <si>
    <t>kabel silový oheň retardující bezhalogenový s funkční schopností při požáru 180min a P60-R třída reakce na oheň B2cas1d0 jádro Cu 0,6/1kV (1-CXKH-V) 3O x1,5mm2</t>
  </si>
  <si>
    <t>7411226R2.R</t>
  </si>
  <si>
    <t>Montáž kabelů měděných bez ukončení uložených pevně plných kulatých nebo bezhalogenových (např. CXKH) počtu a průřezu žil 5x1,5 až 2,5 mm2</t>
  </si>
  <si>
    <t>3411116D1.R</t>
  </si>
  <si>
    <t>kabel silový oheň retardující bezhalogenový bez funkční schopnosti při požáru třída reakce na oheň B2cas1d1a1 jádro Cu 0,6/1kV (1-CXKH-R B2) 5J x1,5mm2</t>
  </si>
  <si>
    <t>7411226R3.R</t>
  </si>
  <si>
    <t>Montáž kabelů měděných bez ukončení uložených pevně plných kulatých nebo bezhalogenových (např. CXKH) počtu a průřezu žil 5x10 mm2</t>
  </si>
  <si>
    <t>3411116D2.R</t>
  </si>
  <si>
    <t>kabel silový oheň retardující bezhalogenový bez funkční schopnosti při požáru třída reakce na oheň B2cas1d1a1 jádro Cu 0,6/1kV (1-CXKH-R B2) 5J x10mm2</t>
  </si>
  <si>
    <t>7411226R4.R</t>
  </si>
  <si>
    <t>Montáž kabelů měděných bez ukončení uložených pevně plných kulatých nebo bezhalogenových (např. CXKH) počtu a průřezu žil 5x16 mm2</t>
  </si>
  <si>
    <t>3411116D3.R</t>
  </si>
  <si>
    <t>kabel silový oheň retardující bezhalogenový bez funkční schopnosti při požáru třída reakce na oheň B2cas1d1a1 jádro Cu 0,6/1kV (1-CXKH-R B2) 5J x16mm2</t>
  </si>
  <si>
    <t>7411226R5.R</t>
  </si>
  <si>
    <t>Montáž kabelů měděných bez ukončení uložených pevně plných kulatých nebo bezhalogenových (např. CXKH) počtu a průřezu žil 5x25 až 35 mm2</t>
  </si>
  <si>
    <t>3411117D1.R</t>
  </si>
  <si>
    <t>kabel silový oheň retardující bezhalogenový bez funkční schopnosti při požáru třída reakce na oheň B2cas1d1a1 jádro Cu 0,6/1kV (1-CXKH-R B2) 5J x35mm2</t>
  </si>
  <si>
    <t>7411226R6.R</t>
  </si>
  <si>
    <t>Montáž kabelů měděných bez ukončení uložených pevně plných kulatých nebo bezhalogenových (např. CXKH) počtu a průřezu žil 5x50 mm2</t>
  </si>
  <si>
    <t>3411117D3.R</t>
  </si>
  <si>
    <t>kabel silový oheň retardující bezhalogenový bez funkční schopnosti při požáru třída reakce na oheň B2cas1d1a1 jádro Cu 0,6/1kV (1-CXKH-R B2) 5J x50mm2</t>
  </si>
  <si>
    <t>741130021</t>
  </si>
  <si>
    <t>Ukončení vodičů a kabelů izolovaných s označením a zapojením na svorkovnici s otevřením a uzavřením krytu, průřezu žíly do 2,5 mm2</t>
  </si>
  <si>
    <t>741310001</t>
  </si>
  <si>
    <t>Montáž spínačů jedno nebo dvoupólových nástěnných se zapojením vodičů, pro prostředí normální spínačů, řazení 1-jednopólových</t>
  </si>
  <si>
    <t>3453501D41.R</t>
  </si>
  <si>
    <t>Jednopólový spínač na povrch</t>
  </si>
  <si>
    <t>741311004</t>
  </si>
  <si>
    <t>Montáž spínačů speciálních se zapojením vodičů čidla pohybu nástěnného</t>
  </si>
  <si>
    <t>4046105D1.R</t>
  </si>
  <si>
    <t>Nástěnné pohybové čidlo IP44</t>
  </si>
  <si>
    <t>741311003</t>
  </si>
  <si>
    <t>Montáž spínačů speciálních se zapojením vodičů čidla pohybu vestavného</t>
  </si>
  <si>
    <t>Pol41V1.R</t>
  </si>
  <si>
    <t>Stropní pohybové čidlo</t>
  </si>
  <si>
    <t>741313004</t>
  </si>
  <si>
    <t>Montáž zásuvek domovních se zapojením vodičů bezšroubové připojení polozapuštěných nebo zapuštěných 10/16 A, provedení 2x (2P + PE) dvojnásobná šikmá</t>
  </si>
  <si>
    <t>345552D2.R</t>
  </si>
  <si>
    <t>Zásuvka 230V/16A do podlahové krabice jednonás. šikmá</t>
  </si>
  <si>
    <t>741313041</t>
  </si>
  <si>
    <t>Montáž zásuvek domovních se zapojením vodičů šroubové připojení polozapuštěných nebo zapuštěných 10/16 A, provedení 2P + PE</t>
  </si>
  <si>
    <t>Pol34VD01.R</t>
  </si>
  <si>
    <t>Zásuvka 230V/16A jednonásobná</t>
  </si>
  <si>
    <t>741313005</t>
  </si>
  <si>
    <t>Montáž zásuvek domovních se zapojením vodičů bezšroubové připojení polozapuštěných nebo zapuštěných 10/16 A, provedení 2P + PE s ochrannými clonkami a přepěťovo</t>
  </si>
  <si>
    <t>Montáž zásuvek domovních se zapojením vodičů bezšroubové připojení polozapuštěných nebo zapuštěných 10/16 A, provedení 2P + PE s ochrannými clonkami a přepěťovou ochranou</t>
  </si>
  <si>
    <t>Pol35VD01.R</t>
  </si>
  <si>
    <t>Zásuvka 230V/16A jednonásobná + 3.st.p.o.</t>
  </si>
  <si>
    <t>741310201</t>
  </si>
  <si>
    <t>Montáž spínačů jedno nebo dvoupólových polozapuštěných nebo zapuštěných se zapojením vodičů šroubové připojení, pro prostředí normální spínačů, řazení 1-jednopó</t>
  </si>
  <si>
    <t>Montáž spínačů jedno nebo dvoupólových polozapuštěných nebo zapuštěných se zapojením vodičů šroubové připojení, pro prostředí normální spínačů, řazení 1-jednopólových</t>
  </si>
  <si>
    <t>Pol36VD01.R</t>
  </si>
  <si>
    <t>Jednopólový spínač</t>
  </si>
  <si>
    <t>741310212</t>
  </si>
  <si>
    <t>Montáž spínačů jedno nebo dvoupólových polozapuštěných nebo zapuštěných se zapojením vodičů šroubové připojení, pro prostředí normální ovladačů, řazení 1/0-tlač</t>
  </si>
  <si>
    <t>Montáž spínačů jedno nebo dvoupólových polozapuštěných nebo zapuštěných se zapojením vodičů šroubové připojení, pro prostředí normální ovladačů, řazení 1/0-tlačítkových zapínacích</t>
  </si>
  <si>
    <t>Pol37VD01.R</t>
  </si>
  <si>
    <t>Velkoplošné tlačítko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</si>
  <si>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</si>
  <si>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</si>
  <si>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</si>
  <si>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Pol38VD01.R</t>
  </si>
  <si>
    <t>Sériový přepínač</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</si>
  <si>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</si>
  <si>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</si>
  <si>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</si>
  <si>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Pol39VD01.R</t>
  </si>
  <si>
    <t>Střídavý přepínač</t>
  </si>
  <si>
    <t>741310238</t>
  </si>
  <si>
    <t>Montáž spínačů jedno nebo dvoupólových polozapuštěných nebo zapuštěných se zapojením vodičů šroubové připojení, pro prostředí normální přepínačů, řazení 6+6-dvo</t>
  </si>
  <si>
    <t>Montáž spínačů jedno nebo dvoupólových polozapuštěných nebo zapuštěných se zapojením vodičů šroubové připojení, pro prostředí normální přepínačů, řazení 6+6-dvojitých střídavých</t>
  </si>
  <si>
    <t>Pol40aVD01.R</t>
  </si>
  <si>
    <t>Střídavý přepínač dvojitý</t>
  </si>
  <si>
    <t>741310239</t>
  </si>
  <si>
    <t>Montáž spínačů jedno nebo dvoupólových polozapuštěných nebo zapuštěných se zapojením vodičů šroubové připojení, pro prostředí normální přepínačů, řazení 7-křížo</t>
  </si>
  <si>
    <t>Montáž spínačů jedno nebo dvoupólových polozapuštěných nebo zapuštěných se zapojením vodičů šroubové připojení, pro prostředí normální přepínačů, řazení 7-křížových</t>
  </si>
  <si>
    <t>Pol40VD01.R</t>
  </si>
  <si>
    <t>Křížový přepínač</t>
  </si>
  <si>
    <t>7411120R1.R</t>
  </si>
  <si>
    <t>Montáž krabice zapuštěná plastová kruhová - rozvodných krabic KR</t>
  </si>
  <si>
    <t>Pol44VD01.R</t>
  </si>
  <si>
    <t>Krabice rozvodná KR</t>
  </si>
  <si>
    <t>741112061</t>
  </si>
  <si>
    <t>Montáž krabic elektroinstalačních bez napojení na trubky a lišty, demontáže a montáže víčka a přístroje přístrojových zapuštěných plastových kruhových</t>
  </si>
  <si>
    <t>Pol43VD01.R</t>
  </si>
  <si>
    <t>Krabice přístrojová KP</t>
  </si>
  <si>
    <t>741313051</t>
  </si>
  <si>
    <t>Montáž zásuvek domovních se zapojením vodičů šroubové připojení nástěnných do 25 A, provedení 3P + PE</t>
  </si>
  <si>
    <t>358114D4.R</t>
  </si>
  <si>
    <t>Zásuvka 230V/16A na povrch</t>
  </si>
  <si>
    <t>7411110R2.R</t>
  </si>
  <si>
    <t>Montáž podlahových kanálů - krabice s vývody, vč.usazení 12modulů</t>
  </si>
  <si>
    <t>3457149D8R</t>
  </si>
  <si>
    <t>Podlahová přístrojová krabice typu ekv.UGD 350-3 9, vč.12modulů</t>
  </si>
  <si>
    <t>741322041</t>
  </si>
  <si>
    <t>Montáž přepěťových ochran nn se zapojením vodičů svodiče přepětí – typ 2 jednopólových jednodílných</t>
  </si>
  <si>
    <t>358895D7.R</t>
  </si>
  <si>
    <t>Akustická přepěťová ochrana do podlahové krabice</t>
  </si>
  <si>
    <t>741112071</t>
  </si>
  <si>
    <t>Montáž krabic elektroinstalačních bez napojení na trubky a lišty, demontáže a montáže víčka a přístroje přístrojových lištových plastových jednoduchých</t>
  </si>
  <si>
    <t>345714D16.R</t>
  </si>
  <si>
    <t>Přístrojová krabice KP do parapetního žlabu</t>
  </si>
  <si>
    <t>345715D17.R</t>
  </si>
  <si>
    <t>Krycí rámeček jednonásobný do parapetního žlabu</t>
  </si>
  <si>
    <t>741112063</t>
  </si>
  <si>
    <t>Montáž krabic elektroinstalačních bez napojení na trubky a lišty, demontáže a montáže víčka a přístroje přístrojových zapuštěných plastových čtyřhranných</t>
  </si>
  <si>
    <t>345714D15.R</t>
  </si>
  <si>
    <t>Krabice přístrojová KP čtyřnásobná do ekv.UGD</t>
  </si>
  <si>
    <t>741920311</t>
  </si>
  <si>
    <t>Protipožární ucpávky svazků kabelů prostup stěnou tloušťky 100 mm tmelem, požární odolnost EI 90 při 10% zaplnění prostupu kabely průměr prostupu 90 mm</t>
  </si>
  <si>
    <t>741920411</t>
  </si>
  <si>
    <t>Protipožární ucpávky svazků kabelů prostup stropem tloušťky 150 mm pěnou, požární odolnost EI 60 při 10% zaplnění prostupu kabely průměr prostupu 90 mm</t>
  </si>
  <si>
    <t>741210555</t>
  </si>
  <si>
    <t>Montáž rozváděčů pro dozorny a velíny bez zapojení vodičů konstrukčních prvků ostatních štítku panelového</t>
  </si>
  <si>
    <t>35442D14.R</t>
  </si>
  <si>
    <t>Protipožární štítek dle PBŘ</t>
  </si>
  <si>
    <t>74199R021.R</t>
  </si>
  <si>
    <t>Přístrojová jednotka ekv.GES9-3B U 7011, vč. montáže</t>
  </si>
  <si>
    <t>741313041.1</t>
  </si>
  <si>
    <t>345552D17.R</t>
  </si>
  <si>
    <t>Zásuvka 16A/230V jednonásobná přímá</t>
  </si>
  <si>
    <t>741322041.1</t>
  </si>
  <si>
    <t>358895D9.R</t>
  </si>
  <si>
    <t>Akustická přepěťová ochrana do parapetního žlabu</t>
  </si>
  <si>
    <t>741120001</t>
  </si>
  <si>
    <t>Montáž vodičů izolovaných měděných bez ukončení uložených pod omítku plných a laněných (např. CY), průřezu žíly 0,35 až 6 mm2</t>
  </si>
  <si>
    <t>34141027</t>
  </si>
  <si>
    <t>vodič propojovací flexibilní jádro Cu lanované izolace PVC 450/750V (H07V-K) 1x6mm2</t>
  </si>
  <si>
    <t>741120003</t>
  </si>
  <si>
    <t>Montáž vodičů izolovaných měděných bez ukončení uložených pod omítku plných a laněných (např. CY), průřezu žíly 10 až 16 mm2</t>
  </si>
  <si>
    <t>34141029</t>
  </si>
  <si>
    <t>vodič propojovací flexibilní jádro Cu lanované izolace PVC 450/750V (H07V-K) 1x16mm2</t>
  </si>
  <si>
    <t>741120005</t>
  </si>
  <si>
    <t>Montáž vodičů izolovaných měděných bez ukončení uložených pod omítku plných a laněných (např. CY), průřezu žíly 25 až 35 mm2</t>
  </si>
  <si>
    <t>34141030</t>
  </si>
  <si>
    <t>vodič propojovací flexibilní jádro Cu lanované izolace PVC 450/750V (H07V-K) 1x25mm2</t>
  </si>
  <si>
    <t>741112022</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</si>
  <si>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</si>
  <si>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160x160 mm</t>
  </si>
  <si>
    <t>Pol64VGR</t>
  </si>
  <si>
    <t>Svorkovnice OP v krabici</t>
  </si>
  <si>
    <t>741322122</t>
  </si>
  <si>
    <t>Montáž přepěťových ochran nn se zapojením vodičů svodiče přepětí – typ 2 čtyřpólových dvoudílných s vložením modulu</t>
  </si>
  <si>
    <t>358895D17.R</t>
  </si>
  <si>
    <t>Svodič T1+T2 100kA v krabici z IP67</t>
  </si>
  <si>
    <t>741110301</t>
  </si>
  <si>
    <t>Montáž trubek ochranných s nasunutím nebo našroubováním do krabic plastových tuhých, uložených pevně, vnitřní O do 40 mm</t>
  </si>
  <si>
    <t>34579_D16R</t>
  </si>
  <si>
    <t>Ochranná trubka tuhá hrdlová z PE P16mm</t>
  </si>
  <si>
    <t>34579_D17R</t>
  </si>
  <si>
    <t>Ochranná trubka tuhá hrdlová z PE P32, vč.příchytek</t>
  </si>
  <si>
    <t>742110161</t>
  </si>
  <si>
    <t>Montáž kabelového žlabu spony pro uchycení kabelů</t>
  </si>
  <si>
    <t>345754V7.R</t>
  </si>
  <si>
    <t>Kabelová spona pro vedení do podhledu</t>
  </si>
  <si>
    <t>741910414</t>
  </si>
  <si>
    <t>Montáž žlabů bez stojiny a výložníků kovových s podpěrkami a příslušenstvím bez víka, šířky do 250 mm</t>
  </si>
  <si>
    <t>345754H5.R</t>
  </si>
  <si>
    <t>Drátěný kabelový žlab 55x200x4,8 vč.závěsu</t>
  </si>
  <si>
    <t>735419125</t>
  </si>
  <si>
    <t>Konvektory nástěnné montáž konvektorů s osazením na konzoly, stavební délky do 1600 mm</t>
  </si>
  <si>
    <t>A2D349O11R</t>
  </si>
  <si>
    <t>Elektrický přímotopný konvektor 500 W s vestavěným termostatem.</t>
  </si>
  <si>
    <t>A2D349O12R</t>
  </si>
  <si>
    <t>Elektrický přímotopný konvektor 1000 W s vestavěným termostatem.</t>
  </si>
  <si>
    <t>A2D349O13R</t>
  </si>
  <si>
    <t>Elektrický přímotopný konvektor 1500 W s vestavěným termostatem.</t>
  </si>
  <si>
    <t>7419PR12.R</t>
  </si>
  <si>
    <t>Frézování kabelových tras, zapravení, hrubý úklid</t>
  </si>
  <si>
    <t>7419PR13.R</t>
  </si>
  <si>
    <t>Sekání kapes a průrazů</t>
  </si>
  <si>
    <t>7419PR14.R</t>
  </si>
  <si>
    <t>Drážka v zemi pro kabelové vedení, zapravení</t>
  </si>
  <si>
    <t>741372R11.R</t>
  </si>
  <si>
    <t>Montáž svítidel a příslušenství - základní</t>
  </si>
  <si>
    <t>186+23+78+22+14+2+12+10+2=349.000 [A]</t>
  </si>
  <si>
    <t>741372R12.R</t>
  </si>
  <si>
    <t>Montáž svítidel a příslušenství - složitější</t>
  </si>
  <si>
    <t>5+8+163+114+41=331.000 [A]</t>
  </si>
  <si>
    <t>348VD001.R</t>
  </si>
  <si>
    <t>Svítidlo A, vč.příslušenství ( dle PD)</t>
  </si>
  <si>
    <t>348VD002.R</t>
  </si>
  <si>
    <t>Svítidlo ANO vč.příslušenství a nouzového modulu min. 1hodina  ( dle PD)</t>
  </si>
  <si>
    <t>348VD003.R</t>
  </si>
  <si>
    <t>Svítidlo AMB vč.příslušenství a montážního boxu ( dle PD)</t>
  </si>
  <si>
    <t>348VD004.R</t>
  </si>
  <si>
    <t>Svítidlo AZ vč.příslušenství a závěsu ( dle PD)</t>
  </si>
  <si>
    <t>74137Rp12.R</t>
  </si>
  <si>
    <t>Požární kryt 600x600 pro vestavná svítidla, s osazením</t>
  </si>
  <si>
    <t>348VD005.R</t>
  </si>
  <si>
    <t>Svítidlo B, vč.příslušenství ( dle PD)</t>
  </si>
  <si>
    <t>348VD006.R</t>
  </si>
  <si>
    <t>Svítidlo C, vč.příslušenství ( dle PD)</t>
  </si>
  <si>
    <t>348VD007.R</t>
  </si>
  <si>
    <t>Svítidlo D, vč.příslušenství ( dle PD)</t>
  </si>
  <si>
    <t>348VD008.R</t>
  </si>
  <si>
    <t>Svítidlo DNO vč.příslušenství a nouzového modulu min.1hodina ( dle PD)</t>
  </si>
  <si>
    <t>348VD009.R</t>
  </si>
  <si>
    <t>Svítidlo E, vč.příslušenství ( dle PD)</t>
  </si>
  <si>
    <t>348VD010.R</t>
  </si>
  <si>
    <t>Svítidlo ENO vč.příslušenství a nouzového modulu min.1hodina ( dle PD)</t>
  </si>
  <si>
    <t>348VD011.R</t>
  </si>
  <si>
    <t>Svítidlo ENO vč.příslušenství, pohybového a nouzového modulu min.1hodina ( dle PD)</t>
  </si>
  <si>
    <t>348VD012.R</t>
  </si>
  <si>
    <t>Svítidlo F, vč.příslušenství ( dle PD)</t>
  </si>
  <si>
    <t>348VD013.R</t>
  </si>
  <si>
    <t>Svítidlo G, vč.příslušenství ( dle PD)</t>
  </si>
  <si>
    <t>348VD014.R</t>
  </si>
  <si>
    <t>Svítidlo NO protipanické vč.příslušenství a závěsu ( dle PD)</t>
  </si>
  <si>
    <t>7419R101.R</t>
  </si>
  <si>
    <t>Kompletační činnost (s montáží) + 4,5%</t>
  </si>
  <si>
    <t>3409_101.R</t>
  </si>
  <si>
    <t>Přesun (Specifikace) + 3%</t>
  </si>
  <si>
    <t>3409_102.R</t>
  </si>
  <si>
    <t>Prořez (Specifikace) + 2%</t>
  </si>
  <si>
    <t>3409_103.R</t>
  </si>
  <si>
    <t>Podružný materiál (Specifikace) + 3%</t>
  </si>
  <si>
    <t>741_2</t>
  </si>
  <si>
    <t>Elektroinstalace - Montáže rozvodnic</t>
  </si>
  <si>
    <t>741130001</t>
  </si>
  <si>
    <t>Ukončení vodičů a kabelů izolovaných s označením a zapojením v rozváděči nebo na přístroji, průřezu žíly do 2,5 mm2</t>
  </si>
  <si>
    <t>741130004</t>
  </si>
  <si>
    <t>Ukončení vodičů a kabelů izolovaných s označením a zapojením v rozváděči nebo na přístroji, průřezu žíly do 6 mm2</t>
  </si>
  <si>
    <t>741130005</t>
  </si>
  <si>
    <t>Ukončení vodičů a kabelů izolovaných s označením a zapojením v rozváděči nebo na přístroji, průřezu žíly do 10 mm2</t>
  </si>
  <si>
    <t>741130006</t>
  </si>
  <si>
    <t>Ukončení vodičů a kabelů izolovaných s označením a zapojením v rozváděči nebo na přístroji, průřezu žíly do 16 mm2</t>
  </si>
  <si>
    <t>741130008</t>
  </si>
  <si>
    <t>Ukončení vodičů a kabelů izolovaných s označením a zapojením v rozváděči nebo na přístroji, průřezu žíly do 35 mm2</t>
  </si>
  <si>
    <t>741130011</t>
  </si>
  <si>
    <t>Ukončení vodičů a kabelů izolovaných s označením a zapojením v rozváděči nebo na přístroji, průřezu žíly do 50 mm2</t>
  </si>
  <si>
    <t>7411399R1.R</t>
  </si>
  <si>
    <t>Montáž rozvodnic, vč. režijních nákladů</t>
  </si>
  <si>
    <t>SOUB</t>
  </si>
  <si>
    <t>7419R201.R</t>
  </si>
  <si>
    <t>Kompletační činnost + 4,5% ( rozvodnice )</t>
  </si>
  <si>
    <t>7419R202.R</t>
  </si>
  <si>
    <t>Přesun + 3% ( rozvodnice )</t>
  </si>
  <si>
    <t>7419R203.R</t>
  </si>
  <si>
    <t>Prořez + 2% ( rozvodnice )</t>
  </si>
  <si>
    <t>741_21</t>
  </si>
  <si>
    <t>Rozváděč RHAD</t>
  </si>
  <si>
    <t>Pol1.R</t>
  </si>
  <si>
    <t>Řadový rozvaděč AC IP55, 1křídlé dveře, 2000 x 600 x 500 mm</t>
  </si>
  <si>
    <t>Pol2.R</t>
  </si>
  <si>
    <t>Řadový rozvaděč AC IP55, 1křídlé dveře, 2000 x 1000 x 500 mm</t>
  </si>
  <si>
    <t>Pol3.R</t>
  </si>
  <si>
    <t>Sada na spojení skříní, univerzální (vnitřní i vnější)</t>
  </si>
  <si>
    <t>Pol4.R</t>
  </si>
  <si>
    <t>Bočnice AC (pár), 2000 x 500 mm, RAL 7035</t>
  </si>
  <si>
    <t>Pol5.R</t>
  </si>
  <si>
    <t>Podstavec - přední/zadní díl, 600 x 100 mm</t>
  </si>
  <si>
    <t>Pol6.R</t>
  </si>
  <si>
    <t>Podstavec - přední/zadní díl, 1000 x 100 mm</t>
  </si>
  <si>
    <t>Pol7.R</t>
  </si>
  <si>
    <t>Podstavec - boční  díl, 500 x 100 mm, RAL 9005</t>
  </si>
  <si>
    <t>Pol8.R</t>
  </si>
  <si>
    <t>AS/KS vestavba pro M2000, 2000x600</t>
  </si>
  <si>
    <t>Pol9.R</t>
  </si>
  <si>
    <t>AS/KS vestavba pro M2000, 2000x1000</t>
  </si>
  <si>
    <t>Pol10.R</t>
  </si>
  <si>
    <t>Konstrukce  instalační</t>
  </si>
  <si>
    <t>Pol11.R</t>
  </si>
  <si>
    <t>Konstrukce instalační</t>
  </si>
  <si>
    <t>Pol12.R</t>
  </si>
  <si>
    <t>Jistič výkonový, typ AE, 3-pólový, 50kA, 630A</t>
  </si>
  <si>
    <t>Pol13.R</t>
  </si>
  <si>
    <t>Tunelová svorka 3-pólová.4x 240 mm? pro MC4</t>
  </si>
  <si>
    <t>Pol14.R</t>
  </si>
  <si>
    <t>Vypínací spoušť s pom.kontakt.s předstihem 230VAC/DC MC4</t>
  </si>
  <si>
    <t>Pol15.R</t>
  </si>
  <si>
    <t>Svodič přepětí PROTEC BC TNC 275/25</t>
  </si>
  <si>
    <t>Pol16.R</t>
  </si>
  <si>
    <t>Svorka vyrovnání potenciálu, Alu, montáž na panel a DIN</t>
  </si>
  <si>
    <t>Pol17.R</t>
  </si>
  <si>
    <t>Jistič   B6/1</t>
  </si>
  <si>
    <t>Pol18.R</t>
  </si>
  <si>
    <t>Jistič   B16/1</t>
  </si>
  <si>
    <t>Pol19.R</t>
  </si>
  <si>
    <t>Jistič   C10/1</t>
  </si>
  <si>
    <t>Pol20.R</t>
  </si>
  <si>
    <t>Jistič   C16/1</t>
  </si>
  <si>
    <t>Pol21.R</t>
  </si>
  <si>
    <t>Jistič   B40/3</t>
  </si>
  <si>
    <t>Pol22.R</t>
  </si>
  <si>
    <t>Jistič   B63/3</t>
  </si>
  <si>
    <t>Pol23.R</t>
  </si>
  <si>
    <t>Jistič   C63/3</t>
  </si>
  <si>
    <t>Pol24.R</t>
  </si>
  <si>
    <t>Jistič výk.,3P,25kA,100A</t>
  </si>
  <si>
    <t>Pol25.R</t>
  </si>
  <si>
    <t>Jistič s proudovým chráničem B16-003/AC</t>
  </si>
  <si>
    <t>Pol26.R</t>
  </si>
  <si>
    <t>Jistič s proudovým chráničem C10-003/AC</t>
  </si>
  <si>
    <t>Pol27.R</t>
  </si>
  <si>
    <t>Jistič s proudovým chráničem C16-003/AC</t>
  </si>
  <si>
    <t>Pol28.R</t>
  </si>
  <si>
    <t>Stykač 3p 18,5kW 1Z+1R 230VAC ,AC1-60A</t>
  </si>
  <si>
    <t>Pol29.R</t>
  </si>
  <si>
    <t>Stykač 3p 30kW 1Z+1R 230VAC ,AC1-80A</t>
  </si>
  <si>
    <t>Pol30.R</t>
  </si>
  <si>
    <t>Multifunkční relé AMPARO,1P/5A</t>
  </si>
  <si>
    <t>Pol31.R</t>
  </si>
  <si>
    <t>Nosič sběrnic 3P</t>
  </si>
  <si>
    <t>Pol32.R</t>
  </si>
  <si>
    <t>Cu sběrnice 30/10mm, 2m/5,376kg, 573A (630A)</t>
  </si>
  <si>
    <t>Pol33.R</t>
  </si>
  <si>
    <t>Cu sběrnice 30/5mm, 2m/2,688kg, 379A (450A)</t>
  </si>
  <si>
    <t>Pol34.R</t>
  </si>
  <si>
    <t>Nosný izolátor 2xM6 vnitřní závit, lomová síla 2,3kN, 35mm</t>
  </si>
  <si>
    <t>Pol35.R</t>
  </si>
  <si>
    <t>Řadová svorka CBC.2 šedá, 2,5mm2</t>
  </si>
  <si>
    <t>Pol36.R</t>
  </si>
  <si>
    <t>Řadová svorka CBC.16 šedá, 16mm2</t>
  </si>
  <si>
    <t>Pol37.R</t>
  </si>
  <si>
    <t>Lišta nulová, 10mm2, 40A, délka 1 m</t>
  </si>
  <si>
    <t>Pol38.R</t>
  </si>
  <si>
    <t>Lišta propojovací 3G16T57, 3-pólová/16mm?</t>
  </si>
  <si>
    <t>Pol39.R</t>
  </si>
  <si>
    <t>Propojovací lišta 1N/2N/3N 10mm2</t>
  </si>
  <si>
    <t>Pol40.R</t>
  </si>
  <si>
    <t>Kapsa na dokumentaci A4, barva RAL 7035, samolepící</t>
  </si>
  <si>
    <t>Pol41.R</t>
  </si>
  <si>
    <t>vývodky</t>
  </si>
  <si>
    <t>3409_116.R</t>
  </si>
  <si>
    <t>Podružný materiál (Specifikace) + 7%</t>
  </si>
  <si>
    <t>741_22</t>
  </si>
  <si>
    <t>Rozváděč RAD1.1 _v.1377 x š.590 x hl.250mm</t>
  </si>
  <si>
    <t>Pol51.R</t>
  </si>
  <si>
    <t>Zapuštěný rám s dveřmi EKO 2U28E s úpravou EI30 a zámkem</t>
  </si>
  <si>
    <t>Pol52.R</t>
  </si>
  <si>
    <t>Konstrukce instalační 2-28, plastové panely</t>
  </si>
  <si>
    <t>Pol53.R</t>
  </si>
  <si>
    <t>Hlavní vypínač 63A, 3-pólový</t>
  </si>
  <si>
    <t>Pol55.R</t>
  </si>
  <si>
    <t>Svodič přepětí T1+2/BC kompletní, 4p, 12,5kA/280V, série UAS</t>
  </si>
  <si>
    <t>Pol17.1.R</t>
  </si>
  <si>
    <t>Pol19.1.R</t>
  </si>
  <si>
    <t>Pol20.1.R</t>
  </si>
  <si>
    <t>Pol25.1.R</t>
  </si>
  <si>
    <t>Pol27.1.R</t>
  </si>
  <si>
    <t>Pol56.R</t>
  </si>
  <si>
    <t>Impulzní relé 1 zapínací kontakt/230VAC</t>
  </si>
  <si>
    <t>Pol57.R</t>
  </si>
  <si>
    <t>Modulární relé ALEXA, vysoký zapínací proud 1Z/230VAC</t>
  </si>
  <si>
    <t>Pol42.R</t>
  </si>
  <si>
    <t>Pol45.R</t>
  </si>
  <si>
    <t>Pol58.R</t>
  </si>
  <si>
    <t>Příchytka nulové lišty 10, 16mm2</t>
  </si>
  <si>
    <t>Pol59.R</t>
  </si>
  <si>
    <t>Lišta nulová, 16mm2, 63A, délka 1m</t>
  </si>
  <si>
    <t>Pol47.R</t>
  </si>
  <si>
    <t>Pol48.R</t>
  </si>
  <si>
    <t>Pol60.R</t>
  </si>
  <si>
    <t>Kapsa na dokumentaci A5, samolepící</t>
  </si>
  <si>
    <t>3409_117.R</t>
  </si>
  <si>
    <t>741_23</t>
  </si>
  <si>
    <t>Rozváděč RAD1.2 _v.1377 x š.590 x hl.250mm</t>
  </si>
  <si>
    <t>Pol51.1.R</t>
  </si>
  <si>
    <t>Pol52.1.R</t>
  </si>
  <si>
    <t>Pol61.R</t>
  </si>
  <si>
    <t>Hlavní vypínač 40A,3-pólový</t>
  </si>
  <si>
    <t>Pol55.1.R</t>
  </si>
  <si>
    <t>Pol17.2.R</t>
  </si>
  <si>
    <t>Pol19.2.R</t>
  </si>
  <si>
    <t>Pol20.2.R</t>
  </si>
  <si>
    <t>Pol25.2.R</t>
  </si>
  <si>
    <t>Pol27.2.R</t>
  </si>
  <si>
    <t>Pol56.1.R</t>
  </si>
  <si>
    <t>Pol57.1.R</t>
  </si>
  <si>
    <t>Pol42.1.R</t>
  </si>
  <si>
    <t>Pol62.R</t>
  </si>
  <si>
    <t>Řadová svorka CBC.10 šedá, 10mm2</t>
  </si>
  <si>
    <t>Pol58.1.R</t>
  </si>
  <si>
    <t>Pol46.1.R</t>
  </si>
  <si>
    <t>Pol63.R</t>
  </si>
  <si>
    <t>Lišta propojovací 3G10T57, 3-pólová/10mm?</t>
  </si>
  <si>
    <t>Pol48.1.R</t>
  </si>
  <si>
    <t>Pol60.1.R</t>
  </si>
  <si>
    <t>3409_118.R</t>
  </si>
  <si>
    <t>741_24</t>
  </si>
  <si>
    <t>Rozváděč RAD2.1 _v.1607 x š.590 x hl.250mm</t>
  </si>
  <si>
    <t>Pol64.R</t>
  </si>
  <si>
    <t>Zapuštěný rám s dveřmi EKO 2U33E s úpravou EI30 a zámkem</t>
  </si>
  <si>
    <t>Pol65.R</t>
  </si>
  <si>
    <t>Konstrukce instalační 2-33, plastové panely</t>
  </si>
  <si>
    <t>Pol53.1.R</t>
  </si>
  <si>
    <t>Pol55.2.R</t>
  </si>
  <si>
    <t>Pol17.3.R</t>
  </si>
  <si>
    <t>Pol19.3.R</t>
  </si>
  <si>
    <t>Pol20.3.R</t>
  </si>
  <si>
    <t>Pol25.3.R</t>
  </si>
  <si>
    <t>Pol27.3.R</t>
  </si>
  <si>
    <t>Pol56.2.R</t>
  </si>
  <si>
    <t>Pol57.2.R</t>
  </si>
  <si>
    <t>Pol42.2.R</t>
  </si>
  <si>
    <t>Pol45.2.R</t>
  </si>
  <si>
    <t>Pol58.2.R</t>
  </si>
  <si>
    <t>Pol59.2.R</t>
  </si>
  <si>
    <t>Pol47.1.R</t>
  </si>
  <si>
    <t>Pol48.2.R</t>
  </si>
  <si>
    <t>Pol60.2.R</t>
  </si>
  <si>
    <t>3409_119.R</t>
  </si>
  <si>
    <t>741_25</t>
  </si>
  <si>
    <t>Rozváděč RAD2.2 _v.1607 x š.590 x hl.250mm</t>
  </si>
  <si>
    <t>Pol64.1.R</t>
  </si>
  <si>
    <t>Pol65.1.R</t>
  </si>
  <si>
    <t>Pol53.2.R</t>
  </si>
  <si>
    <t>Pol55.3.R</t>
  </si>
  <si>
    <t>Pol17.4.R</t>
  </si>
  <si>
    <t>Pol19.4.R</t>
  </si>
  <si>
    <t>Pol20.4.R</t>
  </si>
  <si>
    <t>Pol25.4.R</t>
  </si>
  <si>
    <t>Pol27.4.R</t>
  </si>
  <si>
    <t>Pol56.3.R</t>
  </si>
  <si>
    <t>Pol57.3.R</t>
  </si>
  <si>
    <t>Pol42.3.R</t>
  </si>
  <si>
    <t>Pol45.3.R</t>
  </si>
  <si>
    <t>Pol58.3.R</t>
  </si>
  <si>
    <t>Pol59.3.R</t>
  </si>
  <si>
    <t>Pol47.2.R</t>
  </si>
  <si>
    <t>Pol48.3.R</t>
  </si>
  <si>
    <t>Pol60.3.R</t>
  </si>
  <si>
    <t>3409_120.R</t>
  </si>
  <si>
    <t>741_26</t>
  </si>
  <si>
    <t>Rozváděč RAD3.1 _v.1160 x š.590 x hl.250mm</t>
  </si>
  <si>
    <t>Pol66.R</t>
  </si>
  <si>
    <t>Zapuštěný rám s dveřmi EKO 2U24E s úpravou EI30 a zámkem</t>
  </si>
  <si>
    <t>Pol67.R</t>
  </si>
  <si>
    <t>Konstrukce instalační 2-24, plastové panely</t>
  </si>
  <si>
    <t>Pol53.3.R</t>
  </si>
  <si>
    <t>Pol55.4.R</t>
  </si>
  <si>
    <t>Pol19.5.R</t>
  </si>
  <si>
    <t>Pol20.5.R</t>
  </si>
  <si>
    <t>Pol68.R</t>
  </si>
  <si>
    <t>Jistič   C25/3</t>
  </si>
  <si>
    <t>Pol25.5.R</t>
  </si>
  <si>
    <t>Pol69.R</t>
  </si>
  <si>
    <t>Jistič s proudovým chráničem C06-003/AC</t>
  </si>
  <si>
    <t>Pol27.5.R</t>
  </si>
  <si>
    <t>Pol42.4.R</t>
  </si>
  <si>
    <t>Pol62.1.R</t>
  </si>
  <si>
    <t>Pol45.4.R</t>
  </si>
  <si>
    <t>Pol58.4.R</t>
  </si>
  <si>
    <t>Pol59.4.R</t>
  </si>
  <si>
    <t>Pol47.3.R</t>
  </si>
  <si>
    <t>Pol48.4.R</t>
  </si>
  <si>
    <t>Pol60.4.R</t>
  </si>
  <si>
    <t>3409_121.R</t>
  </si>
  <si>
    <t>741_27</t>
  </si>
  <si>
    <t>Rozváděč RADVZT1 _v.610 x š.590 x hl.180mm</t>
  </si>
  <si>
    <t>Pol70.R</t>
  </si>
  <si>
    <t>Nástěnný rám s dveřmi 2A-12 s dveřmi, 1 příruba</t>
  </si>
  <si>
    <t>Pol71.R</t>
  </si>
  <si>
    <t>Konstrukce instalační 2-12, plastové panely</t>
  </si>
  <si>
    <t>Pol53.4.R</t>
  </si>
  <si>
    <t>Pol55.5.R</t>
  </si>
  <si>
    <t>Pol17.5.R</t>
  </si>
  <si>
    <t>Pol19.6.R</t>
  </si>
  <si>
    <t>Pol72.R</t>
  </si>
  <si>
    <t>Jistič   C20/3</t>
  </si>
  <si>
    <t>Pol68.1.R</t>
  </si>
  <si>
    <t>Pol25.6.R</t>
  </si>
  <si>
    <t>Pol26.1.R</t>
  </si>
  <si>
    <t>Pol73.R</t>
  </si>
  <si>
    <t>Modulový stykač 20A, 2Z, 230 VAC, 1 TE</t>
  </si>
  <si>
    <t>279</t>
  </si>
  <si>
    <t>Pol74.R</t>
  </si>
  <si>
    <t>Relé PT 2P/12A,24VAC</t>
  </si>
  <si>
    <t>Pol75.R</t>
  </si>
  <si>
    <t>Patice PT 2P/12A, pro YM modul</t>
  </si>
  <si>
    <t>Pol42.5.R</t>
  </si>
  <si>
    <t>Pol62.2.R</t>
  </si>
  <si>
    <t>Pol45.5.R</t>
  </si>
  <si>
    <t>Pol76.R</t>
  </si>
  <si>
    <t>Svorkovnice N (15 svorková)</t>
  </si>
  <si>
    <t>Pol77.R</t>
  </si>
  <si>
    <t>Svorkovnice N15, izolovaná</t>
  </si>
  <si>
    <t>Pol47.4.R</t>
  </si>
  <si>
    <t>3409_122.R</t>
  </si>
  <si>
    <t>741_28</t>
  </si>
  <si>
    <t>Rozváděč RADVZT2 _v.610 x š.590 x hl.180mm</t>
  </si>
  <si>
    <t>Pol70.1.R</t>
  </si>
  <si>
    <t>Pol71.1.R</t>
  </si>
  <si>
    <t>Pol78.R</t>
  </si>
  <si>
    <t>Vypínač 100A,třípólový</t>
  </si>
  <si>
    <t>Pol55.6.R</t>
  </si>
  <si>
    <t>Pol17.6.R</t>
  </si>
  <si>
    <t>Pol19.7.R</t>
  </si>
  <si>
    <t>Pol20.6.R</t>
  </si>
  <si>
    <t>295</t>
  </si>
  <si>
    <t>Pol79.R</t>
  </si>
  <si>
    <t>Jistič   C25/1</t>
  </si>
  <si>
    <t>Pol72.1.R</t>
  </si>
  <si>
    <t>Pol80.R</t>
  </si>
  <si>
    <t>Jistič   C32/3</t>
  </si>
  <si>
    <t>Pol25.7.R</t>
  </si>
  <si>
    <t>Pol26.2.R</t>
  </si>
  <si>
    <t>Pol73.1.R</t>
  </si>
  <si>
    <t>Pol75.1.R</t>
  </si>
  <si>
    <t>Pol74.1.R</t>
  </si>
  <si>
    <t>Pol42.6.R</t>
  </si>
  <si>
    <t>Pol62.3.R</t>
  </si>
  <si>
    <t>Pol81.R</t>
  </si>
  <si>
    <t>Řadová svorka CBD50 50, 50mm?, šedá</t>
  </si>
  <si>
    <t>Pol82.R</t>
  </si>
  <si>
    <t>Svorkovnice 4-pólová 125A, přívod 1x35mm2</t>
  </si>
  <si>
    <t>Pol83.R</t>
  </si>
  <si>
    <t>Příchytka nulové lišty 25 mm2</t>
  </si>
  <si>
    <t>Pol84.R</t>
  </si>
  <si>
    <t>Lišta nulová 25 mm2, 100A, délka 1m</t>
  </si>
  <si>
    <t>Pol47.5.R</t>
  </si>
  <si>
    <t>3409_123.R</t>
  </si>
  <si>
    <t>741_29</t>
  </si>
  <si>
    <t>Rozváděč RADVZT3 _v.610 x š.590 x hl.180mm</t>
  </si>
  <si>
    <t>Pol70.2.R</t>
  </si>
  <si>
    <t>Pol71.2.R</t>
  </si>
  <si>
    <t>Pol78.1.R</t>
  </si>
  <si>
    <t>Pol55.7.R</t>
  </si>
  <si>
    <t>Pol17.7.R</t>
  </si>
  <si>
    <t>Pol19.8.R</t>
  </si>
  <si>
    <t>Pol20.7.R</t>
  </si>
  <si>
    <t>Pol72.2.R</t>
  </si>
  <si>
    <t>Pol80.1.R</t>
  </si>
  <si>
    <t>Pol25.8.R</t>
  </si>
  <si>
    <t>Pol26.3.R</t>
  </si>
  <si>
    <t>Pol73.2.R</t>
  </si>
  <si>
    <t>Pol74.2.R</t>
  </si>
  <si>
    <t>Pol75.2.R</t>
  </si>
  <si>
    <t>Pol83.1.R</t>
  </si>
  <si>
    <t>Pol84.1.R</t>
  </si>
  <si>
    <t>Pol85.R</t>
  </si>
  <si>
    <t>Svorkovnice 4-pólová 125A,přívod 1x35mm2, vývod 10x16mm2</t>
  </si>
  <si>
    <t>Pol42.7.R</t>
  </si>
  <si>
    <t>Pol62.4.R</t>
  </si>
  <si>
    <t>Pol86.R</t>
  </si>
  <si>
    <t>Řadová svorka CBC.35 šedá, 35mm2</t>
  </si>
  <si>
    <t>Pol47.6.R</t>
  </si>
  <si>
    <t>3409_124.R</t>
  </si>
  <si>
    <t>741_9</t>
  </si>
  <si>
    <t>Elektroinstalace - ostatní</t>
  </si>
  <si>
    <t>741810003.2.R</t>
  </si>
  <si>
    <t>Zkoušky a prohlídky elektrických rozvodů a zařízení celková prohlídka a vyhotovení revizní zprávy - Revize, měření osvětlení</t>
  </si>
  <si>
    <t xml:space="preserve">  SO 04-71-01_602</t>
  </si>
  <si>
    <t>Hromosvod</t>
  </si>
  <si>
    <t>SO 04-71-01_602</t>
  </si>
  <si>
    <t>113438</t>
  </si>
  <si>
    <t>ODSTRAN KRYTU ZPEVNĚNÝCH PLOCH S ASFALT POJIVEM VČET PODKLADU, ODVOZ DO 20KM</t>
  </si>
  <si>
    <t>R11355</t>
  </si>
  <si>
    <t>ŘEZÁNÍ SPÁRY ASFALTU NEBO BETONU</t>
  </si>
  <si>
    <t>56414</t>
  </si>
  <si>
    <t>VOZOVKOVÉ VRSTVY Z ASFALTOCEMENT BETONU TL 50MM</t>
  </si>
  <si>
    <t>587203</t>
  </si>
  <si>
    <t>PŘEDLÁŽDĚNÍ KRYTU Z MOZAIKOVÝCH KOSTEK</t>
  </si>
  <si>
    <t>741921</t>
  </si>
  <si>
    <t>UZEMŇOVACÍ VODIČ V ZEMI NEREZOVÝ (V4A) DO 120 MM2</t>
  </si>
  <si>
    <t>741C03</t>
  </si>
  <si>
    <t>POUZDRO PRO PRŮCHOD PÁSKU STĚNOU</t>
  </si>
  <si>
    <t>741C08</t>
  </si>
  <si>
    <t>OBSYP UZEMŇOVACÍHO VEDENÍ BENTONITEM (2 KG/M)</t>
  </si>
  <si>
    <t>741D31</t>
  </si>
  <si>
    <t>HROMOSVODOVÝ VODIČ ALMGSI NA POVRCHU</t>
  </si>
  <si>
    <t>741E11</t>
  </si>
  <si>
    <t>HROMOSVODOVÁ JÍMACÍ TYČ KOVOVÁ VČETNĚ STOJANU/DRŽÁKU DÉLKY DO 3 M</t>
  </si>
  <si>
    <t>741E12</t>
  </si>
  <si>
    <t>HROMOSVODOVÁ JÍMACÍ TYČ KOVOVÁ VČETNĚ STOJANU/DRŽÁKU DÉLKY PŘES 3 DO 5 M</t>
  </si>
  <si>
    <t>741I01</t>
  </si>
  <si>
    <t>SPOJOVÁNÍ A PŘIPOJOVÁNÍ HROMOSVODOVÝCH VODIČŮ</t>
  </si>
  <si>
    <t>741I04</t>
  </si>
  <si>
    <t>OCHRANNÝ ÚHELNÍK KE SVODOVÉMU VODIČI</t>
  </si>
  <si>
    <t>741I07</t>
  </si>
  <si>
    <t>SMRŠTITELNÁ TRUBIČKA ČERNÁ PRO PRŮMĚR DO 16 MM, PÁSEK 30 MM PRO JEDEN PŘIPOJOVACÍ BOD ZEMĚ/VZDUCH</t>
  </si>
  <si>
    <t>741Z06</t>
  </si>
  <si>
    <t>DEMONTÁŽ HROMOSVODOVÉHO VEDENÍ</t>
  </si>
  <si>
    <t>741Z92</t>
  </si>
  <si>
    <t>R015130</t>
  </si>
  <si>
    <t>NEOCEŇOVAT - POPLATKY ZA LIKVIDACI ODPADŮ NEKONTAMINOVANÝCH - 17 03 02 VYBOURANÝ ASFALTOVÝ BETON BEZ DEHTU VČETNĚ DOPRAVY</t>
  </si>
  <si>
    <t>POPLATKY ZA LIKVIDACI ODPADŮ NEKONTAMINOVANÝCH - 17 03 02 VYBOURANÝ ASFALTOVÝ BETON BEZ DEHTU VČETNĚ DOPRAVY</t>
  </si>
  <si>
    <t xml:space="preserve">  SO 04-71-01_603</t>
  </si>
  <si>
    <t>Silnouproud - komerční část</t>
  </si>
  <si>
    <t>SO 04-71-01_603</t>
  </si>
  <si>
    <t>702511</t>
  </si>
  <si>
    <t>PRŮRAZ ZDIVEM (PŘÍČKOU) ZDĚNÝM TLOUŠŤKY DO 45 CM</t>
  </si>
  <si>
    <t>702512</t>
  </si>
  <si>
    <t>PRŮRAZ ZDIVEM (PŘÍČKOU) ZDĚNÝM TLOUŠŤKY PŘES 45 DO 60 CM</t>
  </si>
  <si>
    <t>702522.1</t>
  </si>
  <si>
    <t>703213</t>
  </si>
  <si>
    <t>KABELOVÝ ŽLAB NOSNÝ/DRÁTĚNÝ ŽÁROVĚ ZINKOVANÝ VČETNĚ UPEVNĚNÍ A PŘÍSLUŠENSTVÍ SVĚTLÉ ŠÍŘKY PŘES 250 DO 400 MM</t>
  </si>
  <si>
    <t>703411</t>
  </si>
  <si>
    <t>ELEKTROINSTALAČNÍ TRUBKA PLASTOVÁ VČETNĚ UPEVNĚNÍ A PŘÍSLUŠENSTVÍ DN PRŮMĚRU DO 25 MM</t>
  </si>
  <si>
    <t>703511</t>
  </si>
  <si>
    <t>ELEKTROINSTALAČNÍ LIŠTA ŠÍŘKY DO 30 MM</t>
  </si>
  <si>
    <t>741111</t>
  </si>
  <si>
    <t>KRABICE (ROZVODKA) INSTALAČNÍ PŘÍSTROJOVÁ PRÁZDNÁ</t>
  </si>
  <si>
    <t>741112R</t>
  </si>
  <si>
    <t>KRABICE (ROZVODKA) INSTALAČNÍ PŘÍSTROJOVÁ 4KS WIELAND KONEKTOR (DALI)</t>
  </si>
  <si>
    <t>741122</t>
  </si>
  <si>
    <t>KRABICE (ROZVODKA) INSTALAČNÍ ODBOČNÁ SE SVORKOVNICÍ DO 4 MM2</t>
  </si>
  <si>
    <t>741211</t>
  </si>
  <si>
    <t>SPÍNAČ INSTALAČNÍ JEDNODUCHÝ KOMPLETNÍ MONTÁŽ NA KRABICI</t>
  </si>
  <si>
    <t>741211R</t>
  </si>
  <si>
    <t>SPÍNAČ INSTALAČNÍ JEDNODUCHÝ KOMPLETNÍ MONTÁŽ NA KRABICI (RETRO)</t>
  </si>
  <si>
    <t>741311</t>
  </si>
  <si>
    <t>ZÁSUVKA INSTALAČNÍ JEDNODUCHÁ, MONTÁŽ NA KRABICI</t>
  </si>
  <si>
    <t>741311R</t>
  </si>
  <si>
    <t>ZÁSUVKA INSTALAČNÍ JEDNODUCHÁ, MONTÁŽ NA KRABICI (RETRO)</t>
  </si>
  <si>
    <t>741331</t>
  </si>
  <si>
    <t>ZÁSUVKA INSTALAČNÍ DVOJNÁSOBNÁ, MONTÁŽ NA KRABICI</t>
  </si>
  <si>
    <t>741723</t>
  </si>
  <si>
    <t>ČIDLO POHYBOVÉ</t>
  </si>
  <si>
    <t>741xxR.01</t>
  </si>
  <si>
    <t>SVÍTIDLO EL1.2 dle výkresové dokumentace</t>
  </si>
  <si>
    <t>741xxR.001</t>
  </si>
  <si>
    <t>SVÍTIDLO EL1.3 dle výkresové dokumentace</t>
  </si>
  <si>
    <t>741xxR.2.1</t>
  </si>
  <si>
    <t>SVÍTIDLO EL6 dle výkresové dokumentace</t>
  </si>
  <si>
    <t>741xxR.3.1</t>
  </si>
  <si>
    <t>SVÍTIDLO EL8.1 dle výkresové dokumentace</t>
  </si>
  <si>
    <t>741xxR.4.1</t>
  </si>
  <si>
    <t>SVÍTIDLO EL8.2 dle výkresové dokumentace</t>
  </si>
  <si>
    <t>741xxR.5.1</t>
  </si>
  <si>
    <t>SVÍTIDLO EL9 dle výkresové dokumentace</t>
  </si>
  <si>
    <t>741xxR.6.1</t>
  </si>
  <si>
    <t>SVÍTIDLO EL10 dle výkresové dokumentace</t>
  </si>
  <si>
    <t>741xxR.7.1</t>
  </si>
  <si>
    <t>SVÍTIDLO EL11 dle výkresové dokumentace</t>
  </si>
  <si>
    <t>741xxR.8.1</t>
  </si>
  <si>
    <t>SVÍTIDLO EL1.4 dle výkresové dokumentace</t>
  </si>
  <si>
    <t>741xxR.9.1</t>
  </si>
  <si>
    <t>SVÍTIDLO EL2.1 dle výkresové dokumentace</t>
  </si>
  <si>
    <t>741xxR.100</t>
  </si>
  <si>
    <t>SVÍTIDLO EL2.2 dle výkresové dokumentace</t>
  </si>
  <si>
    <t>741xxR.111</t>
  </si>
  <si>
    <t>SVÍTIDLO EL2.3 dle výkresové dokumentace</t>
  </si>
  <si>
    <t>741xxR.12.1</t>
  </si>
  <si>
    <t>SVÍTIDLO EL3.1 dle výkresové dokumentace</t>
  </si>
  <si>
    <t>741xxR.13.1</t>
  </si>
  <si>
    <t>SVÍTIDLO EL3.2 dle výkresové dokumentace</t>
  </si>
  <si>
    <t>741xxR.14.1</t>
  </si>
  <si>
    <t>SVÍTIDLO EL5.2 dle výkresové dokumentace</t>
  </si>
  <si>
    <t>741xxR.15.1</t>
  </si>
  <si>
    <t>SVÍTIDLO EL5.3 dle výkresové dokumentace</t>
  </si>
  <si>
    <t>741Z08</t>
  </si>
  <si>
    <t>DEMONTÁŽ STÁVAJÍCÍ ELEKTROINSTALACE - KABELY, SVÍTIDLA, VYPÍNAČE, ZÁSUVKY, KRABICE APOD.</t>
  </si>
  <si>
    <t>742H11</t>
  </si>
  <si>
    <t>KABEL NN ČTYŘ- A PĚTIŽÍLOVÝ CU S PLASTOVOU IZOLACÍ DO 2,5 MM2</t>
  </si>
  <si>
    <t>744xxR.61</t>
  </si>
  <si>
    <t>ROZVADĚČ RKM1 DLE TOS (VČ. ŘÍDÍCÍHO SYSTÉMU DALI A JEHO PARAMETRIZACE)</t>
  </si>
  <si>
    <t>744xxR.11</t>
  </si>
  <si>
    <t>ROZVADĚČ RKM2 DLE TOS</t>
  </si>
  <si>
    <t>744xxR.21</t>
  </si>
  <si>
    <t>ROZVADĚČ RKM3 DLE TOS</t>
  </si>
  <si>
    <t>744xxR.31</t>
  </si>
  <si>
    <t>ROZVADĚČ RKM4 DLE TOS</t>
  </si>
  <si>
    <t>744xxR.41</t>
  </si>
  <si>
    <t>ROZVADĚČ RVZT1 DLE TOS</t>
  </si>
  <si>
    <t>744Z01</t>
  </si>
  <si>
    <t>DEMONTÁŽ ROZVODNICE NN</t>
  </si>
  <si>
    <t>747704</t>
  </si>
  <si>
    <t>ZAŠKOLENÍ OBSLUHY</t>
  </si>
  <si>
    <t>Ostatní práce</t>
  </si>
  <si>
    <t>96813</t>
  </si>
  <si>
    <t>VYSEKÁNÍ OTVORŮ, KAPES, RÝH V CIHELNÉM ZDIVU</t>
  </si>
  <si>
    <t>96814</t>
  </si>
  <si>
    <t>VYSEKÁNÍ OTVORŮ, KAPES, RÝH V BETONOVÉ KONSTRUKCI</t>
  </si>
  <si>
    <t>R015240</t>
  </si>
  <si>
    <t>NEOCEŇOVAT - POPLATKY ZA LIKVIDACI ODPADŮ NEKONTAMINOVANÝCH - 20 03 99 KOMUNÁLNÍ ODPADU VČ. DOPRAVY</t>
  </si>
  <si>
    <t>POPLATKY ZA LIKVIDACI ODPADŮ NEKONTAMINOVANÝCH - 20 03 99 KOMUNÁLNÍ ODPADU VČ. DOPRAVY</t>
  </si>
  <si>
    <t xml:space="preserve">  SO 04-71-01_604</t>
  </si>
  <si>
    <t>Silnouproud - část Správa železnic</t>
  </si>
  <si>
    <t>SO 04-71-01_604</t>
  </si>
  <si>
    <t>702522.2</t>
  </si>
  <si>
    <t>741321</t>
  </si>
  <si>
    <t>ZÁSUVKA INSTALAČNÍ JEDNODUCHÁ S PŘEPĚŤOVOU OCHRANOU, MONTÁŽ NA KRABICI</t>
  </si>
  <si>
    <t>741C01</t>
  </si>
  <si>
    <t>EKVIPOTENCIÁLNÍ PŘÍPOJNICE</t>
  </si>
  <si>
    <t>741xxR</t>
  </si>
  <si>
    <t>SVÍTIDLO EL1.1 dle výkresové dokumentace</t>
  </si>
  <si>
    <t>741xxR.1</t>
  </si>
  <si>
    <t>741xxR.2</t>
  </si>
  <si>
    <t>741xxR.3</t>
  </si>
  <si>
    <t>SVÍTIDLO EL4 dle výkresové dokumentace</t>
  </si>
  <si>
    <t>741xxR.4</t>
  </si>
  <si>
    <t>SVÍTIDLO EL5.1 dle výkresové dokumentace</t>
  </si>
  <si>
    <t>741xxR.5</t>
  </si>
  <si>
    <t>741xxR.6</t>
  </si>
  <si>
    <t>741xxR.7</t>
  </si>
  <si>
    <t>741xxR.8</t>
  </si>
  <si>
    <t>SVÍTIDLO EL7 dle výkresové dokumentace</t>
  </si>
  <si>
    <t>741xxR.9</t>
  </si>
  <si>
    <t>SVÍTIDLO EL12 dle výkresové dokumentace</t>
  </si>
  <si>
    <t>741xxR.10</t>
  </si>
  <si>
    <t>SVÍTIDLO EL13 dle výkresové dokumentace</t>
  </si>
  <si>
    <t>741xxR.11</t>
  </si>
  <si>
    <t>SVÍTIDLO EL-R dle výkresové dokumentace</t>
  </si>
  <si>
    <t>741xxR.12</t>
  </si>
  <si>
    <t>SVÍTIDLO EL1.2N dle výkresové dokumentace</t>
  </si>
  <si>
    <t>741xxR.13</t>
  </si>
  <si>
    <t>741xxR.14</t>
  </si>
  <si>
    <t>SVÍTIDLO EL1.3N dle výkresové dokumentace</t>
  </si>
  <si>
    <t>741xxR.15</t>
  </si>
  <si>
    <t>SVÍTIDLO EL1.5 dle výkresové dokumentace</t>
  </si>
  <si>
    <t>741xxR.16</t>
  </si>
  <si>
    <t>741xxR.17</t>
  </si>
  <si>
    <t>741xxR.18</t>
  </si>
  <si>
    <t>741xxR.19</t>
  </si>
  <si>
    <t>742F13</t>
  </si>
  <si>
    <t>KABEL NN NEBO VODIČ JEDNOŽÍLOVÝ CU S PLASTOVOU IZOLACÍ OD 25 DO 50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</si>
  <si>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</si>
  <si>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</si>
  <si>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</si>
  <si>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</si>
  <si>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</si>
  <si>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</si>
  <si>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Silnoproud - Silnoproudá zařízení</t>
  </si>
  <si>
    <t>743612</t>
  </si>
  <si>
    <t>ROZVADĚČ PRO DRÁŽNÍ OSVĚTLENÍ SILOVÝ NAPÁJECÍ S PLC ŘÍDÍCÍM SYSTÉMEM OD 7 DO 12 KS TŘÍFÁZOVÝCH VĚTVÍ</t>
  </si>
  <si>
    <t>743xxR</t>
  </si>
  <si>
    <t>SERVISNÍ VIZUALIZACE DRÁŽNÍHO OSVĚTLENÍ</t>
  </si>
  <si>
    <t>744xxR</t>
  </si>
  <si>
    <t>ROZVADĚČ Rsděl DLE TOS</t>
  </si>
  <si>
    <t>744xxR.1</t>
  </si>
  <si>
    <t>ROZVADĚČ RSZ1 DLE TOS</t>
  </si>
  <si>
    <t>744xxR.2</t>
  </si>
  <si>
    <t>ROZVADĚČ RVZT2 DLE TOS</t>
  </si>
  <si>
    <t>744xxR.3</t>
  </si>
  <si>
    <t>ROZVADĚČ RSZ2 DLE TOS</t>
  </si>
  <si>
    <t>744xxR.4</t>
  </si>
  <si>
    <t>ROZVADĚČ RSZ2.2 DLE TOS</t>
  </si>
  <si>
    <t>744xxR.5</t>
  </si>
  <si>
    <t>ROZVADĚČ RV DLE TOS</t>
  </si>
  <si>
    <t>744xxR.6</t>
  </si>
  <si>
    <t>ROZVADĚČ RSZ3 DLE TOS</t>
  </si>
  <si>
    <t>744xxR.7</t>
  </si>
  <si>
    <t>ROZVADĚČ RSZ4 DLE TOS</t>
  </si>
  <si>
    <t>744xxR.8</t>
  </si>
  <si>
    <t>ROZVADĚČ RSZ6.1 (DOPLNĚNÍ) DLE TOS</t>
  </si>
  <si>
    <t>744xxR.9</t>
  </si>
  <si>
    <t>ROZVADĚČ RSZ7.1 (DOPLNĚNÍ) DLE TOS</t>
  </si>
  <si>
    <t>744xxR.10</t>
  </si>
  <si>
    <t>ROZVADĚČ RP DLE TOS</t>
  </si>
  <si>
    <t>R015240.2</t>
  </si>
  <si>
    <t>NEOCEŇOVAT - POPLATKY ZA LIKVIDACI ODPADŮ NEKONTAMINOVANÝCH - 20 03 99 KOMUNÁLNÍ ODPADU V. DOPRAVY</t>
  </si>
  <si>
    <t>POPLATKY ZA LIKVIDACI ODPADŮ NEKONTAMINOVANÝCH - 20 03 99 KOMUNÁLNÍ ODPADU V. DOPRAVY</t>
  </si>
  <si>
    <t xml:space="preserve">  SO 04-71-01_651</t>
  </si>
  <si>
    <t>Slaboproud -  administrativní část</t>
  </si>
  <si>
    <t>SO 04-71-01_651</t>
  </si>
  <si>
    <t>Technologie - Strukturovaná kabeláž (SK)</t>
  </si>
  <si>
    <t>Pol1AČ.R</t>
  </si>
  <si>
    <t>1 19" stojanový rozvaděč, provedení 42U / 800x1000 mm</t>
  </si>
  <si>
    <t>Pol2AČ.R</t>
  </si>
  <si>
    <t>2 19" stojanový rozvaděč, provedení 42U / 600x600 mm</t>
  </si>
  <si>
    <t>Pol3AČ.R</t>
  </si>
  <si>
    <t>3 Osvětlovací jednotka LED diodová, LU-LED-ALU</t>
  </si>
  <si>
    <t>Pol4AČ.R</t>
  </si>
  <si>
    <t>4 Chladící jednotka 19" 1U 3 ventilátory s bimetalovým termostatem BK do 19" lišt</t>
  </si>
  <si>
    <t>Pol5AČ.R</t>
  </si>
  <si>
    <t>5 Napajeci panel 8 pozic s přepěťovou ochranou, včetně držáků do 19" lišt</t>
  </si>
  <si>
    <t>Pol6AČ.R</t>
  </si>
  <si>
    <t>6 Patch panel 24 x RJ45 CAT6 UTP 350 MHz černý 1U</t>
  </si>
  <si>
    <t>Pol7AČ.R</t>
  </si>
  <si>
    <t>7 19" vyvazovací kovový panel, 5x oko 44 x 44mm</t>
  </si>
  <si>
    <t>Pol8AČ.R</t>
  </si>
  <si>
    <t>8 Pevná ukládací police 19" s uchycením ve 4 bodech rámu, hl. 450mm, nosnost min. 15kg</t>
  </si>
  <si>
    <t>Pol9AČ.R</t>
  </si>
  <si>
    <t>9 Zásuvka RJ45 2xRJ45</t>
  </si>
  <si>
    <t>Pol10AČ.R</t>
  </si>
  <si>
    <t>10 Rámeček pro zásuvku</t>
  </si>
  <si>
    <t>Pol11AČ.R</t>
  </si>
  <si>
    <t>11 Zásuvka RJ45 1xRJ45</t>
  </si>
  <si>
    <t>Pol12AČ.R</t>
  </si>
  <si>
    <t>12 Rámeček pro zásuvku</t>
  </si>
  <si>
    <t>Pol13AČ.R</t>
  </si>
  <si>
    <t>13 Samořezný keystone CAT6 UTP RJ45</t>
  </si>
  <si>
    <t>Pol14AČ.R</t>
  </si>
  <si>
    <t>14 WiFi Access Point s WiFi 5, 802.11s/b/g/n/ac</t>
  </si>
  <si>
    <t>Pol15AČ.R</t>
  </si>
  <si>
    <t>15 WiFi Controller pro správu bez PC</t>
  </si>
  <si>
    <t>Technologie - Poplachový tísňový a zabezpečovací systém (PZTS)</t>
  </si>
  <si>
    <t>Pol16AČ.R</t>
  </si>
  <si>
    <t>16 Ústředna PZTS se zdrojem 4A v kovovém krytu ( 420 x 390 x 170 ), s prostorem pro AKU 40Ah, 4 x linka a 30 adres, 2 x ETHERNET, NBÚ - 3</t>
  </si>
  <si>
    <t>Pol17AČ.R</t>
  </si>
  <si>
    <t>17 AKU 12V/17Ah</t>
  </si>
  <si>
    <t>Pol18AČ.R</t>
  </si>
  <si>
    <t>18 Klávesnice pro ovládání PZTS, bílá, dvouřádkový displej, podsvícená klávesnice</t>
  </si>
  <si>
    <t>Pol19AČ.R</t>
  </si>
  <si>
    <t>19 Expandér v plastovém krytu pro 8 zón s 8 PGM výstupy</t>
  </si>
  <si>
    <t>Pol20AČ.R</t>
  </si>
  <si>
    <t>20 Dvojitý napájecí zdroj v kovovém krytu pro AKU 70 Ah, výstupy 1x 5A, 1x 3A , samostatný měnič pro dobíjení AKU max 2A. Celkový trvalý odběr včetně dobíjení a</t>
  </si>
  <si>
    <t>20 Dvojitý napájecí zdroj v kovovém krytu pro AKU 70 Ah, výstupy 1x 5A, 1x 3A , samostatný měnič pro dobíjení AKU max 2A. Celkový trvalý odběr včetně dobíjení akumulátoru max. 7 A</t>
  </si>
  <si>
    <t>Pol21AČ.R</t>
  </si>
  <si>
    <t>21 Duální detektor digitální s držákem, vějíř 15m, vestavěné EOL a funkce AM, stupeň zabezpečení 3</t>
  </si>
  <si>
    <t>Pol22AČ.R</t>
  </si>
  <si>
    <t>22 Akustický detektor tříštění skla s AM, dosah max. 9m, stupeň zabezpečení 3</t>
  </si>
  <si>
    <t>Pol23AČ.R</t>
  </si>
  <si>
    <t>23 MG kontakt čtyřdrátový s pracovní mezerou 25mm</t>
  </si>
  <si>
    <t>Pol24AČ.R</t>
  </si>
  <si>
    <t>24 Propojovací krabice, šroubovací svorky, sabotážní kontakt</t>
  </si>
  <si>
    <t>Pol25AČ.R</t>
  </si>
  <si>
    <t>25 Nezálohovaná plastová vnitřní siréna 112dB/1m do stupně 3 s červeným majákem</t>
  </si>
  <si>
    <t>Pol26AČ.R</t>
  </si>
  <si>
    <t>26 Zálohovaná plastová siréna venkovní 106dB/3m s majákem</t>
  </si>
  <si>
    <t>Technologie - Přístupový systém (EACS)</t>
  </si>
  <si>
    <t>Pol27AČ.R</t>
  </si>
  <si>
    <t>27 Hlavní jednotka interkomu s kamerou</t>
  </si>
  <si>
    <t>Pol28AČ.R</t>
  </si>
  <si>
    <t>28 Rám pro instalaci do zdi, 2 moduly</t>
  </si>
  <si>
    <t>Pol29AČ.R</t>
  </si>
  <si>
    <t>29 Odpovídací tablo - multifunkční komunikátor</t>
  </si>
  <si>
    <t>Pol30AČ.R</t>
  </si>
  <si>
    <t>30 Switch-5portový, PoE</t>
  </si>
  <si>
    <t>Pol31AČ.R</t>
  </si>
  <si>
    <t>31 Elektrický otvírač</t>
  </si>
  <si>
    <t>Pol32AČ.R</t>
  </si>
  <si>
    <t>32 Čtečka karet NFC ready</t>
  </si>
  <si>
    <t>Pol33AČ.R</t>
  </si>
  <si>
    <t>33 Instalační rám pro čtečku</t>
  </si>
  <si>
    <t>Pol34AČ.R</t>
  </si>
  <si>
    <t>34 Mini PC</t>
  </si>
  <si>
    <t>Pol35AČ.R</t>
  </si>
  <si>
    <t>35 Licence pro až 1000 uživatelů</t>
  </si>
  <si>
    <t>Kabeláž a kabelové trasy</t>
  </si>
  <si>
    <t>Pol36AČ.R</t>
  </si>
  <si>
    <t>36 Instalační kabel CAT6 UTP LSOHFR B2ca-s1,d1,a1</t>
  </si>
  <si>
    <t>Pol37AČ.R</t>
  </si>
  <si>
    <t>37 Skupinová příchytka kabelového svazku</t>
  </si>
  <si>
    <t>Pol38AČ.R</t>
  </si>
  <si>
    <t>38 Elektroinstalační lišta 40x40, Bílá</t>
  </si>
  <si>
    <t>Pol39AČ.R</t>
  </si>
  <si>
    <t>39 Parapetní žlab 150x65</t>
  </si>
  <si>
    <t>Pol40AČ.R</t>
  </si>
  <si>
    <t>40 10G patch kabel CAT6A SFTP LSOH 2m</t>
  </si>
  <si>
    <t>Pol41AČ.R</t>
  </si>
  <si>
    <t>41 Drátěný kabelový žlab, 60x50 mm, včetně příslušenství</t>
  </si>
  <si>
    <t>Pol42AČ.R</t>
  </si>
  <si>
    <t>42 Víko 50 mm</t>
  </si>
  <si>
    <t>Pol43AČ.R</t>
  </si>
  <si>
    <t>43 Drátěný kabelový žlab, 125x100 mm, včetně příslušenství</t>
  </si>
  <si>
    <t>Pol44AČ.R</t>
  </si>
  <si>
    <t>44 Víko 100 mm</t>
  </si>
  <si>
    <t>Pol45AČ.R</t>
  </si>
  <si>
    <t>45 Drátěný kabelový žlab, 200x110 mm, včetně příslušenství</t>
  </si>
  <si>
    <t>Pol46AČ.R</t>
  </si>
  <si>
    <t>46 Víko 200 mm</t>
  </si>
  <si>
    <t>Pol47AČ.R</t>
  </si>
  <si>
    <t>47 Drátěný kabelový žlab, 400x110 mm, včetně příslušenství</t>
  </si>
  <si>
    <t>Pol48AČ.R</t>
  </si>
  <si>
    <t>48 Víko 400 mm</t>
  </si>
  <si>
    <t>Pol49AČ.R</t>
  </si>
  <si>
    <t>49 Drobný instalační materiál</t>
  </si>
  <si>
    <t>Pol50AČ.R</t>
  </si>
  <si>
    <t>50 Pomocné zednické práce</t>
  </si>
  <si>
    <t>Pol51AČ.R</t>
  </si>
  <si>
    <t>51 Protipožární ucpávky dle požadavků ČSN 73 0810</t>
  </si>
  <si>
    <t>Pol52AČ.R</t>
  </si>
  <si>
    <t>52 Měřící protokoly - metalická část</t>
  </si>
  <si>
    <t>Pol53AČ.R</t>
  </si>
  <si>
    <t>53 Výchozí revize</t>
  </si>
  <si>
    <t>h</t>
  </si>
  <si>
    <t xml:space="preserve">  SO 04-71-01_652</t>
  </si>
  <si>
    <t>Slaboproud -  administrativní část (EPS)</t>
  </si>
  <si>
    <t>SO 04-71-01_652</t>
  </si>
  <si>
    <t>Technologie – Elektrická požární signalizace (EPS)</t>
  </si>
  <si>
    <t>Pol55AČEPS.R</t>
  </si>
  <si>
    <t>Modulární ústředna EPS, 6 volných slotů</t>
  </si>
  <si>
    <t>Pol56AČEPS.R</t>
  </si>
  <si>
    <t>Deska linek, 2 linky, 2x128 adres</t>
  </si>
  <si>
    <t>Pol57AČEPS.R</t>
  </si>
  <si>
    <t>Deska master, pro síťování</t>
  </si>
  <si>
    <t>Pol58AČEPS.R</t>
  </si>
  <si>
    <t>Deska 8xIN, 8xOUT</t>
  </si>
  <si>
    <t>Pol59AČEPS.R</t>
  </si>
  <si>
    <t>Aku 12V/12Ah</t>
  </si>
  <si>
    <t>Pol60AČEPS.R</t>
  </si>
  <si>
    <t>Opticko-kouřový hlásič</t>
  </si>
  <si>
    <t>Pol61AČEPS.R</t>
  </si>
  <si>
    <t>Patice hlásiče</t>
  </si>
  <si>
    <t>Pol62AČEPS.R</t>
  </si>
  <si>
    <t>Tlačítkový hlásič, vnitřní</t>
  </si>
  <si>
    <t>Pol63AČEPS.R</t>
  </si>
  <si>
    <t>Hlásič teplotní interaktivní</t>
  </si>
  <si>
    <t>Pol64AČEPS.R</t>
  </si>
  <si>
    <t>Siréna EPS</t>
  </si>
  <si>
    <t>Pol65AČEPS.R</t>
  </si>
  <si>
    <t>Hlásič tlačítkový adresný a konvenční, IP 65</t>
  </si>
  <si>
    <t>Pol66AČEPS.R</t>
  </si>
  <si>
    <t>Spínaný zdroj, 27,6 V ss / 2,2 A (3 A krátkodobě) pro EPS, aku max. 2 x 17 Ah</t>
  </si>
  <si>
    <t>Pol67AČEPS.R</t>
  </si>
  <si>
    <t>Provozní kniha EPS</t>
  </si>
  <si>
    <t>Pol68AČEPS.R</t>
  </si>
  <si>
    <t>Kabel JYSTY 1x2x0,8</t>
  </si>
  <si>
    <t>Pol69AČEPS.R</t>
  </si>
  <si>
    <t>Kabel PRAFladur 2x1,5, P30-R, B2ca</t>
  </si>
  <si>
    <t>Pol70AČEPS.R</t>
  </si>
  <si>
    <t>Kabel PRAFlaGuard 1x2x0,8, P30-R, B2ca</t>
  </si>
  <si>
    <t>Pol71AČEPS.R</t>
  </si>
  <si>
    <t>Kabel PRAFlaGuard 2x2x0,8, P30-R, B2ca</t>
  </si>
  <si>
    <t>Pol72AČEPS.R</t>
  </si>
  <si>
    <t>Kabelová příchytka</t>
  </si>
  <si>
    <t>Pol73AČEPS.R</t>
  </si>
  <si>
    <t>Kabelový žlab 125/50 s požární integritou a příslušenstvím</t>
  </si>
  <si>
    <t>Pol74AČEPS.R</t>
  </si>
  <si>
    <t>Víko kabelového žlabu</t>
  </si>
  <si>
    <t>Pol75AČEPS.R</t>
  </si>
  <si>
    <t>T-Kus</t>
  </si>
  <si>
    <t>Pol76AČEPS.R</t>
  </si>
  <si>
    <t>S oblouk 90°</t>
  </si>
  <si>
    <t>Pol77AČEPS.R</t>
  </si>
  <si>
    <t>Požárně odolná elektroinstalační krabice; P90-R, E90, PS90</t>
  </si>
  <si>
    <t>Pol78AČEPS.R</t>
  </si>
  <si>
    <t>Drobný instalační materiál</t>
  </si>
  <si>
    <t>Pol79AČEPS.R</t>
  </si>
  <si>
    <t>Pomocné zednické práce</t>
  </si>
  <si>
    <t>Pol80AČEPS.R</t>
  </si>
  <si>
    <t>Protipožární ucpávky dle požadavků ČSN 73 0810</t>
  </si>
  <si>
    <t>Pol81AČEPS.R</t>
  </si>
  <si>
    <t>Programování a oživení</t>
  </si>
  <si>
    <t>Pol82AČEPS.R</t>
  </si>
  <si>
    <t>Zaškolení obsluhy, údržby</t>
  </si>
  <si>
    <t xml:space="preserve">  SO 04-71-01_653</t>
  </si>
  <si>
    <t>Slaboproud -  komerční část</t>
  </si>
  <si>
    <t>SO 04-71-01_653</t>
  </si>
  <si>
    <t>Pol1KMČ.R</t>
  </si>
  <si>
    <t>Ústředna PZTS se zdrojem 4A v kovovém krytu ( 420 x 390 x 170 ), s prostorem pro AKU 40Ah, 4 x linka a 30 adres, 2 x ETHERNET, NBÚ - 3</t>
  </si>
  <si>
    <t>Pol2KMČ.R</t>
  </si>
  <si>
    <t>AKU 12V/17Ah</t>
  </si>
  <si>
    <t>Pol3KMČ.R</t>
  </si>
  <si>
    <t>Klávesnice pro ovládání PZTS, bílá, dvouřádkový displej, podsvícená klávesnice</t>
  </si>
  <si>
    <t>Pol4KMČ.R</t>
  </si>
  <si>
    <t>Expandér v plastovém krytu pro 8 zón s 8 PGM výstupy</t>
  </si>
  <si>
    <t>Pol5KMČ.R</t>
  </si>
  <si>
    <t>Dvojitý napájecí zdroj v kovovém krytu pro AKU 70 Ah, výstupy 1x 5A, 1x 3A , samostatný měnič pro dobíjení AKU max 2A. Celkový trvalý odběr včetně dobíjení akum</t>
  </si>
  <si>
    <t>Dvojitý napájecí zdroj v kovovém krytu pro AKU 70 Ah, výstupy 1x 5A, 1x 3A , samostatný měnič pro dobíjení AKU max 2A. Celkový trvalý odběr včetně dobíjení akumulátoru max. 7 A</t>
  </si>
  <si>
    <t>Pol6KMČ.R</t>
  </si>
  <si>
    <t>Duální (PIR + MW) detektor vybavený antimaskingem, vějíř 15m</t>
  </si>
  <si>
    <t>Pol7KMČ.R</t>
  </si>
  <si>
    <t>Zrcadlový průmyslový duální detektor s vestavěnými EOL a antimaskingem</t>
  </si>
  <si>
    <t>Pol8KMČ.R</t>
  </si>
  <si>
    <t>Volitelné výměnné zrcadlo, dlouhý dosah 35/25m při 5°</t>
  </si>
  <si>
    <t>Pol9KMČ.R</t>
  </si>
  <si>
    <t>Akustický detektor tříštění skla s AM, dosah max. 9m, stupeň zabezpečení 3</t>
  </si>
  <si>
    <t>Pol10KMČ.R</t>
  </si>
  <si>
    <t>MG kontakt čtyřdrátový s pracovní mezerou 25mm</t>
  </si>
  <si>
    <t>Pol11KMČ.R</t>
  </si>
  <si>
    <t>Propojovací krabice, šroubovací svorky, sabotážní kontakt</t>
  </si>
  <si>
    <t>Pol12KMČ.R</t>
  </si>
  <si>
    <t>Nezálohovaná plastová vnitřní siréna 112dB/1m do stupně 3 s červeným majákem</t>
  </si>
  <si>
    <t>Pol13KMČ.R</t>
  </si>
  <si>
    <t>Zálohovaná plastová siréna venkovní 106dB/3m s majákem</t>
  </si>
  <si>
    <t>Pol14KMČ.R</t>
  </si>
  <si>
    <t>Instalační kabel CAT6 UTP LSOHFR B2ca-s1,d1,a1</t>
  </si>
  <si>
    <t>Pol15KMČ.R</t>
  </si>
  <si>
    <t>Elektroinstalační lišta 40x40, Bílá</t>
  </si>
  <si>
    <t>Pol16KMČ.R</t>
  </si>
  <si>
    <t>Drátěný kabelový žlab, 125x50 mm, včetně příslušenství</t>
  </si>
  <si>
    <t>Pol17KMČ.R</t>
  </si>
  <si>
    <t>Pol18KMČ.R</t>
  </si>
  <si>
    <t>Pol19KMČ.R</t>
  </si>
  <si>
    <t>Víko T-kusu</t>
  </si>
  <si>
    <t>Pol20KMČ.R</t>
  </si>
  <si>
    <t>Oblouk 90°</t>
  </si>
  <si>
    <t>Pol21KMČ.R</t>
  </si>
  <si>
    <t>Víko oblouku 90°</t>
  </si>
  <si>
    <t>Pol22KMČ.R</t>
  </si>
  <si>
    <t>Pol23KMČ.R</t>
  </si>
  <si>
    <t>Pol24KMČ.R</t>
  </si>
  <si>
    <t>Výchozí revize</t>
  </si>
  <si>
    <t xml:space="preserve">  SO 04-71-01_654</t>
  </si>
  <si>
    <t>Slaboproud -  komerční část (EPS)</t>
  </si>
  <si>
    <t>SO 04-71-01_654</t>
  </si>
  <si>
    <t>Pol26KMČEPS.R</t>
  </si>
  <si>
    <t>Pol27KMČEPS.R</t>
  </si>
  <si>
    <t>Pol28KMČEPS.R</t>
  </si>
  <si>
    <t>Pol29KMČEPS.R</t>
  </si>
  <si>
    <t>Pol30KMČEPS.R</t>
  </si>
  <si>
    <t>Pol31KMČEPS.R</t>
  </si>
  <si>
    <t>Pol32KMČEPS.R</t>
  </si>
  <si>
    <t>Pol33KMČEPS.R</t>
  </si>
  <si>
    <t>Pol34KMČEPS.R</t>
  </si>
  <si>
    <t>Pol35KMČEPS.R</t>
  </si>
  <si>
    <t>Pol36KMČEPS.R</t>
  </si>
  <si>
    <t>Pol37KMČEPS.R</t>
  </si>
  <si>
    <t>Pol38KMČEPS.R</t>
  </si>
  <si>
    <t>Pol39KMČEPS.R</t>
  </si>
  <si>
    <t>Pol40KMČEPS.R</t>
  </si>
  <si>
    <t>Pol41KMČEPS.R</t>
  </si>
  <si>
    <t>Pol42KMČEPS.R</t>
  </si>
  <si>
    <t>Pol43KMČEPS.R</t>
  </si>
  <si>
    <t>Pol44KMČEPS.R</t>
  </si>
  <si>
    <t>Pol45KMČEPS.R</t>
  </si>
  <si>
    <t>Pol46KMČEPS.R</t>
  </si>
  <si>
    <t>Pol47KMČEPS.R</t>
  </si>
  <si>
    <t>Pol48KMČEPS.R</t>
  </si>
  <si>
    <t xml:space="preserve">  SO 04-71-01_655</t>
  </si>
  <si>
    <t>Slaboproud - část Správa železnic</t>
  </si>
  <si>
    <t>SO 04-71-01_655</t>
  </si>
  <si>
    <t>Zemní práce - přemístění výkopku</t>
  </si>
  <si>
    <t>SO..7101-650SZ21=21.000 [A] 
Mezisoučet: A=21.000 [B] 
Celkem: A=21.000 [C]</t>
  </si>
  <si>
    <t>SK - PS 04-02-90.X_650</t>
  </si>
  <si>
    <t>DR428060PDP</t>
  </si>
  <si>
    <t>Datový rozvaděč 19",IP20, 42U, š800, hl.600mm, prosklené dveře včetně podstavce, zámek FAB</t>
  </si>
  <si>
    <t>DR428080PDP</t>
  </si>
  <si>
    <t>Datový rozvaděč 19",IP20, 42U, š800, hl.800mm, prosklené dveře včetně podstavce, zámek FAB</t>
  </si>
  <si>
    <t>DRVH40</t>
  </si>
  <si>
    <t>Vyvazovací háček kovový 40x40</t>
  </si>
  <si>
    <t>742330002</t>
  </si>
  <si>
    <t>Montáž rozvaděče stojanového</t>
  </si>
  <si>
    <t>DRFAN4</t>
  </si>
  <si>
    <t>Ventilační jednotka 4x ventilátor, termostat</t>
  </si>
  <si>
    <t>742330011.2</t>
  </si>
  <si>
    <t>Montáž zařízení do rozvaděče (switch, UPS, DVR, server) bez nastavení</t>
  </si>
  <si>
    <t>DRPANEL230</t>
  </si>
  <si>
    <t>19" napájecí panel 8x230V, přepěťová ochrana III.stupeň</t>
  </si>
  <si>
    <t>742330022</t>
  </si>
  <si>
    <t>Montáž strukturované kabeláže příslušenství a ostatní práce k rozvaděčům napájecího panelu</t>
  </si>
  <si>
    <t>DRVPP1U</t>
  </si>
  <si>
    <t>19" vyvazovací panel 1U, průchozí</t>
  </si>
  <si>
    <t>742330023</t>
  </si>
  <si>
    <t>Montáž strukturované kabeláže příslušenství a ostatní práce k rozvaděčům vyvazovacíhoho panelu 1U</t>
  </si>
  <si>
    <t>DROV24SC</t>
  </si>
  <si>
    <t>Optická vana s čelem pro 24x E2000 konektorů</t>
  </si>
  <si>
    <t>OK12S</t>
  </si>
  <si>
    <t>Optická kazeta pro 12sváru</t>
  </si>
  <si>
    <t>OSE2SMD.1</t>
  </si>
  <si>
    <t>Optická spojka E2000apc SM simplex</t>
  </si>
  <si>
    <t>OPSME2-1</t>
  </si>
  <si>
    <t>E2000apc Optický pigtail 9/125 1m</t>
  </si>
  <si>
    <t>TOOS45</t>
  </si>
  <si>
    <t>Trubičková Ochrana Optického svaru 45mm</t>
  </si>
  <si>
    <t>OPCE2A-LCA_SM9-</t>
  </si>
  <si>
    <t>E2000apc-LCapc duplex optický patch cord 9/125 2m</t>
  </si>
  <si>
    <t>OPCE2A-E2A_SM9-</t>
  </si>
  <si>
    <t>E2000apc-E2000apc duplex optický patch cord 9/125 2m</t>
  </si>
  <si>
    <t>OPCLCA-LCA_SM9-</t>
  </si>
  <si>
    <t>LCapc-LCapc duplex optický patch cord 9/125 1m</t>
  </si>
  <si>
    <t>742330026</t>
  </si>
  <si>
    <t>Montáž panelu pro 24 x optický konektor</t>
  </si>
  <si>
    <t>742330028</t>
  </si>
  <si>
    <t>Montáž strukturované kabeláže příslušenství a ostatní práce k rozvaděčům konektoru MM/SM - svár</t>
  </si>
  <si>
    <t>742330052.1</t>
  </si>
  <si>
    <t>Montáž strukturované kabeláže zásuvek datových popis portů patchpanelu</t>
  </si>
  <si>
    <t>UPSLI-3K</t>
  </si>
  <si>
    <t>Záložní zdroj UPS 3kVA/3kW, 230V, 2U, Line-interaktivní, SNMP modul, rozhraní pro připojení bat. modulu pro rozšíření doby zálohy</t>
  </si>
  <si>
    <t>UPSLI-1,5K</t>
  </si>
  <si>
    <t>Bateriový modul pro UPS s vestavěným nabíječem_Battery Pack, 2U, Výstupní napětí a proud: 48VDC, 70A</t>
  </si>
  <si>
    <t>SWITCH-RCK-P24-</t>
  </si>
  <si>
    <t>SWITCH 24port 1G, PoE+ 370W, 4x SFP, kapacita přepínání 56 GbpS, SNMPv3</t>
  </si>
  <si>
    <t>SWITCH-RCK-24-1</t>
  </si>
  <si>
    <t>SWITCH 24port 1G, 4x SFP, kapacita přepínání 56 Gbps, SNMPv3</t>
  </si>
  <si>
    <t>SFP-S-LCWDM-1</t>
  </si>
  <si>
    <t>SFP modul 1Gb - LC,  SM</t>
  </si>
  <si>
    <t>PÁR</t>
  </si>
  <si>
    <t>742330011.3</t>
  </si>
  <si>
    <t>HZS2232KON.1</t>
  </si>
  <si>
    <t>Konfigurace aktivních prvků, nastavení, začlenění do sítě</t>
  </si>
  <si>
    <t>SADAM6</t>
  </si>
  <si>
    <t>Montážní sada M6, 4x</t>
  </si>
  <si>
    <t>PP6-24VL</t>
  </si>
  <si>
    <t>Patch panel 24port cat.6 s vyvazovací lištou</t>
  </si>
  <si>
    <t>742330024</t>
  </si>
  <si>
    <t>Montáž strukturované kabeláže příslušenství a ostatní práce k rozvaděčům patch panelu 24 portů</t>
  </si>
  <si>
    <t>PPISDN-25</t>
  </si>
  <si>
    <t>Patch panel ISDN cat.3, 25 port</t>
  </si>
  <si>
    <t>742330025v25</t>
  </si>
  <si>
    <t>Montáž patch panelu IDSN, 25 portů včetně ukončení vodičů</t>
  </si>
  <si>
    <t>742330052.2</t>
  </si>
  <si>
    <t>POSK19P</t>
  </si>
  <si>
    <t>Dvoustupňová přepěťová ochrana Ethernetu v kombinaci se speciální ochranou PoE, instalace na vstupu linky do objektu na rozhraní zón LPZ 0 a LPZ 1 a vyšších, do</t>
  </si>
  <si>
    <t>Dvoustupňová přepěťová ochrana Ethernetu v kombinaci se speciální ochranou PoE, instalace na vstupu linky do objektu na rozhraní zón LPZ 0 a LPZ 1 a vyšších, do 19" panelu</t>
  </si>
  <si>
    <t>220731519.1</t>
  </si>
  <si>
    <t>Montáž sady přepěťové ochrany uvnitř objektu</t>
  </si>
  <si>
    <t>DZ2POC6</t>
  </si>
  <si>
    <t>Zásuvka pod omítku, 2x keystone RJ 45 cat.6, komplet včetně montážní desky, rámečku</t>
  </si>
  <si>
    <t>742330042</t>
  </si>
  <si>
    <t>Montáž strukturované kabeláže zásuvek datových pod omítku, do nábytku, do parapetního žlabu nebo podlahové krabice 1 až 6 pozic</t>
  </si>
  <si>
    <t>742330051.1</t>
  </si>
  <si>
    <t>Montáž strukturované kabeláže zásuvek datových popis portu zásuvky</t>
  </si>
  <si>
    <t>DZ1POC6</t>
  </si>
  <si>
    <t>Zásuvka pod omítku, 1x keystone RJ 45 cat.6, komplet včetně montážní desky, rámečku</t>
  </si>
  <si>
    <t>742330041.1</t>
  </si>
  <si>
    <t>742330051.2</t>
  </si>
  <si>
    <t>DZ1NOC6IP54</t>
  </si>
  <si>
    <t>Zásuvka na omítku 1x keystone RJ 45 cat.6, komplet  včetně popisu zásuvky, IP 54</t>
  </si>
  <si>
    <t>742330041.2</t>
  </si>
  <si>
    <t>742330051.3</t>
  </si>
  <si>
    <t>DZ1DIN6</t>
  </si>
  <si>
    <t>Zásuvka na DIN lištu 1x keystone RJ 45 cat.6, komplet  včetně popisu zásuvky</t>
  </si>
  <si>
    <t>742330041.3</t>
  </si>
  <si>
    <t>742330051.4</t>
  </si>
  <si>
    <t>LK45-DRAT</t>
  </si>
  <si>
    <t>Lisovací konektor RJ45 na drát</t>
  </si>
  <si>
    <t>742330041.4</t>
  </si>
  <si>
    <t>742330051.5</t>
  </si>
  <si>
    <t>742330101</t>
  </si>
  <si>
    <t>Montáž strukturované kabeláže měření segmentu metalického s vyhotovením protokolu</t>
  </si>
  <si>
    <t>742330102</t>
  </si>
  <si>
    <t>Montáž strukturované kabeláže měření segmentu optického, měření útlumu, 2 okna</t>
  </si>
  <si>
    <t>KRP-NO.1</t>
  </si>
  <si>
    <t>Krabíce přístrojová pod omítku</t>
  </si>
  <si>
    <t>741112061.1</t>
  </si>
  <si>
    <t>973046161</t>
  </si>
  <si>
    <t>Vysekání výklenků nebo kapes ve zdivu betonovém kapes pro špalíky a krabice, velikosti do 100x100x50 mm</t>
  </si>
  <si>
    <t>973031616.1</t>
  </si>
  <si>
    <t>Vysekání výklenků nebo kapes ve zdivu z cihel na maltu vápennou nebo vápenocementovou kapes pro špalíky a krabice, velikosti do 100x100x50 mm</t>
  </si>
  <si>
    <t>PKC5-1</t>
  </si>
  <si>
    <t>Patch kabel UTP cat. 5e, 1m, modrá barva</t>
  </si>
  <si>
    <t>PKC5-2</t>
  </si>
  <si>
    <t>Patch kabel UTP cat. 5e, 2m, modrá barva</t>
  </si>
  <si>
    <t>PKC6-05</t>
  </si>
  <si>
    <t>Patch kabel UTP cat. 6, 0,5m</t>
  </si>
  <si>
    <t>PKC6-1</t>
  </si>
  <si>
    <t>Patch kabel UTP cat. 6, 1m</t>
  </si>
  <si>
    <t>PKC6-2</t>
  </si>
  <si>
    <t>Patch kabel UTP cat. 6, 2m</t>
  </si>
  <si>
    <t>220552592</t>
  </si>
  <si>
    <t>Ranžírování na hlavním rozvaděči se zářezovými rozvodnými pásky (lištami), délky do 10 m 2 x 0,6</t>
  </si>
  <si>
    <t>220550296</t>
  </si>
  <si>
    <t>Vyhledávání volného páru vedení včetně prozvonění volného páru vedení ve vnitřním rozvodu a označení</t>
  </si>
  <si>
    <t>220111431</t>
  </si>
  <si>
    <t>Měření na místním sdělovacím kabelu včetně měření kontinuity žil, smyčkových a izolačních odporů, vyplnění měření protokolu jednosměrné</t>
  </si>
  <si>
    <t>HZS2232SLP</t>
  </si>
  <si>
    <t>Práce na stávajícím datovém rozvaděči, demontáž nevyužitých prvků, přepojení, odzkoušení, vyhledaní stávajících kabelových tras a přípojných bodů v rozvaděči, p</t>
  </si>
  <si>
    <t>Práce na stávajícím datovém rozvaděči, demontáž nevyužitých prvků, přepojení, odzkoušení, vyhledaní stávajících kabelových tras a přípojných bodů v rozvaděči, přesuny</t>
  </si>
  <si>
    <t>HZS2232NN</t>
  </si>
  <si>
    <t>Práce na NN rozvaděči, úprava, doplnění</t>
  </si>
  <si>
    <t>JISTICB10-1P-10</t>
  </si>
  <si>
    <t>Jistič B1/10, 10kA</t>
  </si>
  <si>
    <t>JISTICB16-1P-10</t>
  </si>
  <si>
    <t>Jistič B1/16, 10kA</t>
  </si>
  <si>
    <t>741320143</t>
  </si>
  <si>
    <t>Montáž jističů se zapojením vodičů dvoupólových nn do 63 A s krytem</t>
  </si>
  <si>
    <t>Přepážkový systém - PS 04-02-70.X_650</t>
  </si>
  <si>
    <t>WAPDA</t>
  </si>
  <si>
    <t>Přepážkový intercom v sadě. Vnitřní stanice a venkovní nástěnná stanice včetně sady indukční smyčky</t>
  </si>
  <si>
    <t>WAPDAMON</t>
  </si>
  <si>
    <t>Montáž přepážkového systému včetně indukční smyčky, odzkoušení</t>
  </si>
  <si>
    <t>Signalizace WC invalida - PS 04-02-70.X_650</t>
  </si>
  <si>
    <t>SIGWC</t>
  </si>
  <si>
    <t>Hlasový komunikátor s čelním panelem bez tlačítka, 1x vstup pro volání, 1x vstup pro rušení volání, 2x výstup signalizace, instalace pod omítku včetně krabice,</t>
  </si>
  <si>
    <t>Hlasový komunikátor s čelním panelem bez tlačítka, 1x vstup pro volání, 1x vstup pro rušení volání, 2x výstup signalizace, instalace pod omítku včetně krabice, napojení na analogovou  PBx</t>
  </si>
  <si>
    <t>SIGWCMON</t>
  </si>
  <si>
    <t>Montáž komunikátoru</t>
  </si>
  <si>
    <t>SIGWC-TL1</t>
  </si>
  <si>
    <t>Resetovací tlačítko, instalace na KU68</t>
  </si>
  <si>
    <t>SIGWC-TL2</t>
  </si>
  <si>
    <t>Volací tlačítko, NO, instalace na KU68</t>
  </si>
  <si>
    <t>220320233</t>
  </si>
  <si>
    <t>Montáž příslušenství zvonku tlačítka</t>
  </si>
  <si>
    <t>SIGWC-SIR</t>
  </si>
  <si>
    <t>Červené světlo / maják LED, 12VDC/80mA</t>
  </si>
  <si>
    <t>742210261.1</t>
  </si>
  <si>
    <t>Montáž světelných nebo zvukových prvků EPS sirény nebo majáku nebo signalizace</t>
  </si>
  <si>
    <t>KRP-NO.2</t>
  </si>
  <si>
    <t>741112061.2</t>
  </si>
  <si>
    <t>973031616.2</t>
  </si>
  <si>
    <t>SIGZDROJ12V2</t>
  </si>
  <si>
    <t>Spínaný zdroj v kovovém krytu 13,8Vss/2A, prostor pro AKU 7Ah</t>
  </si>
  <si>
    <t>742220211.1</t>
  </si>
  <si>
    <t>Montáž zálohového napájecího zdroje s dobíječem a akumulátorem</t>
  </si>
  <si>
    <t>HZS2232WC</t>
  </si>
  <si>
    <t>Nastavení zařízení, volání, včetně spolupráce s provozovatelem, odzkoušení</t>
  </si>
  <si>
    <t>D12</t>
  </si>
  <si>
    <t>PZTS - PS 04-02-40.X_650</t>
  </si>
  <si>
    <t>PZTS-ASSET804</t>
  </si>
  <si>
    <t>PZTS ústředna ve stupni zabezpečení 3: 4x linka RS485 každá pro 30 modulů, 2x LAN, 1x RS232, 3x USB, napájecí zdroj 7A, kryt s prostorem pro AKU 12V/40Ah</t>
  </si>
  <si>
    <t>PZL-10</t>
  </si>
  <si>
    <t>Přenosové zařízení pro zálohovaný přenos informace mezi připojenou technologií a DPPC LATIS. umožňuje přenos prostřednictvím Ethernet, GPRS, SMS a v rozšířené v</t>
  </si>
  <si>
    <t>Přenosové zařízení pro zálohovaný přenos informace mezi připojenou technologií a DPPC LATIS. umožňuje přenos prostřednictvím Ethernet, GPRS, SMS a v rozšířené variantě po telefonní lince. Přenosové zařízení umožňuje připojit technologie přes RS-232 (FXP,</t>
  </si>
  <si>
    <t>742220003</t>
  </si>
  <si>
    <t>Montáž ústředny PZTS s komunikátorem na PCO a zdrojem přes 48 do 520 zón a 32 podsystémů</t>
  </si>
  <si>
    <t>742210081</t>
  </si>
  <si>
    <t>Montáž integračního modulu do PC nadstavby</t>
  </si>
  <si>
    <t>AKU12V40.1</t>
  </si>
  <si>
    <t>Akumulátor 12V/40Ah, šroubové svorky M6, životnost až 5 let</t>
  </si>
  <si>
    <t>742220161.1</t>
  </si>
  <si>
    <t>Montáž akumulátoru 12V</t>
  </si>
  <si>
    <t>OP2</t>
  </si>
  <si>
    <t>Opakovač/rozbočovač sběrnice v krytu</t>
  </si>
  <si>
    <t>ASSET8</t>
  </si>
  <si>
    <t>Expander 8 vstupů s trojitým vyvážením, 8x PGM v krytu</t>
  </si>
  <si>
    <t>742220031</t>
  </si>
  <si>
    <t>Montáž koncentrátoru nebo expanderu pro PZTS</t>
  </si>
  <si>
    <t>KMU4N</t>
  </si>
  <si>
    <t>LCD klávesnice s dvouřádkovým displejem se čtečkou karet, 6x LED, 2x PGM</t>
  </si>
  <si>
    <t>742220141</t>
  </si>
  <si>
    <t>Montáž klávesnice pro dodanou ústřednu</t>
  </si>
  <si>
    <t>PZTS-KRYT-KLAV</t>
  </si>
  <si>
    <t>Ochranný kryt uzamykatelný pro klávesnice - instalace pro klávesnice ve veřejném prostoru</t>
  </si>
  <si>
    <t>742320052</t>
  </si>
  <si>
    <t>Montáž elektricky ovládaných zámků komunikačního tabla instalační krabice s krytem</t>
  </si>
  <si>
    <t>PZTS-ZDROJ12V7</t>
  </si>
  <si>
    <t>Spínaný zdroj v kovovém krytu 13,8Vss/7A se signalizačními výstupy, Io=4A+3A nabíjení akumulátoru pro stupeň zabezpečení 3, prostor pro AKU 70Ah</t>
  </si>
  <si>
    <t>AKU12V40.2</t>
  </si>
  <si>
    <t>AKU12V65</t>
  </si>
  <si>
    <t>Akumulátor 12V/65Ah se šroubovými svorkami M6 a životností až 10 let</t>
  </si>
  <si>
    <t>742220211.2</t>
  </si>
  <si>
    <t>ASSET6.20</t>
  </si>
  <si>
    <t>Dveřní modul pro připojení 2x čtečky s rozhraním wiegand/RS232/RS485, 2x PGM, 2x relé, 6x smyčka</t>
  </si>
  <si>
    <t>742220071</t>
  </si>
  <si>
    <t>Montáž dveřního modulu pro připojení čteček v krytu</t>
  </si>
  <si>
    <t>ASSET622</t>
  </si>
  <si>
    <t>Čtečka karet s tlačítkem pro ovládání systému, rozhraní RS232/422, 3x LED, čtení karet 125kHz, 13,56MHz</t>
  </si>
  <si>
    <t>ASSET622IP</t>
  </si>
  <si>
    <t>Čtečka karet s tlačítkem pro ovládání systému, rozhraní RS232/422, 3x LED, čtení karet 125kHz, 13,56MHz včetně krytu pro venkovní aplikace</t>
  </si>
  <si>
    <t>RS-422-RS-232</t>
  </si>
  <si>
    <t>Převodník mezi rozhraními RS-422 a RS-232. Pro připojení čteček na RS232 na vzdálenost přesahující 15 m</t>
  </si>
  <si>
    <t>742220081</t>
  </si>
  <si>
    <t>Montáž čtečky bezkontaktních karet</t>
  </si>
  <si>
    <t>PZTS-MK2-PM</t>
  </si>
  <si>
    <t>Magnetický kontakt povrchový st.2</t>
  </si>
  <si>
    <t>742220235</t>
  </si>
  <si>
    <t>Montáž příslušenství pro PZTS magnetický kontakt povrchový</t>
  </si>
  <si>
    <t>PZTS-MK3-ZM</t>
  </si>
  <si>
    <t>Magnetický kontakt zapuštěný st.3</t>
  </si>
  <si>
    <t>742220236</t>
  </si>
  <si>
    <t>Montáž příslušenství pro PZTS magnetický kontakt závrtný čtyřdrátový</t>
  </si>
  <si>
    <t>PZTS-KRTAMP2</t>
  </si>
  <si>
    <t>Plastová povrchová propojovací krabice s tamper kontaktem, st.3</t>
  </si>
  <si>
    <t>742220053</t>
  </si>
  <si>
    <t>Montáž krabice pro magnetický kontakt propojovací</t>
  </si>
  <si>
    <t>PZTS-PIR-K1</t>
  </si>
  <si>
    <t>PIR detektor, PIR+MW, st.2, dosah 15m</t>
  </si>
  <si>
    <t>PZTS-PIR-K2IP</t>
  </si>
  <si>
    <t>PIR detektor, PIR+MW, st.2, dosah 12m, krytí IP55</t>
  </si>
  <si>
    <t>PZTS-PIR-K3</t>
  </si>
  <si>
    <t>PIR detektor, PIR+MW, AM, st.3, dosah 15m</t>
  </si>
  <si>
    <t>PZTS-PIR-PRIS</t>
  </si>
  <si>
    <t>Příslušenství pro PIR - držáky</t>
  </si>
  <si>
    <t>742220232.1</t>
  </si>
  <si>
    <t>Montáž příslušenství pro PZTS detektor na stěnu nebo na strop</t>
  </si>
  <si>
    <t>742220231</t>
  </si>
  <si>
    <t>Montáž příslušenství pro PZTS kombinovaný kloubový držák pro pohybový detektor na strop nebo na stěnu</t>
  </si>
  <si>
    <t>PZTS-GB1</t>
  </si>
  <si>
    <t>Detektor tříštění skla s dosahem až 7,6m i pro skla s fóliemi, st.2</t>
  </si>
  <si>
    <t>PZTS-GB2</t>
  </si>
  <si>
    <t>Detektor tříštění skla s AM, dosah max. 9m i pro skla s fóliemi, st.3</t>
  </si>
  <si>
    <t>742220232.2</t>
  </si>
  <si>
    <t>PZTS-TH</t>
  </si>
  <si>
    <t>Tísňový hlásič výklopný</t>
  </si>
  <si>
    <t>742220251</t>
  </si>
  <si>
    <t>Montáž příslušenství pro PZTS tlačítka tísňové výklopné s pamětí poplachu</t>
  </si>
  <si>
    <t>PZTS-TH.1</t>
  </si>
  <si>
    <t>Detektor prostředí se snímačem teploty včetně sondy pro měření relativní vlhkosti v rozsahu 0-100%RH</t>
  </si>
  <si>
    <t>PZTS-ZAP</t>
  </si>
  <si>
    <t>Detektor zaplavení s bezpotenciálovým výstupem</t>
  </si>
  <si>
    <t>742220232.3</t>
  </si>
  <si>
    <t>PZTS-SIRM12V-I</t>
  </si>
  <si>
    <t>Akustická signalizace - siréna, 12V, vnitřní</t>
  </si>
  <si>
    <t>742220255</t>
  </si>
  <si>
    <t>Montáž příslušenství pro PZTS siréna vnitřní pro vyhlášení poplachu</t>
  </si>
  <si>
    <t>PZTS-SIRM12V-O</t>
  </si>
  <si>
    <t>Venkovní zálohovaná siréna s majákem, tamper kontakt, včetně AKU, 12VDC</t>
  </si>
  <si>
    <t>742220256</t>
  </si>
  <si>
    <t>Montáž příslušenství pro PZTS siréna zálohovaná s majákem a s akumulátorem 1,2 Ah</t>
  </si>
  <si>
    <t>EMZx60</t>
  </si>
  <si>
    <t>Elektromechanický samozamykací zámek 12-24VDC, montáž pro pravolevé dveře, signalizační výstupy</t>
  </si>
  <si>
    <t>EMZKAB</t>
  </si>
  <si>
    <t>Připojovací kabel pro elektromechanické zámky, vícežílový</t>
  </si>
  <si>
    <t>SADA</t>
  </si>
  <si>
    <t>742320011</t>
  </si>
  <si>
    <t>Montáž elektricky ovládaných zámků elektromechanických samozamykacích s panikovou funkcí</t>
  </si>
  <si>
    <t>SLP-PO-RS485</t>
  </si>
  <si>
    <t>svodič bleskových proudů s dvoustupňovou přepěťovou ochranou dvoužilových signálových linek, instalace na vstupu do objektu na rozhraní zón LPZ 0–LPZ 1 a vyššíc</t>
  </si>
  <si>
    <t>svodič bleskových proudů s dvoustupňovou přepěťovou ochranou dvoužilových signálových linek, instalace na vstupu do objektu na rozhraní zón LPZ 0–LPZ 1 a vyšších i těsně před chráněné zařízení, ochrana RS485</t>
  </si>
  <si>
    <t>SLP-PO-12V</t>
  </si>
  <si>
    <t>svodič bleskových proudů dvou dvoužilových signálových linek, instalace na vstupu do objektu, na rozhraní zón LPZ 0–LPZ 1 a vyšších, ochrana 12VDC/1A</t>
  </si>
  <si>
    <t>742123001</t>
  </si>
  <si>
    <t>Montáž přepěťové ochrany pro slaboproudá zařízení</t>
  </si>
  <si>
    <t>RPO200DIN</t>
  </si>
  <si>
    <t>Krabice pro přepěťové ochrany s DIN lištou, oceloplechová s vývodkami, 350x350x210</t>
  </si>
  <si>
    <t>741210401.1</t>
  </si>
  <si>
    <t>Montáž rozváděčů nebo krabic nevýbušných bez zapojení vodičů hmotnosti do 5 kg</t>
  </si>
  <si>
    <t>742220401</t>
  </si>
  <si>
    <t>Nastavení a oživení PZTS programování základních parametrů ústředny</t>
  </si>
  <si>
    <t>75O961.2</t>
  </si>
  <si>
    <t>DDTS ŽDC, spolupráce zhotovitele určeného zařízení při integraci do DDTS</t>
  </si>
  <si>
    <t>742220402</t>
  </si>
  <si>
    <t>Nastavení a oživení PZTS programování systému na jeden detektor</t>
  </si>
  <si>
    <t>742220411</t>
  </si>
  <si>
    <t>Nastavení a oživení PZTS oživení systému na jeden detektor</t>
  </si>
  <si>
    <t>742220421</t>
  </si>
  <si>
    <t>Nastavení a oživení PZTS instalace přístupového SW</t>
  </si>
  <si>
    <t>742220511</t>
  </si>
  <si>
    <t>Zkoušky a revize PZTS revize výchozí systému PZTS</t>
  </si>
  <si>
    <t>D13</t>
  </si>
  <si>
    <t>EPS - PS 04-02-40.X_650</t>
  </si>
  <si>
    <t>EPSHMU116</t>
  </si>
  <si>
    <t>EPS ústředna modulární, 6 slotů pro uživatelské karty, kapacita ústředny max. 1536 hlásičů. Vestavěný panel s grafickým displejem 320 x 240 bodů, indikačními LE</t>
  </si>
  <si>
    <t>EPS ústředna modulární, 6 slotů pro uživatelské karty, kapacita ústředny max. 1536 hlásičů. Vestavěný panel s grafickým displejem 320 x 240 bodů, indikačními LED a ovládacími tlačítky. Obsluha ústředny se provádí pomocí multifunkčních tlačítek a ovládacíh</t>
  </si>
  <si>
    <t>EPSKRYT</t>
  </si>
  <si>
    <t>Přídavný kryt pro ústřednu pro AKU 12V/40Ah</t>
  </si>
  <si>
    <t>742210003</t>
  </si>
  <si>
    <t>Montáž ústředny EPS bez čelního panelu čtyř nebo vícekruhové</t>
  </si>
  <si>
    <t>742210005</t>
  </si>
  <si>
    <t>Montáž ústředny EPS panelu čelního</t>
  </si>
  <si>
    <t>AKU12V38</t>
  </si>
  <si>
    <t>Akumulátor 12V/38Ah, šroubové svorky M6, životnost až 10 let</t>
  </si>
  <si>
    <t>742220161.2</t>
  </si>
  <si>
    <t>EPSDLI-1</t>
  </si>
  <si>
    <t>Deska linková, 2 izolované kruhové linky, max. 256 adres</t>
  </si>
  <si>
    <t>EPSDPE1</t>
  </si>
  <si>
    <t>Deska periferií, pro připojení nadstavby, ZDP, OPPO MHY 919</t>
  </si>
  <si>
    <t>EPSDPE2</t>
  </si>
  <si>
    <t>Deska periferií - GSM/LTE a ethernet interface</t>
  </si>
  <si>
    <t>EPSDMA1</t>
  </si>
  <si>
    <t>Deska master, pro síťování ústředen a tabel, až 16 zařízení typu master</t>
  </si>
  <si>
    <t>742210006</t>
  </si>
  <si>
    <t>Montáž ústředny EPS karty rozšiřující</t>
  </si>
  <si>
    <t>EPSMHS</t>
  </si>
  <si>
    <t>Tablo obsluhy je doplňkové zařízení systému EPS, jehož prostřednictvím lze získávat informace o stavech systému s ústřednami MHU a které umožňuje jejich ovládán</t>
  </si>
  <si>
    <t>Tablo obsluhy je doplňkové zařízení systému EPS, jehož prostřednictvím lze získávat informace o stavech systému s ústřednami MHU a které umožňuje jejich ovládání.</t>
  </si>
  <si>
    <t>742210071</t>
  </si>
  <si>
    <t>Montáž ovládacího tabla externího pro EPS</t>
  </si>
  <si>
    <t>EPSOPPO</t>
  </si>
  <si>
    <t>Obslužné pole požární ochrany (OPPO) pro ústředny MHU, 5 tlačítkové, RS485</t>
  </si>
  <si>
    <t>742210061</t>
  </si>
  <si>
    <t>Montáž ovládacího panelu požární ochrany</t>
  </si>
  <si>
    <t>EPSKTPO</t>
  </si>
  <si>
    <t>Klíčový trezor PO nerezový s motýlkovým zámkem pro MSK</t>
  </si>
  <si>
    <t>742210111</t>
  </si>
  <si>
    <t>Montáž klíčového trezoru se zámkovou vložkou</t>
  </si>
  <si>
    <t>EPSZDP</t>
  </si>
  <si>
    <t>Zařízení dálkového přenosu s přenosovým rozhraním GSM/GPRS, LAN</t>
  </si>
  <si>
    <t>742210051</t>
  </si>
  <si>
    <t>Montáž zařízení dálkového přenosu s připojením a naprogramováním</t>
  </si>
  <si>
    <t>EPSZDROJ0</t>
  </si>
  <si>
    <t>Napájecí zdroj 24VDC/2A, signalizační výstupy, EN54-4 a prostorem pro AKU 2x 12V/7Ah</t>
  </si>
  <si>
    <t>EPSZDROJ1</t>
  </si>
  <si>
    <t>Napájecí zdroj 24VDC/5A, signalizační výstupy, EN54-4 a prostorem pro AKU 2x 12V/40Ah</t>
  </si>
  <si>
    <t>742210031</t>
  </si>
  <si>
    <t>Montáž zdroje napájecího pro ústřednu EPS dle EN54-4</t>
  </si>
  <si>
    <t>AKU12V26</t>
  </si>
  <si>
    <t>Akumulátor 12V/26Ah, šroubové svorky M5, životnost až 5 let</t>
  </si>
  <si>
    <t>AKU12V7.1</t>
  </si>
  <si>
    <t>Akumulátor 12V/7Ah, konektro faston, životnost až 5 let</t>
  </si>
  <si>
    <t>742220161.3</t>
  </si>
  <si>
    <t>EPSMAJAK1</t>
  </si>
  <si>
    <t>Zábleskový maják , kategorie W, 24VDC, IP65, EN54</t>
  </si>
  <si>
    <t>EPSSIRENA1</t>
  </si>
  <si>
    <t>SIRÉNA MULTITONOVÁ, 24VDC, EN54</t>
  </si>
  <si>
    <t>742210261.2</t>
  </si>
  <si>
    <t>EPSOK</t>
  </si>
  <si>
    <t>Opticko-kouřový hlásič včetně podsádky, krytí IP43</t>
  </si>
  <si>
    <t>EPSMU</t>
  </si>
  <si>
    <t>Kombinovaný opticko-kouřový a tepelný hlásič včetně podsádky, krytí IP43</t>
  </si>
  <si>
    <t>EPSTE</t>
  </si>
  <si>
    <t>Termodiferenciální hlásič, včetně podsádky, krytí IP43</t>
  </si>
  <si>
    <t>335</t>
  </si>
  <si>
    <t>EPSKDIP</t>
  </si>
  <si>
    <t>Krycí deska pro zvýšení krytí na IP44</t>
  </si>
  <si>
    <t>742210121</t>
  </si>
  <si>
    <t>Montáž hlásiče automatického bodového</t>
  </si>
  <si>
    <t>Montáž soklu hlásiče nebo patice</t>
  </si>
  <si>
    <t>EPSTL</t>
  </si>
  <si>
    <t>Tlačítkový hlásič adresovatelný</t>
  </si>
  <si>
    <t>EPSTLIP</t>
  </si>
  <si>
    <t>Tlačítkový hlásič adresovatelný, IP44</t>
  </si>
  <si>
    <t>742210151</t>
  </si>
  <si>
    <t>Montáž hlásiče tlačítkového se sklíčkem</t>
  </si>
  <si>
    <t>EPSIO22</t>
  </si>
  <si>
    <t>Prvek vstupně/výstupní s hlídanými výstupy (2xIN/2xOUT) v krytu</t>
  </si>
  <si>
    <t>EPSIO88</t>
  </si>
  <si>
    <t>Vstupně-výstupní jednotky (8x IN, 8x OUT - relé) s izolátorem</t>
  </si>
  <si>
    <t>EPSIO44</t>
  </si>
  <si>
    <t>Vstupně-výstupní jednotka (4x IN, 4x OUT - relé) s izolátorem</t>
  </si>
  <si>
    <t>742210305</t>
  </si>
  <si>
    <t>Montáž vstupně výstupního reléového prvku 5 a více kontaktů s krytem</t>
  </si>
  <si>
    <t>EPSZ-DMAG</t>
  </si>
  <si>
    <t>Přídržný magnet stěnový včetně kloubu 24VDC, přídržná síla 85kg</t>
  </si>
  <si>
    <t>742210231</t>
  </si>
  <si>
    <t>Montáž magnetu přídržného s tlačítkem</t>
  </si>
  <si>
    <t>KRNO-E30</t>
  </si>
  <si>
    <t>Instalační krabice na omítku P30-R včetně svorkovnice</t>
  </si>
  <si>
    <t>KRNO-IP66_70.1</t>
  </si>
  <si>
    <t>Instalační krabice na omítku IP66 včetně svorkovnice</t>
  </si>
  <si>
    <t>741112111.1</t>
  </si>
  <si>
    <t>Montáž krabic elektroinstalačních bez napojení na trubky a lišty, demontáže a montáže víčka a přístroje rozvodek se zapojením vodičů na svorkovnici nástěnných p</t>
  </si>
  <si>
    <t>Montáž krabic elektroinstalačních bez napojení na trubky a lišty, demontáže a montáže víčka a přístroje rozvodek se zapojením vodičů na svorkovnici nástěnných plastových čtyřhranných pro vodiče O do 4 mm2</t>
  </si>
  <si>
    <t>742210401</t>
  </si>
  <si>
    <t>Nastavení a oživení EPS programování základních parametrů ústředny</t>
  </si>
  <si>
    <t>75O961.3</t>
  </si>
  <si>
    <t>742210421</t>
  </si>
  <si>
    <t>Nastavení a oživení EPS oživení systému na jeden detektor</t>
  </si>
  <si>
    <t>742210521</t>
  </si>
  <si>
    <t>Zkoušky a revize EPS revize výchozí systému EPS na jeden detektor</t>
  </si>
  <si>
    <t>742210503</t>
  </si>
  <si>
    <t>Zkoušky a revize EPS zkoušky koordinační funkční EPS</t>
  </si>
  <si>
    <t>EPSFCE</t>
  </si>
  <si>
    <t>Funkční zkouška EPS v navaznosti na instalované prvky a PBZ</t>
  </si>
  <si>
    <t>D15</t>
  </si>
  <si>
    <t>Trasy společné pro vnitřní a vnější rozvody SLP</t>
  </si>
  <si>
    <t>UTPC6LSOH</t>
  </si>
  <si>
    <t>Kabel UTP cat.6 LSOH, Dca</t>
  </si>
  <si>
    <t>UTPC6B2</t>
  </si>
  <si>
    <t>Kabel UTP cat.6 B2caS1d1</t>
  </si>
  <si>
    <t>STPC6LSOH</t>
  </si>
  <si>
    <t>Kabel STP cat.6A LSOH, Dca</t>
  </si>
  <si>
    <t>STPC6B2</t>
  </si>
  <si>
    <t>Kabel STP cat.6A B2caS1d1</t>
  </si>
  <si>
    <t>FTPC5LSOH</t>
  </si>
  <si>
    <t>Kabel FTP cat.5e, Dca</t>
  </si>
  <si>
    <t>KOAX</t>
  </si>
  <si>
    <t>Koaxiální kabel 75ohm, RG-MD-75</t>
  </si>
  <si>
    <t>JYSTY1208</t>
  </si>
  <si>
    <t>PC1208</t>
  </si>
  <si>
    <t>Kabel PraflaCom 1x2x0,8 B2caS1d1</t>
  </si>
  <si>
    <t>JYSTY3208</t>
  </si>
  <si>
    <t>Kabel JYSTY 3x2x0,8</t>
  </si>
  <si>
    <t>SYKFY3205</t>
  </si>
  <si>
    <t>Kabel SYKFY 3x2x0,5</t>
  </si>
  <si>
    <t>742121001.1</t>
  </si>
  <si>
    <t>Montáž kabelů sdělovacích pro vnitřní rozvody počtu žil do 15</t>
  </si>
  <si>
    <t>UTPC6PE</t>
  </si>
  <si>
    <t>Kabel UTP cat.6 PE</t>
  </si>
  <si>
    <t>FTPC6PE</t>
  </si>
  <si>
    <t>Kabel FTP cat.6 PE</t>
  </si>
  <si>
    <t>STPC6PE</t>
  </si>
  <si>
    <t>Kabel STP cat.6A PE</t>
  </si>
  <si>
    <t>220061521.1</t>
  </si>
  <si>
    <t>Montáž kabelu návěstního volně uloženého včetně přípravy kabelového bubnu a přistavení na místo tažení, rozvinutí, vytažení, odřezání, uložení kabelu do kabelov</t>
  </si>
  <si>
    <t>Montáž kabelu návěstního volně uloženého včetně přípravy kabelového bubnu a přistavení na místo tažení, rozvinutí, vytažení, odřezání, uložení kabelu do kabelového lože nebo žlabu, protažení překážkami, uzavření konců kabelu, přemístění kabelového bubnu do kabelové trasy TCEKEZE s jádrem 0,8 mm Cu do 50 XN</t>
  </si>
  <si>
    <t>PG2208</t>
  </si>
  <si>
    <t>Kabel PraflaGuard 2x2x0,8 B2caS1d1, P30-R</t>
  </si>
  <si>
    <t>PG3208</t>
  </si>
  <si>
    <t>Kabel PraflaGuard 3x2x0,8 B2caS1d1, P30-R</t>
  </si>
  <si>
    <t>PG4208</t>
  </si>
  <si>
    <t>Kabel PraflaGuard 4x2x0,8 B2caS1d1, P30-R</t>
  </si>
  <si>
    <t>410</t>
  </si>
  <si>
    <t>742121001.2</t>
  </si>
  <si>
    <t>SYKFY10205</t>
  </si>
  <si>
    <t>Kabel SYKFY 10x2x0,5</t>
  </si>
  <si>
    <t>742121002.1</t>
  </si>
  <si>
    <t>Montáž kabelů sdělovacích pro vnitřní rozvody počtu žil přes 15</t>
  </si>
  <si>
    <t>PG10208</t>
  </si>
  <si>
    <t>Kabel PraflaGuard 10x2x0,8 B2caS1d1, P30-R</t>
  </si>
  <si>
    <t>742121002.2</t>
  </si>
  <si>
    <t>OPT-SM24</t>
  </si>
  <si>
    <t>Optický kabel 24vl. SM 9/125um univerzální</t>
  </si>
  <si>
    <t>220182031</t>
  </si>
  <si>
    <t>Zatažení optického kabelu do ochranné HDPE trubky</t>
  </si>
  <si>
    <t>H07VK-4</t>
  </si>
  <si>
    <t>Vodič H07V-K 4mm</t>
  </si>
  <si>
    <t>H07VK-6</t>
  </si>
  <si>
    <t>Vodič H07V-K 6mm</t>
  </si>
  <si>
    <t>CYY10</t>
  </si>
  <si>
    <t>Vodič CYY 10mm</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</si>
  <si>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</si>
  <si>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</si>
  <si>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</si>
  <si>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H07VK-25</t>
  </si>
  <si>
    <t>Vodič H07V-K 25mm</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</si>
  <si>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</si>
  <si>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</si>
  <si>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</si>
  <si>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CYKY3X1-J</t>
  </si>
  <si>
    <t>Kabel CYKY 3x1,5-J</t>
  </si>
  <si>
    <t>CYKY3X2-J</t>
  </si>
  <si>
    <t>Kabel CYKY 3x2,5-J</t>
  </si>
  <si>
    <t>CYKY2X2-O</t>
  </si>
  <si>
    <t>Kabel CYKY 2x2,5</t>
  </si>
  <si>
    <t>CYKY2X1-O</t>
  </si>
  <si>
    <t>Kabel CYKY 2x1,5</t>
  </si>
  <si>
    <t>PS3X1-J</t>
  </si>
  <si>
    <t>Kabel PraflaSafe 3x1,5-J, B2cas1d1</t>
  </si>
  <si>
    <t>PS3X2-J</t>
  </si>
  <si>
    <t>Kabel PraflaSafe 3x2,5-J, B2cas1d1</t>
  </si>
  <si>
    <t>PS2X2-O</t>
  </si>
  <si>
    <t>Kabel PraflaSafe 2x2,5, B2cas1d1</t>
  </si>
  <si>
    <t>PS2X1-O</t>
  </si>
  <si>
    <t>Kabel PraflaSafe 2x1,5, B2cas1d1</t>
  </si>
  <si>
    <t>741122611.1</t>
  </si>
  <si>
    <t>Montáž kabelů měděných bez ukončení uložených pevně plných kulatých nebo bezhalogenových (např. CYKY) počtu a průřezu žil 3x1,5 až 6 mm2</t>
  </si>
  <si>
    <t>PD3X1-J</t>
  </si>
  <si>
    <t>Kabel PraflaDur 3x1,5-J, B2cas1d1, P30-R</t>
  </si>
  <si>
    <t>PD2X1-O</t>
  </si>
  <si>
    <t>Kabel PraflaDur 2x1,5, B2cas1d1, P30-R</t>
  </si>
  <si>
    <t>741122611.2</t>
  </si>
  <si>
    <t>PD4X1-O</t>
  </si>
  <si>
    <t>Kabel PraflaDur 4x1,5, B2cas1d1, P30-R</t>
  </si>
  <si>
    <t>741122621</t>
  </si>
  <si>
    <t>Montáž kabelů měděných bez ukončení uložených pevně plných kulatých nebo bezhalogenových (např. CYKY) počtu a průřezu žil 4x1,5 až 4 mm2</t>
  </si>
  <si>
    <t>TCE1XN08</t>
  </si>
  <si>
    <t>TCEKE 50p0,6</t>
  </si>
  <si>
    <t>TCE3XN08</t>
  </si>
  <si>
    <t>PKPFLE25xn0,4</t>
  </si>
  <si>
    <t>220061521.2</t>
  </si>
  <si>
    <t>LISTA20X20AL</t>
  </si>
  <si>
    <t>Lišta AL - hliníková do 20x20, komplet včetně ohybových dílů</t>
  </si>
  <si>
    <t>LISTA40X40B</t>
  </si>
  <si>
    <t>Lišta LHD 40x40 bílá, komplet včetně ohybových dílů</t>
  </si>
  <si>
    <t>741110511</t>
  </si>
  <si>
    <t>Montáž lišt a kanálků elektroinstalačních se spojkami, ohyby a rohy a s nasunutím do krabic vkládacích s víčkem, šířky do 60 mm</t>
  </si>
  <si>
    <t>PK110X70</t>
  </si>
  <si>
    <t>Instalační kanál PK 110x70 komplet včetně příslušenství, ohybových dílů</t>
  </si>
  <si>
    <t>741110512</t>
  </si>
  <si>
    <t>Montáž lišt a kanálků elektroinstalačních se spojkami, ohyby a rohy a s nasunutím do krabic vkládacích s víčkem, šířky do přes 60 do 120 mm</t>
  </si>
  <si>
    <t>TRUBKA20UV</t>
  </si>
  <si>
    <t>Trubka pevná dn20 včetně příslušenství, příchytek, UV stabilní</t>
  </si>
  <si>
    <t>446</t>
  </si>
  <si>
    <t>TRUBKA32UV</t>
  </si>
  <si>
    <t>Trubka pevná dn32 včetně příslušenství, příchytek, UV stabilní</t>
  </si>
  <si>
    <t>TRUBKA20-P</t>
  </si>
  <si>
    <t>Trubka pevná dn20 včetně příslušenství, příchytek</t>
  </si>
  <si>
    <t>TRUBKA20-O</t>
  </si>
  <si>
    <t>Trubka ohebná dn20 včetně příslušenství, příchytek</t>
  </si>
  <si>
    <t>TRUBKA20-OP</t>
  </si>
  <si>
    <t>Trubka ohebná dn20</t>
  </si>
  <si>
    <t>TRUBKA25-P</t>
  </si>
  <si>
    <t>Trubka pevná dn25 včetně příslušenství, příchytek</t>
  </si>
  <si>
    <t>TRUBKA25-OP</t>
  </si>
  <si>
    <t>Trubka ohebná dn25</t>
  </si>
  <si>
    <t>TRUBKA32-P</t>
  </si>
  <si>
    <t>Trubka pevná dn32 včetně příslušenství, příchytek</t>
  </si>
  <si>
    <t>TRUBKA32-O</t>
  </si>
  <si>
    <t>Trubka ohebná dn32 včetně příslušenství, příchytek</t>
  </si>
  <si>
    <t>TRUBKA20-PHF</t>
  </si>
  <si>
    <t>Trubka pevná dn20 včetně příslušenství, příchytek, bezhalogenová</t>
  </si>
  <si>
    <t>TRUBKA20-OHF</t>
  </si>
  <si>
    <t>Trubka ohebná dn20 včetně příslušenství, příchytek, bezhalogenová</t>
  </si>
  <si>
    <t>TRUBKA25-PHF</t>
  </si>
  <si>
    <t>Trubka pevná dn25 včetně příslušenství, příchytek, bezhalogenová</t>
  </si>
  <si>
    <t>TRUBKA25-OHF</t>
  </si>
  <si>
    <t>Trubka ohebná dn25 včetně příslušenství, příchytek, bezhalogenová</t>
  </si>
  <si>
    <t>TRUBKA32-PHF</t>
  </si>
  <si>
    <t>Trubka pevná dn32 včetně příslušenství, příchytek, bezhalogenová</t>
  </si>
  <si>
    <t>TRUBKA32-OHF</t>
  </si>
  <si>
    <t>Trubka ohebná dn32 včetně příslušenství, příchytek, bezhalogenová</t>
  </si>
  <si>
    <t>HDPE40</t>
  </si>
  <si>
    <t>Trubka jednoplášťová HDPE dn40</t>
  </si>
  <si>
    <t>KOPO40</t>
  </si>
  <si>
    <t>Trubka korugovaná dn40</t>
  </si>
  <si>
    <t>KOPO50</t>
  </si>
  <si>
    <t>Trubka korugovaná dn50</t>
  </si>
  <si>
    <t>KOPO110</t>
  </si>
  <si>
    <t>Trubka korugovaná dn110</t>
  </si>
  <si>
    <t>KOPOHALF</t>
  </si>
  <si>
    <t>Trubka dělená kopohalf dn 110</t>
  </si>
  <si>
    <t>220182021</t>
  </si>
  <si>
    <t>Uložení trubky HDPE do výkopu včetně fixace</t>
  </si>
  <si>
    <t>HDPESP</t>
  </si>
  <si>
    <t>HDPE spojka dn40</t>
  </si>
  <si>
    <t>HDPEKON</t>
  </si>
  <si>
    <t>HDPE koncovka dn40</t>
  </si>
  <si>
    <t>HDPEMONPR</t>
  </si>
  <si>
    <t>Montáž příslušenství HDPE trubek</t>
  </si>
  <si>
    <t>TROCEL21</t>
  </si>
  <si>
    <t>Ocelová trubka pozinkovaná 6021 komplet včetně příslušenství a ohybových dílů</t>
  </si>
  <si>
    <t>TRNEREZ32</t>
  </si>
  <si>
    <t>Nerezová trubka dn32 komplet včetně příslušenství a ohybových dílů</t>
  </si>
  <si>
    <t>741110333</t>
  </si>
  <si>
    <t>Montáž trubek ochranných s nasunutím nebo našroubováním do krabic ocelových závitových, uložených pevně, O přes 25 do 50 mm</t>
  </si>
  <si>
    <t>PRKABEL</t>
  </si>
  <si>
    <t>Příchytka kabelová včetně kotevního materiálu pro běžné kabely a kabely s PO, jednoduché a pro svazky</t>
  </si>
  <si>
    <t>210021055</t>
  </si>
  <si>
    <t>Montáž příchytek pro kabely dřevěných nebo plastových kovových, průměru do 40 mm</t>
  </si>
  <si>
    <t>ZLAB125-50PZEI</t>
  </si>
  <si>
    <t>Kabelový žlab 125/50 komplet včetně příslušenství, P45-R</t>
  </si>
  <si>
    <t>ROST150EI</t>
  </si>
  <si>
    <t>Kabelová lávka 150/60 komplet včetně příslušenství, P45-R</t>
  </si>
  <si>
    <t>ZLAB125-100P</t>
  </si>
  <si>
    <t>Kabelový žlab 125/100 komplet včetně příslušenství</t>
  </si>
  <si>
    <t>ZLAB200-50P</t>
  </si>
  <si>
    <t>Kabelový žlab 200/50 komplet včetně příslušenství</t>
  </si>
  <si>
    <t>479</t>
  </si>
  <si>
    <t>ROST200-1</t>
  </si>
  <si>
    <t>Kabelová lávka 200/110 komplet včetně příslušenství</t>
  </si>
  <si>
    <t>ZLAB-DP50</t>
  </si>
  <si>
    <t>Kovová dělící přepážka do žlabu/lávky výšky 50mm</t>
  </si>
  <si>
    <t>481</t>
  </si>
  <si>
    <t>ZLAB-DP100</t>
  </si>
  <si>
    <t>Kovová dělící přepážka do žlabu/lávky výšky 100mm</t>
  </si>
  <si>
    <t>482</t>
  </si>
  <si>
    <t>483</t>
  </si>
  <si>
    <t>ROST300-1V</t>
  </si>
  <si>
    <t>Kabelová lávka 300/110 pro velké rozpětí, komplet včetně příslušenství</t>
  </si>
  <si>
    <t>VIKO300</t>
  </si>
  <si>
    <t>Víko žlabu 300</t>
  </si>
  <si>
    <t>ZLAB-DP100.1</t>
  </si>
  <si>
    <t>741910415</t>
  </si>
  <si>
    <t>Montáž žlabů bez stojiny a výložníků kovových s podpěrkami a příslušenstvím bez víka, šířky do 500 mm</t>
  </si>
  <si>
    <t>741910421</t>
  </si>
  <si>
    <t>Montáž žlabů bez stojiny a výložníků kovových s podpěrkami a příslušenstvím uzavření víkem</t>
  </si>
  <si>
    <t>DEMONT-SLP</t>
  </si>
  <si>
    <t>Odvoz a likvidace demontovaného materiálu</t>
  </si>
  <si>
    <t>HZS2232TR</t>
  </si>
  <si>
    <t>Práce na stávajících trasách, demontáž a opětovná montáž vík, přeložení stávajíících tras</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</si>
  <si>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</si>
  <si>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</si>
  <si>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</si>
  <si>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460391124</t>
  </si>
  <si>
    <t>Zásyp jam ručně s uložením výkopku ve vrstvách a úpravou povrchu s přemístění sypaniny ze vzdálenosti do 10 m se zhutněním z horniny třídy těžitelnosti II skupi</t>
  </si>
  <si>
    <t>Zásyp jam ručně s uložením výkopku ve vrstvách a úpravou povrchu s přemístění sypaniny ze vzdálenosti do 10 m se zhutněním z horniny třídy těžitelnosti II skupiny 4</t>
  </si>
  <si>
    <t>460021111</t>
  </si>
  <si>
    <t>Sejmutí ornice ručně včetně rozpojení a odhozu ornice do vzdálenosti 3 m nebo naložení na dopravní prostředek tl. vrstvy do 20 cm</t>
  </si>
  <si>
    <t>275322511</t>
  </si>
  <si>
    <t>Základy z betonu železového (bez výztuže) patky z betonu se zvýšenými nároky na prostředí tř. C 25/30</t>
  </si>
  <si>
    <t>460821211</t>
  </si>
  <si>
    <t>Těleso trubkového kabelovodu z prostého betonu tř. C 20/25 v otevřeném výkopu</t>
  </si>
  <si>
    <t>460161243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</si>
  <si>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</si>
  <si>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50 cm hloubky 50 cm v hornině třídy těžitelnosti II skupiny 4</t>
  </si>
  <si>
    <t>460431253</t>
  </si>
  <si>
    <t>Zásyp kabelových rýh ručně s přemístění sypaniny ze vzdálenosti do 10 m, s uložením výkopku ve vrstvách včetně zhutnění a úpravy povrchu šířky 50 cm hloubky 50</t>
  </si>
  <si>
    <t>Zásyp kabelových rýh ručně s přemístění sypaniny ze vzdálenosti do 10 m, s uložením výkopku ve vrstvách včetně zhutnění a úpravy povrchu šířky 50 cm hloubky 50 cm z horniny třídy těžitelnosti II skupiny 4</t>
  </si>
  <si>
    <t>497</t>
  </si>
  <si>
    <t>460161253</t>
  </si>
  <si>
    <t>Hloubení zapažených i nezapažených kabelových rýh ručně včetně urovnání dna s přemístěním výkopku do vzdálenosti 3 m od okraje jámy nebo s naložením na dopravní prostředek šířky 50 cm hloubky 60 cm v hornině třídy těžitelnosti II skupiny 4</t>
  </si>
  <si>
    <t>498</t>
  </si>
  <si>
    <t>460431263</t>
  </si>
  <si>
    <t>Zásyp kabelových rýh ručně s přemístění sypaniny ze vzdálenosti do 10 m, s uložením výkopku ve vrstvách včetně zhutnění a úpravy povrchu šířky 50 cm hloubky 60</t>
  </si>
  <si>
    <t>Zásyp kabelových rýh ručně s přemístění sypaniny ze vzdálenosti do 10 m, s uložením výkopku ve vrstvách včetně zhutnění a úpravy povrchu šířky 50 cm hloubky 60 cm z horniny třídy těžitelnosti II skupiny 4</t>
  </si>
  <si>
    <t>499</t>
  </si>
  <si>
    <t>460161323</t>
  </si>
  <si>
    <t>Hloubení zapažených i nezapažených kabelových rýh ručně včetně urovnání dna s přemístěním výkopku do vzdálenosti 3 m od okraje jámy nebo s naložením na dopravní prostředek šířky 50 cm hloubky 130 cm v hornině třídy těžitelnosti II skupiny 4</t>
  </si>
  <si>
    <t>460431343</t>
  </si>
  <si>
    <t>Zásyp kabelových rýh ručně s přemístění sypaniny ze vzdálenosti do 10 m, s uložením výkopku ve vrstvách včetně zhutnění a úpravy povrchu šířky 50 cm hloubky 130</t>
  </si>
  <si>
    <t>Zásyp kabelových rýh ručně s přemístění sypaniny ze vzdálenosti do 10 m, s uložením výkopku ve vrstvách včetně zhutnění a úpravy povrchu šířky 50 cm hloubky 130 cm z horniny třídy těžitelnosti II skupiny 4</t>
  </si>
  <si>
    <t>460661512</t>
  </si>
  <si>
    <t>Kabelové lože z písku včetně podsypu, zhutnění a urovnání povrchu pro kabely nn zakryté plastovou fólií, šířky přes 25 do 50 cm</t>
  </si>
  <si>
    <t>460241111</t>
  </si>
  <si>
    <t>Příplatek k cenám vykopávek v blízkosti podzemního vedení pro jakoukoliv třídu horniny</t>
  </si>
  <si>
    <t>503</t>
  </si>
  <si>
    <t>460481132</t>
  </si>
  <si>
    <t>Úprava pláně ručně v hornině třídy těžitelnosti II skupiny 4 se zhutněním</t>
  </si>
  <si>
    <t>460010025</t>
  </si>
  <si>
    <t>Vytyčení trasy inženýrských sítí v zastavěném prostoru</t>
  </si>
  <si>
    <t>KM</t>
  </si>
  <si>
    <t>460061171</t>
  </si>
  <si>
    <t>Zabezpečení výkopu a objektů výstražná páska včetně dodávky materiálu zřízení a odstranění</t>
  </si>
  <si>
    <t>460341113</t>
  </si>
  <si>
    <t>Vodorovné přemístění (odvoz) horniny dopravními prostředky včetně složení, bez naložení a rozprostření jakékoliv třídy, na vzdálenost přes 500 do 1000 m</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</si>
  <si>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</si>
  <si>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</si>
  <si>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</si>
  <si>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460371113</t>
  </si>
  <si>
    <t>Naložení výkopku ručně z hornin třídy těžitelnosti II skupiny 4 až 5</t>
  </si>
  <si>
    <t>12303000</t>
  </si>
  <si>
    <t>Geodetické práce po výstavbě</t>
  </si>
  <si>
    <t>974049121</t>
  </si>
  <si>
    <t>Vysekání rýh v betonových zdech do hl. 30 mm a šířky do 30 mm</t>
  </si>
  <si>
    <t>974049132</t>
  </si>
  <si>
    <t>Vysekání rýh v betonových zdech do hl. 50 mm a šířky do 70 mm</t>
  </si>
  <si>
    <t>974049133</t>
  </si>
  <si>
    <t>Vysekání rýh v betonových zdech do hl. 50 mm a šířky do 100 mm</t>
  </si>
  <si>
    <t>974031121</t>
  </si>
  <si>
    <t>Vysekání rýh ve zdivu cihelném na maltu vápennou nebo vápenocementovou do hl. 30 mm a šířky do 30 mm</t>
  </si>
  <si>
    <t>974031132</t>
  </si>
  <si>
    <t>Vysekání rýh ve zdivu cihelném na maltu vápennou nebo vápenocementovou do hl. 50 mm a šířky do 70 mm</t>
  </si>
  <si>
    <t>971033151</t>
  </si>
  <si>
    <t>Vybourání otvorů ve zdivu základovém nebo nadzákladovém z cihel, tvárnic, příčkovek z cihel pálených na maltu vápennou nebo vápenocementovou průměru profilu do</t>
  </si>
  <si>
    <t>Vybourání otvorů ve zdivu základovém nebo nadzákladovém z cihel, tvárnic, příčkovek z cihel pálených na maltu vápennou nebo vápenocementovou průměru profilu do 60 mm, tl. do 450 mm</t>
  </si>
  <si>
    <t>971042141</t>
  </si>
  <si>
    <t>Vybourání otvorů v betonových příčkách a zdech základových nebo nadzákladových průměru profilu do 60 mm, tl. do 300 mm</t>
  </si>
  <si>
    <t>971042151</t>
  </si>
  <si>
    <t>Vybourání otvorů v betonových příčkách a zdech základových nebo nadzákladových průměru profilu do 60 mm, tl. do 450 mm</t>
  </si>
  <si>
    <t>971042251</t>
  </si>
  <si>
    <t>Vybourání otvorů v betonových příčkách a zdech základových nebo nadzákladových plochy do 0,0225 m2, tl. do 450 mm</t>
  </si>
  <si>
    <t>972054241</t>
  </si>
  <si>
    <t>Vybourání otvorů ve stropech nebo klenbách železobetonových bez odstranění podlahy a násypu, plochy do 0,09 m2, tl. do 150 mm</t>
  </si>
  <si>
    <t>971052471</t>
  </si>
  <si>
    <t>Vybourání a prorážení otvorů v železobetonových příčkách a zdech základových nebo nadzákladových, plochy do 0,25 m2, tl. do 750 mm</t>
  </si>
  <si>
    <t>PU60M</t>
  </si>
  <si>
    <t>Protipožární pěna/tmel pro těsnění prostupů, EI60</t>
  </si>
  <si>
    <t>741920071</t>
  </si>
  <si>
    <t>Montáž a zhotovení ohnivzdorných konstrukcí pro elektrozařízení přepážek z desek nebo vyztužených omítek silikátových s výplní v jiném tvaru průchodu z hmot sil</t>
  </si>
  <si>
    <t>Montáž a zhotovení ohnivzdorných konstrukcí pro elektrozařízení přepážek z desek nebo vyztužených omítek silikátových s výplní v jiném tvaru průchodu z hmot silikátových</t>
  </si>
  <si>
    <t>LIKVIDACEODPADU</t>
  </si>
  <si>
    <t>Odvoz a likvidace odpadu při elektromontážích včetně poplatku</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</si>
  <si>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</si>
  <si>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</si>
  <si>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</si>
  <si>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</si>
  <si>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</si>
  <si>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13203000</t>
  </si>
  <si>
    <t>Dokumentace stavby bez rozlišení - dílenská PD</t>
  </si>
  <si>
    <t>013294000</t>
  </si>
  <si>
    <t>Ostatní dokumentace - dokladová část, certifikáty, atesty, návody atd.</t>
  </si>
  <si>
    <t>HZS2232SKOL</t>
  </si>
  <si>
    <t>Zaškolení, seznámení</t>
  </si>
  <si>
    <t>45002000</t>
  </si>
  <si>
    <t>Kompletační a koordinační činnost</t>
  </si>
  <si>
    <t>81002000</t>
  </si>
  <si>
    <t>Přepravní náklady</t>
  </si>
  <si>
    <t>065002000</t>
  </si>
  <si>
    <t>Mimostaveništní doprava materiálů</t>
  </si>
  <si>
    <t>PLOSINA-T-K</t>
  </si>
  <si>
    <t>Montážní plošina</t>
  </si>
  <si>
    <t>LESENI-T-K</t>
  </si>
  <si>
    <t>Lešení pojízdné</t>
  </si>
  <si>
    <t>094002000</t>
  </si>
  <si>
    <t>Ostatní náklady související s výstavbou (podružný instalační materiál a práce)</t>
  </si>
  <si>
    <t>VSS - PS 04-02-90.X_650</t>
  </si>
  <si>
    <t>VSSNVR1</t>
  </si>
  <si>
    <t>32 kanálový NVR pro IP kamery s technologii AcuSense, Maximální vstupní/výstupní datový tok 256Mb/256Mb, HDMI/VGA/CVBS video výstup - HDMI výstup až ve 4K/VGA v</t>
  </si>
  <si>
    <t>32 kanálový NVR pro IP kamery s technologii AcuSense, Maximální vstupní/výstupní datový tok 256Mb/256Mb, HDMI/VGA/CVBS video výstup - HDMI výstup až ve 4K/VGA výstup až ve 2Mpx (1920x1080) + CVBS, Video komprese: H.265+/H.265/H.264+/H.264/MPEG4, Rozlišení</t>
  </si>
  <si>
    <t>VSSHDD6T</t>
  </si>
  <si>
    <t>HDD 6TB, pro zařízení s provozem 24/7</t>
  </si>
  <si>
    <t>742230001</t>
  </si>
  <si>
    <t>Montáž kamerového systému DVR nebo NAS, nahrávacího zařízení pro kamery</t>
  </si>
  <si>
    <t>742230102.1</t>
  </si>
  <si>
    <t>Montáž kamerového systému nastavení a instalace instalace a nastavení SW pro sledování kamer</t>
  </si>
  <si>
    <t>VSS-KO4M</t>
  </si>
  <si>
    <t>IP bullet kamera s vysokou citlivostí 0.002 Lux, WDR 120dB, motor zoom objektivem 2,8-12, 4MPx, čip 1/3", , IR přísvit 60m , SNMPv3, WDR 120dB Napájení PoE (802</t>
  </si>
  <si>
    <t>IP bullet kamera s vysokou citlivostí 0.002 Lux, WDR 120dB, motor zoom objektivem 2,8-12, 4MPx, čip 1/3", , IR přísvit 60m , SNMPv3, WDR 120dB Napájení PoE (802.3at, class 4) nebo 12VDC. Provedení kamery venkovní zodolněné, IP67, IK10</t>
  </si>
  <si>
    <t>VSS-KO4M.1</t>
  </si>
  <si>
    <t>Dome kamera 1/1,8" CMOS čip Progressive Scan, Rozlišení 4MPix 2688 x 1520@25sn/s, Varifokální motorizovaný objektiv  8 - 32mm, Citlivost: 0,0014 Lux @ (F1.4, AG</t>
  </si>
  <si>
    <t>Dome kamera 1/1,8" CMOS čip Progressive Scan, Rozlišení 4MPix 2688 x 1520@25sn/s, Varifokální motorizovaný objektiv  8 - 32mm, Citlivost: 0,0014 Lux @ (F1.4, AGC ON) B/W: 0Lux při IR, WDR - kompenzace protisvětla: 140dB, EXIR přísvit s dosahem 60m, Kompre</t>
  </si>
  <si>
    <t>VSS-DO4M</t>
  </si>
  <si>
    <t>Dome kamera 1/1,8" CMOS čip Progressive Scan, Rozlišení 4MPix 2688 x 1520@25sn/s, Varifokální motorizovaný objektiv  2,8 - 12mm, Citlivost: 0,0014 Lux @ (F1.4,</t>
  </si>
  <si>
    <t>Dome kamera 1/1,8" CMOS čip Progressive Scan, Rozlišení 4MPix 2688 x 1520@25sn/s, Varifokální motorizovaný objektiv  2,8 - 12mm, Citlivost: 0,0014 Lux @ (F1.4, AGC ON) B/W: 0Lux při IR, WDR - kompenzace protisvětla: 140dB, EXIR přísvit s dosahem 40m, Komp</t>
  </si>
  <si>
    <t>VSS-DNST1</t>
  </si>
  <si>
    <t>Držák kamery na stěnu v1</t>
  </si>
  <si>
    <t>VSS-DNST2</t>
  </si>
  <si>
    <t>Držák kamery na stěnu v2</t>
  </si>
  <si>
    <t>742230003</t>
  </si>
  <si>
    <t>Montáž kamerového systému venkovní kamery</t>
  </si>
  <si>
    <t>742230007</t>
  </si>
  <si>
    <t>Montáž kamerového systému konzoly pro kryt nebo kameru</t>
  </si>
  <si>
    <t>220731042</t>
  </si>
  <si>
    <t>Nastavení kamery s připojením do sítě a připojení koax. kabelu,připojení zkušebního monitoru,rozmontování kamery,připevnění objektivu,mechanického nastavení,ele</t>
  </si>
  <si>
    <t>Nastavení kamery s připojením do sítě a připojení koax. kabelu,připojení zkušebního monitoru,rozmontování kamery,připevnění objektivu,mechanického nastavení,elektrického nastavení dílů, proudu, geometrie,odpojení zkušebního monitoru a zapojení kamery otočné a pevné v krytu</t>
  </si>
  <si>
    <t>742230103</t>
  </si>
  <si>
    <t>Montáž kamerového systému nastavení a instalace nastavení záběru podle přání uživatele</t>
  </si>
  <si>
    <t>742230103R1</t>
  </si>
  <si>
    <t>Zkouška pohledu kamer za účasti provozovatele s vyhotovením snímků kamery s výstupním protokolem, který bude součásti DSPS</t>
  </si>
  <si>
    <t>VSS-KLIENT</t>
  </si>
  <si>
    <t>Počítač, procesor Intel Core i7-12700 (8 P-jader 2.1/4.8GHz, 4 E-jádra, 20 vláken, 25MB), 16GB operační paměti DDR5, disk 512GB SSD M.2 NVMe, grafická karta Int</t>
  </si>
  <si>
    <t>Počítač, procesor Intel Core i7-12700 (8 P-jader 2.1/4.8GHz, 4 E-jádra, 20 vláken, 25MB), 16GB operační paměti DDR5, disk 512GB SSD M.2 NVMe, grafická karta Intel UHD Graphics 770. Vybraná rozhraní: WiFi ax, Bluetooth 5.1, GLAN, HDMI, DP, USB (4x 3.2 Gen</t>
  </si>
  <si>
    <t>VSS-MON22</t>
  </si>
  <si>
    <t>LED monitor 22", rozhraní HDMI, DP</t>
  </si>
  <si>
    <t>742230002</t>
  </si>
  <si>
    <t>Montáž kamerového systému PC pro sledování kamerového systému, OS, monitor, klávesnice myš</t>
  </si>
  <si>
    <t>742230102.2</t>
  </si>
  <si>
    <t>POSK-NO</t>
  </si>
  <si>
    <t>Přepěťová ochrana 10/100M Ethernet + PoE A/B nebo Hi PoE (max.90W), včetně instalační krabice</t>
  </si>
  <si>
    <t>220731519.2</t>
  </si>
  <si>
    <t>KRNO-IP66_125</t>
  </si>
  <si>
    <t>Instalační krabice na omítku IP66 pro ukončení rezervních UTP, 126x126x51mm</t>
  </si>
  <si>
    <t>741112111.4</t>
  </si>
  <si>
    <t>RVSS432,5</t>
  </si>
  <si>
    <t>Rozvodnice nástěnná oceloplechová s dveřmi, 400x300x250</t>
  </si>
  <si>
    <t>741210401.2</t>
  </si>
  <si>
    <t>VSS-12VZZ</t>
  </si>
  <si>
    <t>Napájecí zdroj 12V/5A na din lištu s anbíječem a odpojovačem AKU, signalizační výstupy</t>
  </si>
  <si>
    <t>220880155</t>
  </si>
  <si>
    <t>Montáž napájecího zdroje typu st nebo vss</t>
  </si>
  <si>
    <t>AKU12V7</t>
  </si>
  <si>
    <t>Akumulátor 12V/7Ah</t>
  </si>
  <si>
    <t>742220161.4</t>
  </si>
  <si>
    <t>VSSSWMET</t>
  </si>
  <si>
    <t>Průmyslový switch LAN-RING, 2x SFP slot, 1x GE port, 4x FE port, 2x DI, napájení 12V/24V/48V</t>
  </si>
  <si>
    <t>742330011.4</t>
  </si>
  <si>
    <t>HZS2232KON.2</t>
  </si>
  <si>
    <t>Dálková diagnostika (DDTS) - PS 04-02-90.X_650</t>
  </si>
  <si>
    <t>7496705020</t>
  </si>
  <si>
    <t>Integrační koncentrátor s konfigurací min. 2x RS xxx, min. 2x Ethernet 10/100/1000 MBit, USB, napájení 9-36 V DC, s funkcí konverze SNMPv3 na ČSN EN 60870-5-104</t>
  </si>
  <si>
    <t>Integrační koncentrátor s konfigurací min. 2x RS xxx, min. 2x Ethernet 10/100/1000 MBit, USB, napájení 9-36 V DC, s funkcí konverze SNMPv3 na ČSN EN 60870-5-104 v průmyslovém provedení dle technických podmínek SŽDC; software, licence pro integrační koncet</t>
  </si>
  <si>
    <t>7496756370</t>
  </si>
  <si>
    <t>EZS do integračního koncentrátoru - SW integrace jedné ústředny</t>
  </si>
  <si>
    <t>7496756410</t>
  </si>
  <si>
    <t>SW integrace do integračního koncentrátoru - rozhlasové ústředny</t>
  </si>
  <si>
    <t>7496756420</t>
  </si>
  <si>
    <t>SW integrace do integračního koncentrátoru - ústředny ZPDP</t>
  </si>
  <si>
    <t>7496756430</t>
  </si>
  <si>
    <t>SW integrace do integračního koncentrátoru - kamerového systému v žst./zast</t>
  </si>
  <si>
    <t>7496756440</t>
  </si>
  <si>
    <t>SW integrace do integračního koncentrátoru - prvku přenosového systému LTDS</t>
  </si>
  <si>
    <t>7496756460</t>
  </si>
  <si>
    <t>SW integrace do integračního koncentrátoru - informačního systému pro cestující v žst./zast.</t>
  </si>
  <si>
    <t>7496756520</t>
  </si>
  <si>
    <t>SW integrace do integračního koncentrátoru - jednoho prvku kamerového systému (kamera, datové úložiště...)</t>
  </si>
  <si>
    <t>7496756530</t>
  </si>
  <si>
    <t>SW integrace do integračního koncentrátoru - jednoho prvku informačního systému pro cestující (tabule, server...)</t>
  </si>
  <si>
    <t>7496756550</t>
  </si>
  <si>
    <t>SW integrace do integračního koncentrátoru - doplnění parametrizace EZS do integračního koncentrátoru</t>
  </si>
  <si>
    <t>7496756560</t>
  </si>
  <si>
    <t>SW integrace do integračního koncentrátoru - připojení integračního koncentrátoru InK do InS, nastavení parametrů pro InK</t>
  </si>
  <si>
    <t>7496756580</t>
  </si>
  <si>
    <t>SW integrace do integračního koncentrátoru - konfigurace přenosů dat ze systémů TLS do datových struktur, odladění a ověření, funkční zkoušky</t>
  </si>
  <si>
    <t>7496756102</t>
  </si>
  <si>
    <t>zaškolení obsluhy</t>
  </si>
  <si>
    <t>7496756280</t>
  </si>
  <si>
    <t>kompletní doplnění SW InS o jeden nový TLS, doplnění aplikačního a programového vybavení integračního serveru InS; doplnění dispečerské klientské aplikaci pro d</t>
  </si>
  <si>
    <t>kompletní doplnění SW InS o jeden nový TLS, doplnění aplikačního a programového vybavení integračního serveru InS; doplnění dispečerské klientské aplikaci pro dohled TLS</t>
  </si>
  <si>
    <t>7496756250</t>
  </si>
  <si>
    <t>závěrečná zkouška, komplexní vyzkoušení zařízení DDTS ŽDC</t>
  </si>
  <si>
    <t>7496756310</t>
  </si>
  <si>
    <t>úprava konfigurace stávajícího klientského pracoviště pro zobrazení nově integrovaných TLS, úprava uživatelských oprávnění, licence, protokoly ČSN EN 60870-5-10</t>
  </si>
  <si>
    <t>úprava konfigurace stávajícího klientského pracoviště pro zobrazení nově integrovaných TLS, úprava uživatelských oprávnění, licence, protokoly ČSN EN 60870-5-104, XML</t>
  </si>
  <si>
    <t>7592525025</t>
  </si>
  <si>
    <t>o dohled jednoho TLS v dispečerské klientské aplikaci</t>
  </si>
  <si>
    <t>02940</t>
  </si>
  <si>
    <t>OSTATNÍ POŽADAVKY - VYPRACOVÁNÍ DOKUMENTACE DDTS</t>
  </si>
  <si>
    <t>Telefonní zapojovač - PS 04-02-90.X_650</t>
  </si>
  <si>
    <t>75N353</t>
  </si>
  <si>
    <t>GSM-R, PŘÍSLUŠENSTVÍ - DISPEČERSKÝ IP TERMINÁL S FUNKCIONALITAMI GSM-R, KOMPLETNÍ, TOP1 dotykový terminál, TOP1 dotykový terminál</t>
  </si>
  <si>
    <t>75M713</t>
  </si>
  <si>
    <t>ZÁZNAMOVÉ ZAŘÍZENÍ, LICENCE NA JEDEN KANÁL (DOPLNĚNÍ)</t>
  </si>
  <si>
    <t>75M714</t>
  </si>
  <si>
    <t>ZÁZNAMOVÉ ZAŘÍZENÍ, LICENCE KAC</t>
  </si>
  <si>
    <t>75M42X</t>
  </si>
  <si>
    <t>TELEFONNÍ ZAPOJOVAČ DIGITÁLNÍ, DISPEČERSKÝ TERMINÁL VOIP - MONTÁŽ</t>
  </si>
  <si>
    <t>75M42Y</t>
  </si>
  <si>
    <t>TELEFONNÍ ZAPOJOVAČ DIGITÁLNÍ, DISPEČERSKÝ TERMINÁL VOIP - DEMONTÁŽ</t>
  </si>
  <si>
    <t>75M443</t>
  </si>
  <si>
    <t>TELEFONNÍ ZAPOJOVAČ DIGITÁLNÍ, ŘÍDÍCÍ ČÁSTI SÍTĚ SCU SERVER, VoIP router</t>
  </si>
  <si>
    <t>75M431</t>
  </si>
  <si>
    <t>TELEFONNÍ ZAPOJOVAČ DIGITÁLNÍ, BRÁNA IP/MB, IP/MB gateway</t>
  </si>
  <si>
    <t>75M43X</t>
  </si>
  <si>
    <t>TELEFONNÍ ZAPOJOVAČ DIGITÁLNÍ, BRÁNA - MONTÁŽ</t>
  </si>
  <si>
    <t>75M43Y</t>
  </si>
  <si>
    <t>TELEFONNÍ ZAPOJOVAČ DIGITÁLNÍ, BRÁNA - DEMONTÁŽ</t>
  </si>
  <si>
    <t>75M311</t>
  </si>
  <si>
    <t>DIGITÁLNÍ TELEFONIE A VOIP, TELEFONNÍ PŘÍSTROJ DIGITÁLNÍ ZÁKLADNÍ - DODÁVKA, IP telefon</t>
  </si>
  <si>
    <t>75M31X</t>
  </si>
  <si>
    <t>DIGITÁLNÍ TELEFONIE A VOIP, TELEFONNÍ PŘÍSTROJ DIGITÁLNÍ ZÁKLADNÍ - MONTÁŽ</t>
  </si>
  <si>
    <t>75OAA1</t>
  </si>
  <si>
    <t>ZÁZNAM, SLUŽBY - REKONFIGURACE A NASTAVENÍ REDAT®3 ZÁZNAMOVÁ JEDNOTKA</t>
  </si>
  <si>
    <t>ZDROJ48V2,5</t>
  </si>
  <si>
    <t>NAPÁJECÍ ZDROJ NA DIN LIŠTU 230VAC/48VDC, 2,5A VČETNĚ NOSNÉ KONSTRUKCE DO 19" ROZVADĚČE</t>
  </si>
  <si>
    <t>742220211.3</t>
  </si>
  <si>
    <t>HZS2232TZ</t>
  </si>
  <si>
    <t>Ostatní práce spojené s odzkoušením, komunikace s provozovatelem při nastavení a zprovoznění</t>
  </si>
  <si>
    <t>Místní rádiové sítě - MRS - PS 04-02-90.X_650</t>
  </si>
  <si>
    <t>75N28W</t>
  </si>
  <si>
    <t>MRS, rádiový server - doplnění HW, SW, licence</t>
  </si>
  <si>
    <t>75N291</t>
  </si>
  <si>
    <t>MRS, programové vybavení a grafické zobrazení , integrace do ovládání telefonního zapojovače</t>
  </si>
  <si>
    <t>75N713</t>
  </si>
  <si>
    <t>MĚŘENÍ RÁDIOVÝCH SÍTÍ PŘEDPROJEKTOVÉ PRO PÁSMO 150 MHZ (MRS)</t>
  </si>
  <si>
    <t>75N714</t>
  </si>
  <si>
    <t>Měření rádiových sítí po realizaci pro pásmo 150 MHz (MRS)</t>
  </si>
  <si>
    <t>75N617</t>
  </si>
  <si>
    <t>Optimalizace nastavení anténních systémů</t>
  </si>
  <si>
    <t>75IF1X</t>
  </si>
  <si>
    <t>Spojovací svorkovnice 2/10 - montáž</t>
  </si>
  <si>
    <t>74F322</t>
  </si>
  <si>
    <t>REVIZNÍ ZPRÁVA</t>
  </si>
  <si>
    <t>75N621</t>
  </si>
  <si>
    <t>KOMPLEXNÍ OCHRANA MRS PŘED BLESKEM A PŘEPĚTÍM</t>
  </si>
  <si>
    <t>75N622</t>
  </si>
  <si>
    <t>KOMPLEXNÍ OCHRANA MRS PŘED BLESKEM A PŘEPĚTÍM - DOPLNĚNÍ</t>
  </si>
  <si>
    <t>75N25X</t>
  </si>
  <si>
    <t>MRS, ANTÉNNNÍ SOUSTAVA - MONTÁŽ</t>
  </si>
  <si>
    <t>75N25Y</t>
  </si>
  <si>
    <t>MRS, ANTÉNNNÍ SOUSTAVA - DEMONTÁŽ</t>
  </si>
  <si>
    <t>75N252</t>
  </si>
  <si>
    <t>MRS, ANTÉNNNÍ SOUSTAVA VŠESMĚROVÁ</t>
  </si>
  <si>
    <t>75N221</t>
  </si>
  <si>
    <t>MRS, BLOK ZÁKLADNOVÝCH RADIOSTANIC 1 RADIOSTANICE IP TECHNOLOGIE</t>
  </si>
  <si>
    <t>75N22X</t>
  </si>
  <si>
    <t>MRS, BLOK ZÁKLADNOVÝCH RADIOSTANIC - MONTÁŽ</t>
  </si>
  <si>
    <t>75N22Y</t>
  </si>
  <si>
    <t>MRS, BLOK ZÁKLADNOVÝCH RADIOSTANIC - DEMONTÁŽ</t>
  </si>
  <si>
    <t>ZDROJ48V2,5.1</t>
  </si>
  <si>
    <t>742220211.4</t>
  </si>
  <si>
    <t>MRS, PROGRAMOVÉ VYBAVENÍ A GRAFICKÉ ZOBRAZENÍ INTEGRACE DO OVLÁDÁNÍ TELEFONNÍHO ZAPOJOVAČE</t>
  </si>
  <si>
    <t>75N262</t>
  </si>
  <si>
    <t>MRS, KOAXIÁLNÍ KABEL VENKOVNÍ PRŮMĚRU PŘES 35 MM</t>
  </si>
  <si>
    <t>75N26X</t>
  </si>
  <si>
    <t>MRS, KOAXIÁLNÍ KABEL VENKOVNÍ - MONTÁŽ</t>
  </si>
  <si>
    <t>75N26Y</t>
  </si>
  <si>
    <t>MRS, KOAXIÁLNÍ KABEL VENKOVNÍ - DEMONTÁŽ</t>
  </si>
  <si>
    <t>75N27Y</t>
  </si>
  <si>
    <t>MRS, KOAXIÁLNÍ KABEL VNITŘNÍ - DEMONTÁŽ</t>
  </si>
  <si>
    <t>HZS2232MRS</t>
  </si>
  <si>
    <t>Úprava a doplnění rozvaděče, práce na stávajících trasách/přípojných místech</t>
  </si>
  <si>
    <t>Rozhlas - PS 04-02-20.X_650</t>
  </si>
  <si>
    <t>75L46X</t>
  </si>
  <si>
    <t>KLIENSTKÉ PRACOVIŠTĚ - MONTÁŽ, dle integrace na dotykové terminály pro napojení na automatické hlášení</t>
  </si>
  <si>
    <t>75O961.4</t>
  </si>
  <si>
    <t>75L111</t>
  </si>
  <si>
    <t>ROZHLASOVÁ ÚSTŘEDNA DIGITÁLNÍ (IP) PROVEDENÍ, DCOM 300W, 6x výstupní linka, integrovaný VOIP, SNMP protokol</t>
  </si>
  <si>
    <t>75L11X</t>
  </si>
  <si>
    <t>ROZHLASOVÁ ÚSTŘEDNA - MONTÁŽ</t>
  </si>
  <si>
    <t>75L11Y</t>
  </si>
  <si>
    <t>ROZHLASOVÁ ÚSTŘEDNA - DEMONTÁŽ</t>
  </si>
  <si>
    <t>75L3HW</t>
  </si>
  <si>
    <t>SW PRO ŘÍZENÍ SYSTÉMU (OSTATNÍ SPOLEČNÉ POLOŽKY) - DOPLNĚNÍ, dle integrace na dotykové terminály pro napojení na automatické hlášení</t>
  </si>
  <si>
    <t>75L123</t>
  </si>
  <si>
    <t>PŘÍSLUŠENSTVÍ ÚSTŘEDNY - SPOJOVACÍ MODUL ROZHLASU</t>
  </si>
  <si>
    <t>75L12X</t>
  </si>
  <si>
    <t>PŘÍSLUŠENSTVÍ ÚSTŘEDNY - MONTÁŽ</t>
  </si>
  <si>
    <t>75L141</t>
  </si>
  <si>
    <t>ROZHLASOVÝ OVLÁDACÍ PRVEK OVLÁDACÍ PULT ROZHLASU, IP</t>
  </si>
  <si>
    <t>75L14X</t>
  </si>
  <si>
    <t>ROZHLASOVÝ OVLÁDACÍ PRVEK - MONTÁŽ</t>
  </si>
  <si>
    <t>75L141.1</t>
  </si>
  <si>
    <t>MĚŘENÍ AKUSTICKÉHO HLUKU NA HRANICI OCHRANNÉHO PÁSMA V ŽST</t>
  </si>
  <si>
    <t>75L1B2</t>
  </si>
  <si>
    <t>ZKOUŠENÍ, NASTAVENÍ A UVEDENÍ ROZHLASOVÉHO ZAŘÍZENÍ DO PROVOZU</t>
  </si>
  <si>
    <t>OZVREN1</t>
  </si>
  <si>
    <t>Reproduktor skříňkový, kovové provedení, 100V/6W, Úroveň akustického tlaku při 6 W / 1 W (1 kHz, 1 m) 102dB / 94dB</t>
  </si>
  <si>
    <t>OZVREN2</t>
  </si>
  <si>
    <t>Reproduktor skříňkový s regulátorem hlasitosti, ABS provedení, 100V/6W, Úroveň akustického tlaku při 6 W / 1 W (1 kHz, 1 m) 102dB / 94dB</t>
  </si>
  <si>
    <t>220370453</t>
  </si>
  <si>
    <t>Montáž reproduktoru včetně upevnění na připravené body, připojení k vedení, nastavení optimální hlasitosti, směrování a odzkoušení ozvučení s připojeným regulát</t>
  </si>
  <si>
    <t>Montáž reproduktoru včetně upevnění na připravené body, připojení k vedení, nastavení optimální hlasitosti, směrování a odzkoušení ozvučení s připojeným regulátorem hlasitosti, do 6 W směrového nebo tlakového</t>
  </si>
  <si>
    <t>220370471</t>
  </si>
  <si>
    <t>Zkoušení reproduktoru včetně funkčního vyzkoušení reproduktoru s regulátorem hlasitosti za plného výkonu rozhlasové ústředny při 1 programové ústředně</t>
  </si>
  <si>
    <t>KRNO-IP66_70.2</t>
  </si>
  <si>
    <t>741112111.3</t>
  </si>
  <si>
    <t>DIN-SV-24</t>
  </si>
  <si>
    <t>Instalační panel 3U s DIN lištou do 19" rozvaděče včetně 24ks řadových svorek pro průřez vodičů do 6mm2</t>
  </si>
  <si>
    <t>220880059.1</t>
  </si>
  <si>
    <t>Montáž sady svorkovnic na DIN lištu</t>
  </si>
  <si>
    <t>HZS2232OZV</t>
  </si>
  <si>
    <t>Úprava a doplnění rozvaděče, práce na stávajících trasách/přípojných místech, odzkoušení včetně stávajících reproduktorů na peronech</t>
  </si>
  <si>
    <t>D7</t>
  </si>
  <si>
    <t>Jednotný čas - PS 04-02-70.X_650</t>
  </si>
  <si>
    <t>JCHH2</t>
  </si>
  <si>
    <t>Hlavní hodiny s minutovým impulsem 24V, DCF vstup, 2x linka PH s nastavitelnou šířkou impulsu, s akumulátorem se zálohou 6hod, napájení 230V</t>
  </si>
  <si>
    <t>JCDCF</t>
  </si>
  <si>
    <t>Přijímač DCF 77,5 kHz</t>
  </si>
  <si>
    <t>220320001</t>
  </si>
  <si>
    <t>Montáž ústředny hodinové na předem připravené úchytné body nebo na konstrukci, včetně zapojení přívodů od akubaterie, hodinových smyček, uzemnění a sítě 220 V/5</t>
  </si>
  <si>
    <t>Montáž ústředny hodinové na předem připravené úchytné body nebo na konstrukci, včetně zapojení přívodů od akubaterie, hodinových smyček, uzemnění a sítě 220 V/50 Hz, uvedení do provozu, seřízení řídicích a rezervních hodin, přezkoušení funkce, vysvětlení manipulace elektronické</t>
  </si>
  <si>
    <t>DIN-SV-20</t>
  </si>
  <si>
    <t>Instalační panel 3U s DIN lištou do 19" rozvaděče včetně 20ks řadových svorek pro průřez vodičů do 6mm2</t>
  </si>
  <si>
    <t>220880059</t>
  </si>
  <si>
    <t>JCDEM</t>
  </si>
  <si>
    <t>JEDNOTNÝ ČAS - DEMONTÁŽ STÁVAJÍCÍCH PRVKŮ</t>
  </si>
  <si>
    <t>JCPH-DN</t>
  </si>
  <si>
    <t>Digitální hodiny nástěnné, šestimístné pro zobrazení času HH:MM:SS, napájení 230V, červený displej, synchronizace minutovým impulsem 24V, výška číslic 57mm (čit</t>
  </si>
  <si>
    <t>Digitální hodiny nástěnné, šestimístné pro zobrazení času HH:MM:SS, napájení 230V, červený displej, synchronizace minutovým impulsem 24V, výška číslic 57mm (čitelnost do 25m)</t>
  </si>
  <si>
    <t>220320031.1</t>
  </si>
  <si>
    <t>Montáž hodin včetně montáže na připravené úchytné body, připojení přívodů, přezkoušení hodin a signalizace, seřízení na jednotný čas podružných jednostranných</t>
  </si>
  <si>
    <t>JCPH-NNS</t>
  </si>
  <si>
    <t>Ručičkové hodiny nástěnné, kulaté provedení dle vzoru v technické zprávě. Průměr hodin 300mm,  řízení minutovým impulsem, sekundový strojek a ručka s napájením</t>
  </si>
  <si>
    <t>Ručičkové hodiny nástěnné, kulaté provedení dle vzoru v technické zprávě. Průměr hodin 300mm,  řízení minutovým impulsem, sekundový strojek a ručka s napájením 230V,  tvrzené sklo</t>
  </si>
  <si>
    <t>220320031.2</t>
  </si>
  <si>
    <t>JCPH-NNS.1</t>
  </si>
  <si>
    <t>Ručičkové hodiny nástěnné, kulaté provedení dle vzoru v technické zprávě. Průměr hodin 300mm,  řízení minutovým impulsem</t>
  </si>
  <si>
    <t>220320031.3</t>
  </si>
  <si>
    <t>JCPH-NNS.2</t>
  </si>
  <si>
    <t>Ručičkové hodiny oboustranné, čtercové provedení dle vzoru v technické zprávě. Průměr hodin 600mm,  řízení minutovým impulsem, sekundové strojky a ručky s napáj</t>
  </si>
  <si>
    <t>Ručičkové hodiny oboustranné, čtercové provedení dle vzoru v technické zprávě. Průměr hodin 600mm,  řízení minutovým impulsem, sekundové strojky a ručky s napájením 230V,  tvrzené skla včetně stropního závěsu, venkvní provedení</t>
  </si>
  <si>
    <t>220320042</t>
  </si>
  <si>
    <t>Montáž hodin včetně montáže na připravené úchytné body, připojení přívodů, přezkoušení hodin a signalizace, seřízení na jednotný čas podružných oboustranných tr</t>
  </si>
  <si>
    <t>Montáž hodin včetně montáže na připravené úchytné body, připojení přívodů, přezkoušení hodin a signalizace, seřízení na jednotný čas podružných oboustranných transparentních na tyčovém závěsu</t>
  </si>
  <si>
    <t>KRNO-IP66_70.3</t>
  </si>
  <si>
    <t>741112111.2</t>
  </si>
  <si>
    <t>KRP-NO.3</t>
  </si>
  <si>
    <t>741112061.3</t>
  </si>
  <si>
    <t>973031616.3</t>
  </si>
  <si>
    <t>HZS2232REPAS</t>
  </si>
  <si>
    <t>Repasování stávajících historických hodin, vyčištění povrchu, seřízení či výměnu strojku, promazání, oprava povrchu</t>
  </si>
  <si>
    <t>JCSTH</t>
  </si>
  <si>
    <t>Hodinový strojek pro historické hodiny do průměru 500mm</t>
  </si>
  <si>
    <t>HZS2232JC</t>
  </si>
  <si>
    <t>Úprava a doplnění rozvaděče, práce na stávajících trasách/přípojných místech, odzkoušení</t>
  </si>
  <si>
    <t>Informační systém - PS 04-02-70.X_650</t>
  </si>
  <si>
    <t>IS-OHM</t>
  </si>
  <si>
    <t>Hlasový majáček pro nevidomé, napájení 230V - OHM</t>
  </si>
  <si>
    <t>220960113</t>
  </si>
  <si>
    <t>Montáž signalizačního zařízení pro nevidomé na návěstidlo</t>
  </si>
  <si>
    <t>IS-PM</t>
  </si>
  <si>
    <t>Podchodový přestupní monitor včetně krytu na zeď, venkovní provedení. LCD monitor 43", 24/7, 1500nits, HITNI, vytápění, ventilace, LAN, bezpečnostní sklo s anti</t>
  </si>
  <si>
    <t>Podchodový přestupní monitor včetně krytu na zeď, venkovní provedení. LCD monitor 43", 24/7, 1500nits, HITNI, vytápění, ventilace, LAN, bezpečnostní sklo s antireflexní vrstvou, IP54, referenční - GFN.43.1500.LAN.TTS.RAL5003</t>
  </si>
  <si>
    <t>IS-OCKPM</t>
  </si>
  <si>
    <t>Pomocná ocelová konstrukce pro uchycení krytu přestupního monitoru. Výroba včetně montáže na stávající ocelové nosníky, kotevní materiál</t>
  </si>
  <si>
    <t>220320422</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</si>
  <si>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</si>
  <si>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100 kg</t>
  </si>
  <si>
    <t>IS-P-OM</t>
  </si>
  <si>
    <t>Příjezdový/odjezdový monitor včetně krytu na zeď. LCD monitor 43", 24/7, 700nits, HITNI, LAN, bezpečnostní sklo s antireflexní vrstvou, IP40, referenční - GFNI.</t>
  </si>
  <si>
    <t>Příjezdový/odjezdový monitor včetně krytu na zeď. LCD monitor 43", 24/7, 700nits, HITNI, LAN, bezpečnostní sklo s antireflexní vrstvou, IP40, referenční - GFNI.43.700.LAN.TTS.RAL5003</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</si>
  <si>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</si>
  <si>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</si>
  <si>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</si>
  <si>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IS-IK</t>
  </si>
  <si>
    <t>Informační panel s výstupem pro nevidomé, osazení na podlahu-samostatně stojící. Stojan s LCD monitorem 24/7, HITNI, dotyková obrazovka, klávesnice, LAN,  AKIS</t>
  </si>
  <si>
    <t>Informační panel s výstupem pro nevidomé, osazení na podlahu-samostatně stojící. Stojan s LCD monitorem 24/7, HITNI, dotyková obrazovka, klávesnice, LAN,  AKIS - hlásič pro nevidomé, napájení 230V, referenční - GFT.43.1500.NT.LAN.TTS.VIB.RAL5003 + AKIS</t>
  </si>
  <si>
    <t>220320391</t>
  </si>
  <si>
    <t>Montáž tabule včetně vyvrtání otvorů a připevnění tabule, nosné konstrukce, zatažení kabelů do tabule informační na nosnou konstrukci do hmotnosti tabule 100 kg</t>
  </si>
  <si>
    <t>IS-SWINISSBR</t>
  </si>
  <si>
    <t>SW INISSBROWSER - SW pro zobrazování odjezdů / příjezdů vlaků</t>
  </si>
  <si>
    <t>IS-SERVR</t>
  </si>
  <si>
    <t>Server informační IS - server RACK1U, RAID0,OS windows server</t>
  </si>
  <si>
    <t>IS-KST</t>
  </si>
  <si>
    <t>Klient informační IS - mPC, LCD monitor, klávesnice, my</t>
  </si>
  <si>
    <t>IS-SWINISSSW</t>
  </si>
  <si>
    <t>Software INISS</t>
  </si>
  <si>
    <t>IS-MPC</t>
  </si>
  <si>
    <t>Půmyslové mPC pro IS</t>
  </si>
  <si>
    <t>SWITCH-RCK-24.1</t>
  </si>
  <si>
    <t>SFP-S-LCWDM-1.1</t>
  </si>
  <si>
    <t>742330011.1</t>
  </si>
  <si>
    <t>HZS2232KON.3</t>
  </si>
  <si>
    <t>75O961.1</t>
  </si>
  <si>
    <t>SADAM6.1</t>
  </si>
  <si>
    <t>HZS2232ISF</t>
  </si>
  <si>
    <t>Práce spojené s instalací, odzkoušení, koordinace s provozovatelem</t>
  </si>
  <si>
    <t>HZS2232ISD</t>
  </si>
  <si>
    <t>Demontáže stávající instalace, odpojení</t>
  </si>
  <si>
    <t>Dveřní komunikátor - PS 04-02-70.X_650</t>
  </si>
  <si>
    <t>DKIP6T</t>
  </si>
  <si>
    <t>Dveřní IP komunikátor, 3x2 tlač., kamera, POE, povrchová instalace</t>
  </si>
  <si>
    <t>DKSTR</t>
  </si>
  <si>
    <t>Stříška pro komunikátor, nerez</t>
  </si>
  <si>
    <t>DKIP6T-MON</t>
  </si>
  <si>
    <t>Montáž dveřního videokomunikátoru, nastavení, odzkoušení</t>
  </si>
  <si>
    <t>IS-PM.1</t>
  </si>
  <si>
    <t>Vnitřní IP video telefon, SIP, POE</t>
  </si>
  <si>
    <t>DKVT-MON</t>
  </si>
  <si>
    <t>Montáž vnitřní stanice, nastavení, odzkoušení</t>
  </si>
  <si>
    <t>536</t>
  </si>
  <si>
    <t>SO..7101-650SZ21*1.8=37.800 [A] 
Mezisoučet: A=37.800 [B] 
Celkem: A=37.800 [C]</t>
  </si>
  <si>
    <t xml:space="preserve">  SO 04-71-01_700</t>
  </si>
  <si>
    <t>SO 04-71-01_700</t>
  </si>
  <si>
    <t>AD 1</t>
  </si>
  <si>
    <t>Větrání 1.PP</t>
  </si>
  <si>
    <t>R240001001</t>
  </si>
  <si>
    <t>Sestavná větrací jednotka s rotačním rekuperátorem, instalace po komorách do světlíku - nevytápěný prostor,</t>
  </si>
  <si>
    <t>R240001002</t>
  </si>
  <si>
    <t>Protidešťová žaluzie 500x450mm se sítem vč. nátěru RAL (odstín dle stěny světlíku)</t>
  </si>
  <si>
    <t>R240001003</t>
  </si>
  <si>
    <t>Tlumič hluku kulisový 500x400/1000mm, 2x kulisa 150x400/1000mm, mezera mezi kulisami 100mm</t>
  </si>
  <si>
    <t>R240001004</t>
  </si>
  <si>
    <t>Požární klapka 355x250mm vč. servopohonu 230V (AC) s pružinou, dále vybavená termoelektrickým spouštěcím</t>
  </si>
  <si>
    <t>R240001005</t>
  </si>
  <si>
    <t>Přívodní čtyřhranná vyústka s regulací 300x200mm, montáž do potrubí</t>
  </si>
  <si>
    <t>R240001006</t>
  </si>
  <si>
    <t>Přívodní vyústka do kruhového potrubí s regulací 225x75mm, montáž do potrubí</t>
  </si>
  <si>
    <t>R240001007</t>
  </si>
  <si>
    <t>Přívodní talířový ventil o125mm vč. montážní zdeře</t>
  </si>
  <si>
    <t>R240001008</t>
  </si>
  <si>
    <t>Přívodní talířový ventil o100mm vč. montážní zdeře</t>
  </si>
  <si>
    <t>R240001009</t>
  </si>
  <si>
    <t>Odvodní čtyřhranná vyústka s regulací 300x150mm, montáž do potrubí</t>
  </si>
  <si>
    <t>R240001010</t>
  </si>
  <si>
    <t>Přívodní a odvodní stropní difuzor s nastavitelnou čelní deskou o160mm, vč. montážní zdeře</t>
  </si>
  <si>
    <t>R240001011</t>
  </si>
  <si>
    <t>Odvodní talířový ventil o125mm vč. montážní zdeře</t>
  </si>
  <si>
    <t>R240001012</t>
  </si>
  <si>
    <t>Odvodní talířový ventil o100mm vč. montážní zdeře</t>
  </si>
  <si>
    <t>R240001013</t>
  </si>
  <si>
    <t>Regulační klapka čtyřhranná 250x100mm, ruční, provedení pozink.</t>
  </si>
  <si>
    <t>R240001014</t>
  </si>
  <si>
    <t>Regulační klapka čtyřhranná 200x100mm, ruční, provedení pozink.</t>
  </si>
  <si>
    <t>R240001015</t>
  </si>
  <si>
    <t>Regulační klapka čtyřhranná 160x100mm, ruční, provedení pozink.</t>
  </si>
  <si>
    <t>R240001016</t>
  </si>
  <si>
    <t>Regulační klapka kruhová o200mm, ruční, provedení pozink., připojovací hrdla opatřené dvoubřitým těsněním z gumy</t>
  </si>
  <si>
    <t>R240001017</t>
  </si>
  <si>
    <t>Regulační klapka kruhová o160mm, ruční, provedení pozink., připojovací hrdla opatřené dvoubřitým těsněním z gumy</t>
  </si>
  <si>
    <t>R240001018</t>
  </si>
  <si>
    <t>Regulační klapka kruhová o125mm, ruční, provedení pozink., připojovací hrdla opatřené dvoubřitým těsněním z gumy</t>
  </si>
  <si>
    <t>R240001019</t>
  </si>
  <si>
    <t>Regulační klapka kruhová o100mm, ruční, provedení pozink., připojovací hrdla opatřené dvoubřitým těsněním z gumy</t>
  </si>
  <si>
    <t>R240001020</t>
  </si>
  <si>
    <t>Dveřní mřížka 400x150mm, odstín přírodní elox (dvě mřížky na jedny dveře)</t>
  </si>
  <si>
    <t>R240001021</t>
  </si>
  <si>
    <t>Čtyřhranné VZT potrubí z předizolovaných panelů tl. 30mm pokryté hliníkovou vrstvou (rozvody vedené ve světlíku)</t>
  </si>
  <si>
    <t>R240001022</t>
  </si>
  <si>
    <t>Čtyřhranné VZT potrubí pozink. sk. I., tř. těsnosti I. - 40% tvarovek</t>
  </si>
  <si>
    <t>R240001023</t>
  </si>
  <si>
    <t>- o200mm, 30% tvarovek</t>
  </si>
  <si>
    <t>bm</t>
  </si>
  <si>
    <t>R240001024</t>
  </si>
  <si>
    <t>- o180mm, 30% tvarovek</t>
  </si>
  <si>
    <t>R240001025</t>
  </si>
  <si>
    <t>- o160mm, 30% tvarovek</t>
  </si>
  <si>
    <t>R240001026</t>
  </si>
  <si>
    <t>- o125mm, 30% tvarovek</t>
  </si>
  <si>
    <t>R240001027</t>
  </si>
  <si>
    <t>- o100mm, 30% tvarovek</t>
  </si>
  <si>
    <t>R240001028</t>
  </si>
  <si>
    <t>Ohebná hliníková hadice o125mm, balení po 10bm</t>
  </si>
  <si>
    <t>BAL</t>
  </si>
  <si>
    <t>R240001029</t>
  </si>
  <si>
    <t>Ohebná hliníková hadice o100mm, balení po 10bm</t>
  </si>
  <si>
    <t>R240001030</t>
  </si>
  <si>
    <t>Nátěr/nástřik VZT rozvodů, izolovaných ohebných hadic a závěsného materiálu do černé barvy, které jsou vedeny</t>
  </si>
  <si>
    <t>AD 1 A</t>
  </si>
  <si>
    <t>Zdroj chladu pro VZT jednotku 1.PP</t>
  </si>
  <si>
    <t>R240002001</t>
  </si>
  <si>
    <t>Venkovní chladící jednotka Qch(nom)=8kW (chladivo R32), rozsah chlazení Qch=3,2-9,2kW</t>
  </si>
  <si>
    <t>R240002002</t>
  </si>
  <si>
    <t>Nosná konzole pod venkovní jednotku žárově zinkovaná, montáž na ocelovou konstrukci světlíku</t>
  </si>
  <si>
    <t>R240002003</t>
  </si>
  <si>
    <t>Řídící box/modul pro napojení chlazení na nadřazenou regulaci MaR, regulace dle přívodní teploty ve VZT potrubí</t>
  </si>
  <si>
    <t>R240002004</t>
  </si>
  <si>
    <t>Elektronická deska PI485 sloužící pro převod komunikace chlazení do protokolu RS485, montáž do venk. jednotky</t>
  </si>
  <si>
    <t>R240002005</t>
  </si>
  <si>
    <t>Rozvod chladu vč. montáže komunikačního kabelu a závěsného materiálu</t>
  </si>
  <si>
    <t>R240002006</t>
  </si>
  <si>
    <t>Oplechování rozvodu chladu vedeného ve venkovním prostředí (cca 1bm)</t>
  </si>
  <si>
    <t>R240002007</t>
  </si>
  <si>
    <t>Montáž zařízení, uvedení do provozu, zkouška těsnosti, založení evidenční knihy, CHL zařízení, zaškolení obsluhy</t>
  </si>
  <si>
    <t>AD 10</t>
  </si>
  <si>
    <t>Chlazení kanceláří 1.PP a 1.NP</t>
  </si>
  <si>
    <t>R240015001</t>
  </si>
  <si>
    <t>Venkovní chladící jednotka Qch(nom)=44,8kW (chladivo R410A), Pi=15,45kW/32A/400V (příkon dle Eurovent)</t>
  </si>
  <si>
    <t>R240015002</t>
  </si>
  <si>
    <t>Modbus brána pro max. 16 vnitřních jednotek sloužící pro převod komunikace chlazení do protokolu Modbus RTU</t>
  </si>
  <si>
    <t>R240015003</t>
  </si>
  <si>
    <t>Vnitřní kazetová jednotka Qch=4,5kW vč. čelního panelu o rozměru 620x620mm</t>
  </si>
  <si>
    <t>R240015004</t>
  </si>
  <si>
    <t>Vnitřní kazetová jednotka Qch=3,6kW vč. čelního panelu o rozměru 620x620mm</t>
  </si>
  <si>
    <t>R240015005</t>
  </si>
  <si>
    <t>Vnitřní kazetová jednotka Qch=2,8kW vč. čelního panelu o rozměru 620x620mm</t>
  </si>
  <si>
    <t>R240015006</t>
  </si>
  <si>
    <t>Vnitřní kazetová jednotka Qch=2,2kW vč. čelního panelu o rozměru 620x620mm</t>
  </si>
  <si>
    <t>R240015007</t>
  </si>
  <si>
    <t>Vnitřní kazetová jednotka Qch=1,6kW vč. čelního panelu o rozměru 620x620mm</t>
  </si>
  <si>
    <t>R240015008</t>
  </si>
  <si>
    <t>Vnitřní nástěnná jednotka Qch=2,2kW o rozměru 818x316x189mm (šířka x výška x hloubka)</t>
  </si>
  <si>
    <t>R240015009</t>
  </si>
  <si>
    <t>Vnitřní podstropní jednotka Qch=5,6kW o rozměru 1200x235x690mm (šířka x výška x hloubka)</t>
  </si>
  <si>
    <t>R240015010</t>
  </si>
  <si>
    <t>Vnitřní podstropní jednotka Qch=2,8kW o rozměru 900x490x200mm (šířka x výška x hloubka)</t>
  </si>
  <si>
    <t>R240015007.1</t>
  </si>
  <si>
    <t>Kabelový ovladač k vnitřní kazetové jednotky s českým jazykem vč. propojovací kabeláže</t>
  </si>
  <si>
    <t>R240015008.1</t>
  </si>
  <si>
    <t>Dálkový infra ovladač k vnitřním jednotkám (pro velké kanceláře s přepážkami)</t>
  </si>
  <si>
    <t>R240015009.1</t>
  </si>
  <si>
    <t>Rozbočovač chladiva max 44,8kW</t>
  </si>
  <si>
    <t>R240015010.1</t>
  </si>
  <si>
    <t>Rozbočovač chladiva max 22,4kW</t>
  </si>
  <si>
    <t>R240015011</t>
  </si>
  <si>
    <t>R240015012</t>
  </si>
  <si>
    <t>Doplnění chladiva R410A do systému (cca 15kg)</t>
  </si>
  <si>
    <t>R240015013</t>
  </si>
  <si>
    <t>R240015014</t>
  </si>
  <si>
    <t>AD 11</t>
  </si>
  <si>
    <t>Chlazení serverovny v 1.PP</t>
  </si>
  <si>
    <t>R240016001</t>
  </si>
  <si>
    <t>Venkovní chladící jednotka Qch(nom)=3,5kW (chladivo R32), rozsah chlazení Qch=1,5-4kW</t>
  </si>
  <si>
    <t>R240016002</t>
  </si>
  <si>
    <t>R240016003</t>
  </si>
  <si>
    <t>Vnitřní nástěnná jednotka Qch=3,5kW vč. infra ovladače</t>
  </si>
  <si>
    <t>R240016004</t>
  </si>
  <si>
    <t>Suchý beznapěťový kontakt (napájení z desky vnitřní jednotky) umožňující profesi MaR vzdálené ovladání:</t>
  </si>
  <si>
    <t>R240016005</t>
  </si>
  <si>
    <t>R240016007</t>
  </si>
  <si>
    <t>Oplechování rozvodu chladu vedeného ve venkovním prostředí (cca 2bm)</t>
  </si>
  <si>
    <t>R240016008</t>
  </si>
  <si>
    <t>AD 2</t>
  </si>
  <si>
    <t>Větrání 1.NP</t>
  </si>
  <si>
    <t>R240003001</t>
  </si>
  <si>
    <t>R240003002</t>
  </si>
  <si>
    <t>Protidešťová žaluzie 1000x450mm se sítem vč. nátěru RAL (odstín dle stěny světlíku)</t>
  </si>
  <si>
    <t>R240003003</t>
  </si>
  <si>
    <t>Tlumič hluku kulisový 700x500/1000mm, 3x kulisa 150x500/1000mm, mezera mezi kulisami 83mm</t>
  </si>
  <si>
    <t>R240003004</t>
  </si>
  <si>
    <t>Požární klapka 560x315mm vč. servopohonu 230V (AC) s pružinou, dále vybavená termoelektrickým spouštěcím</t>
  </si>
  <si>
    <t>R240003005</t>
  </si>
  <si>
    <t>Přívodní a odvodní stropní difuzor s nastavitelnou čelní deskou o200mm, odstín RAL 9003, V=200-220m3/h</t>
  </si>
  <si>
    <t>R240003006</t>
  </si>
  <si>
    <t>Přetlaková komora pro koncový prvek o200mm, připojení komory o160mm s těsněním z gumové pryže,</t>
  </si>
  <si>
    <t>R240003007</t>
  </si>
  <si>
    <t>Přívodní a odvodní stropní difuzor s nastavitelnou čelní deskou o160mm, odstín RAL 9003, V=125-175m3/h</t>
  </si>
  <si>
    <t>R240003008</t>
  </si>
  <si>
    <t>Přetlaková komora pro koncový prvek o160mm, připojení komory o125mm s těsněním z gumové pryže,</t>
  </si>
  <si>
    <t>R240003009</t>
  </si>
  <si>
    <t>Přívodní a odvodní stropní difuzor s nastavitelnou čelní deskou o125mm, odstín RAL 9003, V=100m3/h</t>
  </si>
  <si>
    <t>R240003010</t>
  </si>
  <si>
    <t>Přetlaková komora pro koncový prvek o125mm, připojení komory o100mm s těsněním z gumové pryže,</t>
  </si>
  <si>
    <t>R240003011</t>
  </si>
  <si>
    <t>R240003012</t>
  </si>
  <si>
    <t>R240003013</t>
  </si>
  <si>
    <t>R240003014</t>
  </si>
  <si>
    <t>Odvodní čtyřhranná vyústka s regulací 300x150mm, montáž do potrubí, nátěr dle odstínu interiéru (černá)</t>
  </si>
  <si>
    <t>R240003015</t>
  </si>
  <si>
    <t>Odvodní vyústka do kruhového potrubí s regulací 325x75mm, montáž do potrubí, nátěr dle odstínu interiéru (černá)</t>
  </si>
  <si>
    <t>R240003016</t>
  </si>
  <si>
    <t>Regulační klapka čtyřhranná 400x200mm, ruční, provedení pozink.</t>
  </si>
  <si>
    <t>R240003017</t>
  </si>
  <si>
    <t>Regulační klapka čtyřhranná 315x200mm, ruční, provedení pozink.</t>
  </si>
  <si>
    <t>R240003018</t>
  </si>
  <si>
    <t>Regulační klapka čtyřhranná 200x200mm, ruční, provedení pozink.</t>
  </si>
  <si>
    <t>R240003019</t>
  </si>
  <si>
    <t>R240003020</t>
  </si>
  <si>
    <t>R240003021</t>
  </si>
  <si>
    <t>R240003022</t>
  </si>
  <si>
    <t>R240003023</t>
  </si>
  <si>
    <t>R240003024</t>
  </si>
  <si>
    <t>R240003025</t>
  </si>
  <si>
    <t>R240003026</t>
  </si>
  <si>
    <t>R240003027</t>
  </si>
  <si>
    <t>R240003028</t>
  </si>
  <si>
    <t>R240003029</t>
  </si>
  <si>
    <t>Ohebná hliníková hadice o160mm, balení po 10bm</t>
  </si>
  <si>
    <t>R240003030</t>
  </si>
  <si>
    <t>R240003031</t>
  </si>
  <si>
    <t>R240003032</t>
  </si>
  <si>
    <t>AD 2 A</t>
  </si>
  <si>
    <t>Zdroj chladu pro VZT jednotku 1.NP</t>
  </si>
  <si>
    <t>R240004001</t>
  </si>
  <si>
    <t>Venkovní chladící jednotka Qch(nom)=14,6kW (chladivo R32), rozsah chlazení Qch=5,8-15,77kW</t>
  </si>
  <si>
    <t>R240004002</t>
  </si>
  <si>
    <t>R240004003</t>
  </si>
  <si>
    <t>R240004004</t>
  </si>
  <si>
    <t>R240004005</t>
  </si>
  <si>
    <t>R240004006</t>
  </si>
  <si>
    <t>R240004007</t>
  </si>
  <si>
    <t>AD 3</t>
  </si>
  <si>
    <t>Větrání 2.NP část „A“</t>
  </si>
  <si>
    <t>R240005001</t>
  </si>
  <si>
    <t>R240005002</t>
  </si>
  <si>
    <t>Protidešťová žaluzie 900x450mm se sítem vč. nátěru RAL (odstín dle stěny světlíku)</t>
  </si>
  <si>
    <t>R240005003</t>
  </si>
  <si>
    <t>R240005004</t>
  </si>
  <si>
    <t>Požární klapka 500x315mm vč. servopohonu 230V (AC) s pružinou, dále vybavená termoelektrickým spouštěcím</t>
  </si>
  <si>
    <t>R240005005</t>
  </si>
  <si>
    <t>Vířivý anemostat 600x600/16, nastavitelné lamely, přívod vzduchu 340m3/h</t>
  </si>
  <si>
    <t>R240005006</t>
  </si>
  <si>
    <t>Plenum box (přívodní) 600x600mm vč. regulační klapky s možností měření tlaku, připojení horizontální o200mm</t>
  </si>
  <si>
    <t>R240005007</t>
  </si>
  <si>
    <t>Vířivý anemostat 600x600/8, nastavitelné lamely, přívod vzduchu 200m3/h</t>
  </si>
  <si>
    <t>R240005008</t>
  </si>
  <si>
    <t>R240005009</t>
  </si>
  <si>
    <t>Přívodní a odvodní stropní difuzor s nastavitelnou čelní deskou o200mm, odstín RAL 9003, V=200m3/h</t>
  </si>
  <si>
    <t>R240005010</t>
  </si>
  <si>
    <t>R240005011</t>
  </si>
  <si>
    <t>Přívodní a odvodní stropní difuzor s nastavitelnou čelní deskou o160mm, odstín RAL 9003, V=100-190m3/h</t>
  </si>
  <si>
    <t>R240005012</t>
  </si>
  <si>
    <t>R240005013</t>
  </si>
  <si>
    <t>Přívodní čtyřhranná vyústka s regulací 300x100mm, montáž do potrubí</t>
  </si>
  <si>
    <t>R240005014</t>
  </si>
  <si>
    <t>R240005015</t>
  </si>
  <si>
    <t>Odvodní čtyřhranná vyústka s regulací 300x100mm, montáž do potrubí</t>
  </si>
  <si>
    <t>R240005016</t>
  </si>
  <si>
    <t>Odvodní vyústka do kruhového potrubí s regulací 525x75mm, montáž do potrubí, nátěr dle odstínu interiéru (černá)</t>
  </si>
  <si>
    <t>R240005017</t>
  </si>
  <si>
    <t>Vířivý anemostat 600x600/8, nastavitelné lamely, odvod vzduchu 200m3/h</t>
  </si>
  <si>
    <t>R240005018</t>
  </si>
  <si>
    <t>Plenum box (odvodní) 600x600mm vč. regulační klapky s možností měření tlaku, připojení horizontální o200mm</t>
  </si>
  <si>
    <t>R240005019</t>
  </si>
  <si>
    <t>R240005020</t>
  </si>
  <si>
    <t>R240005021</t>
  </si>
  <si>
    <t>R240005022</t>
  </si>
  <si>
    <t>Regulační klapka čtyřhranná 280x250mm, ruční, provedení pozink.</t>
  </si>
  <si>
    <t>R240005023</t>
  </si>
  <si>
    <t>Regulační klapka čtyřhranná 250x200mm, ruční, provedení pozink.</t>
  </si>
  <si>
    <t>R240005024</t>
  </si>
  <si>
    <t>R240005025</t>
  </si>
  <si>
    <t>R240005026</t>
  </si>
  <si>
    <t>R240005027</t>
  </si>
  <si>
    <t>R240005028</t>
  </si>
  <si>
    <t>R240005029</t>
  </si>
  <si>
    <t>R240005030</t>
  </si>
  <si>
    <t>R240005031</t>
  </si>
  <si>
    <t>R240005032</t>
  </si>
  <si>
    <t>R240005033</t>
  </si>
  <si>
    <t>R240005034</t>
  </si>
  <si>
    <t>Ohebná hliníková hadice o200mm, balení po 10bm</t>
  </si>
  <si>
    <t>R240005035</t>
  </si>
  <si>
    <t>R240005036</t>
  </si>
  <si>
    <t>R240005037</t>
  </si>
  <si>
    <t>R240005038</t>
  </si>
  <si>
    <t>AD 3 A</t>
  </si>
  <si>
    <t>Zdroj chladu pro VZT jednotku 2.NP část "A"</t>
  </si>
  <si>
    <t>R240006001</t>
  </si>
  <si>
    <t>Venkovní chladící jednotka Qch(nom)=13,4kW (chladivo R32), rozsah chlazení Qch=5,4-15,68kW</t>
  </si>
  <si>
    <t>R240006002</t>
  </si>
  <si>
    <t>R240006003</t>
  </si>
  <si>
    <t>R240006004</t>
  </si>
  <si>
    <t>R240006005</t>
  </si>
  <si>
    <t>R240006006</t>
  </si>
  <si>
    <t>R240006007</t>
  </si>
  <si>
    <t>AD 4</t>
  </si>
  <si>
    <t>Větrání 2.NP část „B“</t>
  </si>
  <si>
    <t>R240007001</t>
  </si>
  <si>
    <t>R240007002</t>
  </si>
  <si>
    <t>R240007003</t>
  </si>
  <si>
    <t>R240007004</t>
  </si>
  <si>
    <t>R240007005</t>
  </si>
  <si>
    <t>Vířivý anemostat kruhový o500mm/24, nastavitelné lamely, přívod vzduchu 340m3/h</t>
  </si>
  <si>
    <t>R240007006</t>
  </si>
  <si>
    <t>Plenum box (přívodní) o500mm vč. perforované regulační klapky, připojení horizontální o200mm</t>
  </si>
  <si>
    <t>R240007007</t>
  </si>
  <si>
    <t>Přívodní a odvodní stropní difuzor s nastavitelnou čelní deskou o200mm, odstín RAL 9003, V=225m3/h</t>
  </si>
  <si>
    <t>R240007008</t>
  </si>
  <si>
    <t>R240007009</t>
  </si>
  <si>
    <t>Přívodní a odvodní stropní difuzor s nastavitelnou čelní deskou o100mm, odstín RAL 9003, V=50-75m3/h</t>
  </si>
  <si>
    <t>R240007010</t>
  </si>
  <si>
    <t>Přívodní čtyřhranná vyústka s regulací 400x150mm, montáž do potrubí</t>
  </si>
  <si>
    <t>R240007011</t>
  </si>
  <si>
    <t>Přívodní čtyřhranná vyústka s regulací 300x150mm, montáž do potrubí</t>
  </si>
  <si>
    <t>R240007012</t>
  </si>
  <si>
    <t>R240007013</t>
  </si>
  <si>
    <t>R240007014</t>
  </si>
  <si>
    <t>Odvodní čtyřhranná vyústka s regulací 400x150mm, montáž do potrubí</t>
  </si>
  <si>
    <t>R240007015</t>
  </si>
  <si>
    <t>R240007016</t>
  </si>
  <si>
    <t>R240007017</t>
  </si>
  <si>
    <t>R240007018</t>
  </si>
  <si>
    <t>Odvodní talířový ventil o160mm vč. montážní zdeře</t>
  </si>
  <si>
    <t>R240007019</t>
  </si>
  <si>
    <t>R240007020</t>
  </si>
  <si>
    <t>R240007021</t>
  </si>
  <si>
    <t>Regulační klapka kruhová o250mm, ruční, provedení pozink., připojovací hrdla opatřené dvoubřitým těsněním z gumy</t>
  </si>
  <si>
    <t>R240007022</t>
  </si>
  <si>
    <t>R240007023</t>
  </si>
  <si>
    <t>R240007024</t>
  </si>
  <si>
    <t>R240007025</t>
  </si>
  <si>
    <t>R240007026</t>
  </si>
  <si>
    <t>R240007027</t>
  </si>
  <si>
    <t>R240007028</t>
  </si>
  <si>
    <t>R240007029</t>
  </si>
  <si>
    <t>R240007030</t>
  </si>
  <si>
    <t>R240007031</t>
  </si>
  <si>
    <t>R240007032</t>
  </si>
  <si>
    <t>R240007033</t>
  </si>
  <si>
    <t>R240007034</t>
  </si>
  <si>
    <t>R240007035</t>
  </si>
  <si>
    <t>R240007036</t>
  </si>
  <si>
    <t>AD 4 A</t>
  </si>
  <si>
    <t>Zdroj chladu pro VZT jednotku 2.NP část "B"</t>
  </si>
  <si>
    <t>R240008001</t>
  </si>
  <si>
    <t>R240008002</t>
  </si>
  <si>
    <t>R240008003</t>
  </si>
  <si>
    <t>R240008004</t>
  </si>
  <si>
    <t>R240008006</t>
  </si>
  <si>
    <t>R240008007</t>
  </si>
  <si>
    <t>R240008008</t>
  </si>
  <si>
    <t>AD 5</t>
  </si>
  <si>
    <t>Větrání 3.NP</t>
  </si>
  <si>
    <t>R240009001</t>
  </si>
  <si>
    <t>R240009002</t>
  </si>
  <si>
    <t>Protidešťová žaluzie 800x450mm se sítem vč. nátěru RAL (odstín dle stěny světlíku)</t>
  </si>
  <si>
    <t>R240009003</t>
  </si>
  <si>
    <t>Tlumič hluku kulisový 600x500/1000mm, 4x kulisa 100x500/1000mm, mezera mezi kulisami 50mm</t>
  </si>
  <si>
    <t>360</t>
  </si>
  <si>
    <t>R240009004</t>
  </si>
  <si>
    <t>Požární klapka 500x250mm vč. servopohonu 230V (AC) s pružinou, dále vybavená termoelektrickým spouštěcím</t>
  </si>
  <si>
    <t>R240009005</t>
  </si>
  <si>
    <t>Vířivý anemostat 600x600/24, nastavitelné lamely, přívod vzduchu 380m3/h</t>
  </si>
  <si>
    <t>R240009006</t>
  </si>
  <si>
    <t>R240009007</t>
  </si>
  <si>
    <t>Vířivý anemostat 600x600/24, nastavitelné lamely, odvod vzduchu 380m3/h</t>
  </si>
  <si>
    <t>R240009008</t>
  </si>
  <si>
    <t>R240009009</t>
  </si>
  <si>
    <t>Přívodní a odvodní stropní difuzor s nastavitelnou čelní deskou o125mm, odstín RAL 9003, V=75-100m3/h</t>
  </si>
  <si>
    <t>R240009010</t>
  </si>
  <si>
    <t>R240009011</t>
  </si>
  <si>
    <t>Přívodní vyústka do kruhového potrubí s regulací 425x75mm, montáž do potrubí</t>
  </si>
  <si>
    <t>R240009012</t>
  </si>
  <si>
    <t>Přívodní vyústka do kruhového potrubí s regulací 325x75mm, montáž do potrubí</t>
  </si>
  <si>
    <t>R240009013</t>
  </si>
  <si>
    <t>Přívodní talířový ventil o160mm vč. montážní zdeře</t>
  </si>
  <si>
    <t>R240009014</t>
  </si>
  <si>
    <t>371</t>
  </si>
  <si>
    <t>R240009015</t>
  </si>
  <si>
    <t>R240009016</t>
  </si>
  <si>
    <t>R240009017</t>
  </si>
  <si>
    <t>Regulační klapka čtyřhranná 250x250mm, ruční, provedení pozink.</t>
  </si>
  <si>
    <t>R240009018</t>
  </si>
  <si>
    <t>Regulační klapka čtyřhranná 250x160mm, ruční, provedení pozink.</t>
  </si>
  <si>
    <t>R240009019</t>
  </si>
  <si>
    <t>R240009020</t>
  </si>
  <si>
    <t>R240009021</t>
  </si>
  <si>
    <t>R240009022</t>
  </si>
  <si>
    <t>R240009023</t>
  </si>
  <si>
    <t>R240009024</t>
  </si>
  <si>
    <t>R240009025</t>
  </si>
  <si>
    <t>R240009026</t>
  </si>
  <si>
    <t>R240009027</t>
  </si>
  <si>
    <t>384</t>
  </si>
  <si>
    <t>R240009028</t>
  </si>
  <si>
    <t>R240009029</t>
  </si>
  <si>
    <t>AD 5 A</t>
  </si>
  <si>
    <t>Zdroj chladu pro VZT jednotku 3.NP</t>
  </si>
  <si>
    <t>R240010001</t>
  </si>
  <si>
    <t>Venkovní chladící jednotka Qch(nom)=12,1kW (chladivo R32), rozsah chlazení Qch=4,8-14,16kW</t>
  </si>
  <si>
    <t>R240010002</t>
  </si>
  <si>
    <t>R240010003</t>
  </si>
  <si>
    <t>R240010004</t>
  </si>
  <si>
    <t>R240010005</t>
  </si>
  <si>
    <t>R240010006</t>
  </si>
  <si>
    <t>R240010007</t>
  </si>
  <si>
    <t>AD 6</t>
  </si>
  <si>
    <t>Větrání denní místnosti</t>
  </si>
  <si>
    <t>R240011001</t>
  </si>
  <si>
    <t>Kompaktní rekuperační jednotka - nástěnná, V=1000m3/h, Pi=1,6kW/230V vč. el. ohřevu 1250W</t>
  </si>
  <si>
    <t>R240011002</t>
  </si>
  <si>
    <t>Nástěnný regulátor vč. připojovacího kabelu délky 9m, sloužící k ovládání jednotky s následujícími nastaveními:</t>
  </si>
  <si>
    <t>R240011003</t>
  </si>
  <si>
    <t>Modbus karta umožňující jednotku napojit na nadřazený systém s protokolem Modbus</t>
  </si>
  <si>
    <t>R240011004</t>
  </si>
  <si>
    <t>Výfuková hlavice o315mm, provedení pozink.</t>
  </si>
  <si>
    <t>R240011005</t>
  </si>
  <si>
    <t>Šikmý kus ses sítem o315mm, provedení pozink.</t>
  </si>
  <si>
    <t>R240011006</t>
  </si>
  <si>
    <t>Tepelná izolace tl. 60mm s pozink. oplechováním (rozvod ve venkovním prostředí)</t>
  </si>
  <si>
    <t>R240011007</t>
  </si>
  <si>
    <t>Tepelná samolepící kaučuková izolace tl. 15mm s fólií (s pokoveným polyesterovým povlakem)</t>
  </si>
  <si>
    <t>R240011008</t>
  </si>
  <si>
    <t>Kruhové vzduchotechnické potrubí ze spirálově vinutých trub a tvarových kusů opatřených dvoubřitým těsněním z gumy,</t>
  </si>
  <si>
    <t>AD 7</t>
  </si>
  <si>
    <t>Chlazení kanceláří 3.NP</t>
  </si>
  <si>
    <t>R240012001</t>
  </si>
  <si>
    <t>Venkovní chladící jednotka Qch(nom)=28kW (chladivo R410A), Pi=8,33kW/32A/400V (příkon dle Eurovent)</t>
  </si>
  <si>
    <t>R240012002</t>
  </si>
  <si>
    <t>R240012003</t>
  </si>
  <si>
    <t>R240012004</t>
  </si>
  <si>
    <t>R240012005</t>
  </si>
  <si>
    <t>R240012006</t>
  </si>
  <si>
    <t>R240012007</t>
  </si>
  <si>
    <t>R240012008</t>
  </si>
  <si>
    <t>R240012009</t>
  </si>
  <si>
    <t>R240012010</t>
  </si>
  <si>
    <t>R240012011</t>
  </si>
  <si>
    <t>R240012012</t>
  </si>
  <si>
    <t>Doplnění chladiva R410A do systému (cca 6kg)</t>
  </si>
  <si>
    <t>R240012013</t>
  </si>
  <si>
    <t>Oplechování rozvodu chladu vedeného ve venkovním prostředí (cca 3bm)</t>
  </si>
  <si>
    <t>R240012014</t>
  </si>
  <si>
    <t>AD 8</t>
  </si>
  <si>
    <t>Chlazení kanceláří 2.NP část „A“</t>
  </si>
  <si>
    <t>R240013001</t>
  </si>
  <si>
    <t>Venkovní chladící jednotka Qch(nom)=39,2kW (chladivo R410A), Pi=11,88kW/32A/400V (příkon dle Eurovent)</t>
  </si>
  <si>
    <t>R240013002</t>
  </si>
  <si>
    <t>R240013003</t>
  </si>
  <si>
    <t>R240013004</t>
  </si>
  <si>
    <t>R240013005</t>
  </si>
  <si>
    <t>R240013006</t>
  </si>
  <si>
    <t>R240013007</t>
  </si>
  <si>
    <t>Rozbočovač chladiva max 95,2kW</t>
  </si>
  <si>
    <t>R240013008</t>
  </si>
  <si>
    <t>R240013009</t>
  </si>
  <si>
    <t>R240013010</t>
  </si>
  <si>
    <t>R240013011</t>
  </si>
  <si>
    <t>Doplnění chladiva R410A do systému (cca 10kg)</t>
  </si>
  <si>
    <t>R240013012</t>
  </si>
  <si>
    <t>R240013013</t>
  </si>
  <si>
    <t>AD 9</t>
  </si>
  <si>
    <t>Chlazení kanceláří 2.NP část „B“</t>
  </si>
  <si>
    <t>R240014001</t>
  </si>
  <si>
    <t>Venkovní chladící jednotka Qch(nom)=33,6kW (chladivo R410A), Pi=11,65kW/32A/400V (příkon dle Eurovent)</t>
  </si>
  <si>
    <t>R240014002</t>
  </si>
  <si>
    <t>R240014003</t>
  </si>
  <si>
    <t>Vnitřní kazetová jednotka Qch=5,6kW vč. čelního panelu o rozměru 620x620mm</t>
  </si>
  <si>
    <t>R240014004</t>
  </si>
  <si>
    <t>R240014005</t>
  </si>
  <si>
    <t>R240014006</t>
  </si>
  <si>
    <t>R240014007</t>
  </si>
  <si>
    <t>R240014008</t>
  </si>
  <si>
    <t>R240014009</t>
  </si>
  <si>
    <t>R240014010</t>
  </si>
  <si>
    <t>R240014011</t>
  </si>
  <si>
    <t>R240014012</t>
  </si>
  <si>
    <t>Doplnění chladiva R410A do systému (cca 7kg)</t>
  </si>
  <si>
    <t>R240014013</t>
  </si>
  <si>
    <t>R240014014</t>
  </si>
  <si>
    <t>CD 1</t>
  </si>
  <si>
    <t>Větrání pokladny</t>
  </si>
  <si>
    <t>R240028001</t>
  </si>
  <si>
    <t>Kompaktní větrací jednotka s rotačním rekuperátorem - montáž na stěnu, horní připojení hrdel o160mm,</t>
  </si>
  <si>
    <t>R240028002</t>
  </si>
  <si>
    <t>Nástěnný ovladač umožňující základní řízení (stupně otáček, indikace alarmu a výměny filtrů)</t>
  </si>
  <si>
    <t>R240028003</t>
  </si>
  <si>
    <t>Ohebný tlumič hluku o125mm délky 1m</t>
  </si>
  <si>
    <t>R240028004</t>
  </si>
  <si>
    <t>Výfuková hlavice o125mm, provedení pozink.</t>
  </si>
  <si>
    <t>R240028005</t>
  </si>
  <si>
    <t>Šikmý kus ses sítem o160mm, provedení pozink.</t>
  </si>
  <si>
    <t>R240028006</t>
  </si>
  <si>
    <t>R240028007</t>
  </si>
  <si>
    <t>R240028008</t>
  </si>
  <si>
    <t>R240028009</t>
  </si>
  <si>
    <t>R240028010</t>
  </si>
  <si>
    <t>R240028011</t>
  </si>
  <si>
    <t>R240028012</t>
  </si>
  <si>
    <t>Tepelná samolepící kaučuková izolace tl. 15mm bez fólie, povrch izolace v černé barvě</t>
  </si>
  <si>
    <t>R240028013</t>
  </si>
  <si>
    <t>R240028014</t>
  </si>
  <si>
    <t>R240028015</t>
  </si>
  <si>
    <t>R240028016</t>
  </si>
  <si>
    <t>R240028017</t>
  </si>
  <si>
    <t>R240028018</t>
  </si>
  <si>
    <t>CD 2</t>
  </si>
  <si>
    <t>Chlazení pokladny</t>
  </si>
  <si>
    <t>R240029001</t>
  </si>
  <si>
    <t>Venkovní chladící jednotka Qch(nom)=2,5kW (chladivo R32), rozsah chlazení Qch=1,5-3,2kW</t>
  </si>
  <si>
    <t>R240029002</t>
  </si>
  <si>
    <t>R240029003</t>
  </si>
  <si>
    <t>Vnitřní nástěnná jednotka Qch=2,5kW vč. infra ovladače</t>
  </si>
  <si>
    <t>R240029004</t>
  </si>
  <si>
    <t>R240029005</t>
  </si>
  <si>
    <t>R240029006</t>
  </si>
  <si>
    <t>KM 1</t>
  </si>
  <si>
    <t>Větrání haly</t>
  </si>
  <si>
    <t>R240030001</t>
  </si>
  <si>
    <t>Sestavná větrací jednotka s rotačním rekuperátorem, instalace po komorách do strojovny VZT - nevytápěný prostor,</t>
  </si>
  <si>
    <t>R240030002</t>
  </si>
  <si>
    <t>Tlumič hluku kulisový 1200x800/1000mm, 5x kulisa 150x800/1000mm, mezera mezi kulisami 90mm</t>
  </si>
  <si>
    <t>R240030003</t>
  </si>
  <si>
    <t>Požární klapka 1000x500mm vč. servopohonu 230V (AC) s pružinou, dále vybavená termoelektrickým spouštěcím</t>
  </si>
  <si>
    <t>R240030004</t>
  </si>
  <si>
    <t>Požární klapka 600x800mm vč. servopohonu 230V (AC) s pružinou, dále vybavená termoelektrickým spouštěcím</t>
  </si>
  <si>
    <t>R240030005</t>
  </si>
  <si>
    <t>Kruhová dýza s dlouhým dosahem o200mm, s možností změny směru proudění +/- 30°</t>
  </si>
  <si>
    <t>R240030006</t>
  </si>
  <si>
    <t>Odvodní přepouštěcí mřížka 600x600mm bez regulace, montáž do potrubí</t>
  </si>
  <si>
    <t>R240030007</t>
  </si>
  <si>
    <t>Regulační klapka čtyřhranná 315x400mm, ruční, provedení pozink.</t>
  </si>
  <si>
    <t>R240030008</t>
  </si>
  <si>
    <t>Regulační klapka čtyřhranná 315x250mm, ruční, provedení pozink.</t>
  </si>
  <si>
    <t>R240030009</t>
  </si>
  <si>
    <t>R240030010</t>
  </si>
  <si>
    <t>Tepelně-požární izolace s Al. polepem - odolnost 30minut, oboustranná (rozvod vedené v půdním prostoru)</t>
  </si>
  <si>
    <t>R240030011</t>
  </si>
  <si>
    <t>R240030012</t>
  </si>
  <si>
    <t>Čtyřhranné VZT potrubí z předizolovaných panelů tl. 30mm pokryté hliníkovou vrstvou (rozvody venku)</t>
  </si>
  <si>
    <t>R240030013</t>
  </si>
  <si>
    <t>Čtyřhranné VZT potrubí z předizolovaných panelů tl. 20mm pokryté hliníkovou vrstvou (rozvody ve strojovně a v hale)</t>
  </si>
  <si>
    <t>R240030014</t>
  </si>
  <si>
    <t>R240030015</t>
  </si>
  <si>
    <t>- o250mm, 30% tvarovek</t>
  </si>
  <si>
    <t>R240030016</t>
  </si>
  <si>
    <t>R240030017</t>
  </si>
  <si>
    <t>Ohebná hadice o200mm s tepelně-hlukovou izolací tl. 25mm, hutnost 16kg/m3, balení po 10m</t>
  </si>
  <si>
    <t>R240030018</t>
  </si>
  <si>
    <t>Nátěr/nástřik VZT rozvodů a závěsného/potpůrného materiálu do barvy (odstín dle požadavku architekta), které jsou</t>
  </si>
  <si>
    <t>KM 2</t>
  </si>
  <si>
    <t>Větrání soc.zázemí v 1.NP</t>
  </si>
  <si>
    <t>R240031001</t>
  </si>
  <si>
    <t>Potrubní ultra tichý ventiátor o160mm se zabudovaným doběhem, V=290-340m3/h, Pext=150Pa, Pi=59W/0,26A/230V</t>
  </si>
  <si>
    <t>R240031002</t>
  </si>
  <si>
    <t>Spojovací manžeta o160mm k potrubnímu ventilátoru</t>
  </si>
  <si>
    <t>R240031003</t>
  </si>
  <si>
    <t>Přetlaková žaluzie hliníková 200x400mm, vč. odstínu RAL dle požadavku architekta</t>
  </si>
  <si>
    <t>R240031004</t>
  </si>
  <si>
    <t>R240031005</t>
  </si>
  <si>
    <t>Zpětná klapka těsná o160mm, provedení samotížné s magnetem</t>
  </si>
  <si>
    <t>R240031006</t>
  </si>
  <si>
    <t>R240031007</t>
  </si>
  <si>
    <t>R240031008</t>
  </si>
  <si>
    <t>R240031009</t>
  </si>
  <si>
    <t>R240031010</t>
  </si>
  <si>
    <t>R240031011</t>
  </si>
  <si>
    <t>R240031012</t>
  </si>
  <si>
    <t>R240031013</t>
  </si>
  <si>
    <t>KM 3</t>
  </si>
  <si>
    <t>Větraní místnosti WC v 1.NP</t>
  </si>
  <si>
    <t>R240032001</t>
  </si>
  <si>
    <t>Malý radiální ventilátor připojení o100mm, V=80m3/h, Pext=130Pa,</t>
  </si>
  <si>
    <t>R240032002</t>
  </si>
  <si>
    <t>Výfuková hlavice o100mm, provedení pozink.</t>
  </si>
  <si>
    <t>R240032003</t>
  </si>
  <si>
    <t>R240032004</t>
  </si>
  <si>
    <t>R240032005</t>
  </si>
  <si>
    <t>R240032006</t>
  </si>
  <si>
    <t>Vnější záslepka na potrubí s odvodem kondenzátu o100mm</t>
  </si>
  <si>
    <t>KM 4</t>
  </si>
  <si>
    <t>Destratifikátory</t>
  </si>
  <si>
    <t>R240033001</t>
  </si>
  <si>
    <t>Destratifikátor 700x700mm s plochou působení 150-380m2, V=10050m3/h, Pi=350W/1,6A/230V</t>
  </si>
  <si>
    <t>R240033002</t>
  </si>
  <si>
    <t>Nástřik destratifikátoru na barevný odstín dle požadavku architekta</t>
  </si>
  <si>
    <t>R240033003</t>
  </si>
  <si>
    <t>Závěsná karabina 5x50mm, pro závěsný řetěz, max. nosnost 70kg</t>
  </si>
  <si>
    <t>R240033004</t>
  </si>
  <si>
    <t>Závěsný řetěz na destratifikátor max. nosnost 70kg</t>
  </si>
  <si>
    <t>SZ 1</t>
  </si>
  <si>
    <t>Větrání 1.PP a 1.NP</t>
  </si>
  <si>
    <t>R240017001</t>
  </si>
  <si>
    <t>R240017002</t>
  </si>
  <si>
    <t>Protidešťová žaluzie 630x400mm se sítem vč. nátěru RAL (odstín dle stěny světlíku)</t>
  </si>
  <si>
    <t>R240017003</t>
  </si>
  <si>
    <t>Protidešťová žaluzie 560x450mm se sítem vč. nátěru RAL (odstín dle stěny světlíku)</t>
  </si>
  <si>
    <t>R240017004</t>
  </si>
  <si>
    <t>R240017005</t>
  </si>
  <si>
    <t>Požární klapka 400x250mm vč. servopohonu 230V (AC) s pružinou, dále vybavená termoelektrickým spouštěcím</t>
  </si>
  <si>
    <t>R240017006</t>
  </si>
  <si>
    <t>Požární klapka 280x200mm vč. servopohonu 230V (AC) s pružinou, dále vybavená termoelektrickým spouštěcím</t>
  </si>
  <si>
    <t>R240017007</t>
  </si>
  <si>
    <t>Požární klapka 200x200mm vč. servopohonu 230V (AC) s pružinou, dále vybavená termoelektrickým spouštěcím</t>
  </si>
  <si>
    <t>R240017008</t>
  </si>
  <si>
    <t>R240017009</t>
  </si>
  <si>
    <t>R240017010</t>
  </si>
  <si>
    <t>R240017011</t>
  </si>
  <si>
    <t>R240017012</t>
  </si>
  <si>
    <t>R240017013</t>
  </si>
  <si>
    <t>R240017014</t>
  </si>
  <si>
    <t>Přívodní čtyřhranná vyústka s regulací 200x100mm, montáž do potrubí</t>
  </si>
  <si>
    <t>R240017015</t>
  </si>
  <si>
    <t>R240017016</t>
  </si>
  <si>
    <t>Odvodní vyústka do kruhového potrubí s regulací 325x75mm, montáž do potrubí</t>
  </si>
  <si>
    <t>R240017017</t>
  </si>
  <si>
    <t>R240017018</t>
  </si>
  <si>
    <t>R240017019</t>
  </si>
  <si>
    <t>R240017020</t>
  </si>
  <si>
    <t>R240017021</t>
  </si>
  <si>
    <t>R240017022</t>
  </si>
  <si>
    <t>R240017023</t>
  </si>
  <si>
    <t>R240017024</t>
  </si>
  <si>
    <t>Regulační klapka čtyřhranná 200x150mm, ruční, provedení pozink.</t>
  </si>
  <si>
    <t>R240017025</t>
  </si>
  <si>
    <t>R240017026</t>
  </si>
  <si>
    <t>R240017027</t>
  </si>
  <si>
    <t>R240017028</t>
  </si>
  <si>
    <t>R240017029</t>
  </si>
  <si>
    <t>R240017030</t>
  </si>
  <si>
    <t>R240017031</t>
  </si>
  <si>
    <t>R240017032</t>
  </si>
  <si>
    <t>R240017033</t>
  </si>
  <si>
    <t>R240017034</t>
  </si>
  <si>
    <t>R240017035</t>
  </si>
  <si>
    <t>R240017036</t>
  </si>
  <si>
    <t>R240017037</t>
  </si>
  <si>
    <t>R240017038</t>
  </si>
  <si>
    <t>SZ 10</t>
  </si>
  <si>
    <t>Chlazení rozvaděče SLP v 1.PP</t>
  </si>
  <si>
    <t>R240027001</t>
  </si>
  <si>
    <t>R240027002</t>
  </si>
  <si>
    <t>R240027003</t>
  </si>
  <si>
    <t>R240027004</t>
  </si>
  <si>
    <t>R240027005</t>
  </si>
  <si>
    <t>R240027006</t>
  </si>
  <si>
    <t>R240027007</t>
  </si>
  <si>
    <t>SZ 1A</t>
  </si>
  <si>
    <t>Zdroj chladu pro VZT jednotku SZ1</t>
  </si>
  <si>
    <t>R240018001</t>
  </si>
  <si>
    <t>R240018002</t>
  </si>
  <si>
    <t>R240018003</t>
  </si>
  <si>
    <t>R240018004</t>
  </si>
  <si>
    <t>R240018005</t>
  </si>
  <si>
    <t>R240018006</t>
  </si>
  <si>
    <t>R240018007</t>
  </si>
  <si>
    <t>SZ 2</t>
  </si>
  <si>
    <t>Větrání sociálního zázemí 1.NP</t>
  </si>
  <si>
    <t>R240019001</t>
  </si>
  <si>
    <t>Potrubní ultra tichý ventiátor o160mm se zabudovaným doběhem, V=230-285m3/h, Pext=170Pa, Pi=59W/0,26A/230V</t>
  </si>
  <si>
    <t>R240019002</t>
  </si>
  <si>
    <t>R240019003</t>
  </si>
  <si>
    <t>Malý radiální ventilátor připojení o100mm, V=50m3/h, Pext=140Pa,</t>
  </si>
  <si>
    <t>R240019004</t>
  </si>
  <si>
    <t>Výfuková hlavice o200mm, provedení pozink.</t>
  </si>
  <si>
    <t>R240019005</t>
  </si>
  <si>
    <t>R240019006</t>
  </si>
  <si>
    <t>R240019007</t>
  </si>
  <si>
    <t>R240019008</t>
  </si>
  <si>
    <t>R240019009</t>
  </si>
  <si>
    <t>R240019010</t>
  </si>
  <si>
    <t>R240019011</t>
  </si>
  <si>
    <t>R240019012</t>
  </si>
  <si>
    <t>R240019013</t>
  </si>
  <si>
    <t>R240019014</t>
  </si>
  <si>
    <t>R240019015</t>
  </si>
  <si>
    <t>R240019016</t>
  </si>
  <si>
    <t>R240019017</t>
  </si>
  <si>
    <t>SZ 3</t>
  </si>
  <si>
    <t>Větrání sociálního zázemí 1.PP</t>
  </si>
  <si>
    <t>R240020001</t>
  </si>
  <si>
    <t>Potrubní ultra tichý ventiátor o125mm se zabudovaným doběhem, V=105-130m3/h, Pext=800Pa, Pi=27W/0,12A/230V</t>
  </si>
  <si>
    <t>R240020002</t>
  </si>
  <si>
    <t>R240020003</t>
  </si>
  <si>
    <t>Malý radiální ventilátor připojení o100mm, V=50-80m3/h, Pext=140Pa,</t>
  </si>
  <si>
    <t>R240020004</t>
  </si>
  <si>
    <t>Výfuková hlavice o160mm, provedení pozink.</t>
  </si>
  <si>
    <t>R240020005</t>
  </si>
  <si>
    <t>Přetlaková žaluzie hliníková 200x200mm, vč. odstínu RAL dle požadavku architekta</t>
  </si>
  <si>
    <t>R240020006</t>
  </si>
  <si>
    <t>R240020007</t>
  </si>
  <si>
    <t>R240020008</t>
  </si>
  <si>
    <t>Zpětná klapka těsná o125mm, provedení samotížné s magnetem</t>
  </si>
  <si>
    <t>R240020009</t>
  </si>
  <si>
    <t>R240020010</t>
  </si>
  <si>
    <t>R240020011</t>
  </si>
  <si>
    <t>R240020012</t>
  </si>
  <si>
    <t>R240020013</t>
  </si>
  <si>
    <t>R240020014</t>
  </si>
  <si>
    <t>R240020015</t>
  </si>
  <si>
    <t>R240020016</t>
  </si>
  <si>
    <t>R240020017</t>
  </si>
  <si>
    <t>R240020018</t>
  </si>
  <si>
    <t>SZ 4</t>
  </si>
  <si>
    <t>Chlazení čekárny</t>
  </si>
  <si>
    <t>R240021001</t>
  </si>
  <si>
    <t>R240021002</t>
  </si>
  <si>
    <t>Nosná konzole pod venkovní jednotku žárově zinkovaná</t>
  </si>
  <si>
    <t>R240021003</t>
  </si>
  <si>
    <t>R240021004</t>
  </si>
  <si>
    <t>R240021006</t>
  </si>
  <si>
    <t>R240021007</t>
  </si>
  <si>
    <t>SZ 5</t>
  </si>
  <si>
    <t>Chlazení dopravní kanceláře v 1.NP</t>
  </si>
  <si>
    <t>R240022001</t>
  </si>
  <si>
    <t>Venkovní chladící jednotka Qch(nom)=3,4kW (chladivo R32), rozsah chlazení Qch=1,5-4,5kW</t>
  </si>
  <si>
    <t>R240022002</t>
  </si>
  <si>
    <t>R240022003</t>
  </si>
  <si>
    <t>Vnitřní kazetová jednotka Qch=3,4kW vč. čelního panelu o rozměru 620x620mm</t>
  </si>
  <si>
    <t>R240022004</t>
  </si>
  <si>
    <t>R240022005</t>
  </si>
  <si>
    <t>R240022006</t>
  </si>
  <si>
    <t>R240022007</t>
  </si>
  <si>
    <t>SZ 6</t>
  </si>
  <si>
    <t>Chlazení místnosti č.0P.18 v 1.NP</t>
  </si>
  <si>
    <t>R240023001</t>
  </si>
  <si>
    <t>R240023002</t>
  </si>
  <si>
    <t>R240023003</t>
  </si>
  <si>
    <t>Vnitřní kazetová jednotka Qch=2,5kW vč. čelního panelu o rozměru 620x620mm</t>
  </si>
  <si>
    <t>R240023004</t>
  </si>
  <si>
    <t>R240023005</t>
  </si>
  <si>
    <t>R240023006</t>
  </si>
  <si>
    <t>R240023007</t>
  </si>
  <si>
    <t>SZ 7</t>
  </si>
  <si>
    <t>Stávající chlazení technologie 1.PP a 1.NP</t>
  </si>
  <si>
    <t>R240024001</t>
  </si>
  <si>
    <t>Demontáž stávající venkovní chladící jednotky a její opětovná montáž na nově vybudovanou konstrukci světlíku:</t>
  </si>
  <si>
    <t>R240024002</t>
  </si>
  <si>
    <t>R240024003</t>
  </si>
  <si>
    <t>R240024004</t>
  </si>
  <si>
    <t>Oplechování rozvodu chladu vedeného ve venkovním prostředí (cca 7bm)</t>
  </si>
  <si>
    <t>SZ 8</t>
  </si>
  <si>
    <t>Větrání strojoven VZT</t>
  </si>
  <si>
    <t>R240025001</t>
  </si>
  <si>
    <t>Potrubní axiální ventilátor o300mm, V=1000m3/h, Pext=55Pa, Pi=72W/0,32A/230V, hluk na výstupu Lwa=62dBA</t>
  </si>
  <si>
    <t>R240025002</t>
  </si>
  <si>
    <t>Montážní patka k ventilátoru (2ks na jeden ventilátor)</t>
  </si>
  <si>
    <t>R240025003</t>
  </si>
  <si>
    <t>Uzavírací klapka těsná 400x400mm vč. servopohonu 230V s pružinou</t>
  </si>
  <si>
    <t>R240025004</t>
  </si>
  <si>
    <t>Protidešťová žaluzie 400x400mm se sítem vč. nátěru RAL (odstín dle stěny světlíku)</t>
  </si>
  <si>
    <t>R240025005</t>
  </si>
  <si>
    <t>Přetlaková žaluzie hliníková 400x400mm, vč. odstínu RAL (odstín dle stěny světlíku)</t>
  </si>
  <si>
    <t>R240025006</t>
  </si>
  <si>
    <t>SZ 9</t>
  </si>
  <si>
    <t>Větrání místnosti SEE v 1.PP</t>
  </si>
  <si>
    <t>R240026001</t>
  </si>
  <si>
    <t>Potrubní ventilátor o160mm, V=200m3/h, Pext=180Pa, Pi=53W/0,21A/230V, třiotáčkové provedení</t>
  </si>
  <si>
    <t>R240026002</t>
  </si>
  <si>
    <t>R240026003</t>
  </si>
  <si>
    <t>Uzavírací klapka těsná 200x200mm vč. servopohonu 230V s pružinou</t>
  </si>
  <si>
    <t>R240026004</t>
  </si>
  <si>
    <t>Protidešťová žaluzie 200x200mm se sítem vč. nátěru RAL (odstín dle architekta)</t>
  </si>
  <si>
    <t>R240026005</t>
  </si>
  <si>
    <t>Přetlaková žaluzie hliníková 200x200mm, vč. odstínu RAL (odstín dle architekta)</t>
  </si>
  <si>
    <t>R240026006</t>
  </si>
  <si>
    <t>Tlumič hluku kruhový o160mm, délka 0,9m, připojovací hrdla opatřené dvoubřitým těsněním z gumy</t>
  </si>
  <si>
    <t>R240026007</t>
  </si>
  <si>
    <t>R240026008</t>
  </si>
  <si>
    <t>R240026009</t>
  </si>
  <si>
    <t>R240026010</t>
  </si>
  <si>
    <t xml:space="preserve">  SO 04-71-01_800</t>
  </si>
  <si>
    <t>Měření a regulace ( MaR)</t>
  </si>
  <si>
    <t>SO 04-71-01_800</t>
  </si>
  <si>
    <t>ROZVADĚČE A SKŘÍNKY</t>
  </si>
  <si>
    <t>2.1</t>
  </si>
  <si>
    <t>Rozvaděč DMR01.1, DMR01.2</t>
  </si>
  <si>
    <t>2.2</t>
  </si>
  <si>
    <t>Rozvaděč DMR1.1, DMR4.1, DMR4.2, DMR4.3, DMR4.4</t>
  </si>
  <si>
    <t>MONTÁŽNÍ MATERIÁL</t>
  </si>
  <si>
    <t>4.1</t>
  </si>
  <si>
    <t>Kabelový žlab, pozinkovaný, 250x50 mm, včetně nosných konstrukcí a spojovacích dílů, dělící přepážka</t>
  </si>
  <si>
    <t>4.2</t>
  </si>
  <si>
    <t>Kabelový žlab, pozinkovaný, 125x50 mm, včetně nosných konstrukcí a spojovacích dílů, dělící přepážka</t>
  </si>
  <si>
    <t>4.3</t>
  </si>
  <si>
    <t>Kabelový žlab, pozinkovaný, 62x50 mm, včetně nosných konstrukcí a spojovacích dílů, dělící přepážka</t>
  </si>
  <si>
    <t>4.4</t>
  </si>
  <si>
    <t>Trubka instalační plastová ohebná průměr 32mm, včetně upevňovacího a instalačního materiálu</t>
  </si>
  <si>
    <t>4.5</t>
  </si>
  <si>
    <t>Trubka instalační plastová pevná průměr 32mm, včetně upevňovacího a montážního materiálu</t>
  </si>
  <si>
    <t>4.6</t>
  </si>
  <si>
    <t>Trubka instalační, tuhá, prům.32 mm, UV stabilní, včetně nosných konstrukcí, úchytů a spojovacích dílů</t>
  </si>
  <si>
    <t>4.7</t>
  </si>
  <si>
    <t>Kabelová krabicová rozvodka 88x88x53 mm (šxvxh),skříň s předlisy, 5x svorka 1,5-2,5mm2, povrch stěny lze použít pro kabelové vývodky max. M 20, pro chráněné ins</t>
  </si>
  <si>
    <t>Kabelová krabicová rozvodka 88x88x53 mm (šxvxh),skříň s předlisy, 5x svorka 1,5-2,5mm2, povrch stěny lze použít pro kabelové vývodky max. M 20, pro chráněné instalace, IP 65, RAL 7035, Materiál - termoplast</t>
  </si>
  <si>
    <t>4.8</t>
  </si>
  <si>
    <t>Protipožární ucpávka pro prostupy požárních úseků; odolnost EI 15÷180, minerální vlna stupeň hořlavosti A nebo B dle ČSN 73062 bod tání 1000°C, použitelnost do</t>
  </si>
  <si>
    <t>kpt</t>
  </si>
  <si>
    <t>Protipožární ucpávka pro prostupy požárních úseků; odolnost EI 15÷180, minerální vlna stupeň hořlavosti A nebo B dle ČSN 73062 bod tání 1000°C, použitelnost do 700°C, požární stěrková ochranná hmota tl. suché vrstvy min. 1mm na kabelech a navazujících plochách, identifikační štítek, provedení dle ČSN EN 13501-2, EN 1634-3:2004</t>
  </si>
  <si>
    <t>4.9</t>
  </si>
  <si>
    <t>Stropní prostup skrz podlaží</t>
  </si>
  <si>
    <t>4.10</t>
  </si>
  <si>
    <t>Pom.montážní materiál (kab.průchodky, stah.pásky, hmoždinky ap.)</t>
  </si>
  <si>
    <t>POLNÍ INSTRUMENTACE</t>
  </si>
  <si>
    <t>5.1</t>
  </si>
  <si>
    <t>Odporový snímač teploty, venkovní plastový, -30÷60°C, IP65, včetně držáku na zeď</t>
  </si>
  <si>
    <t>5.2</t>
  </si>
  <si>
    <t>Odporový snímač teploty, prostorový plastový, 0÷60°C, včetně držáku na zeď</t>
  </si>
  <si>
    <t>5.3</t>
  </si>
  <si>
    <t>Odporový snímač teploty, příložný s plastovou hlavicí, 0÷100°C, včetně upevňovacích pásků</t>
  </si>
  <si>
    <t>5.4</t>
  </si>
  <si>
    <t>Odporový snímač teploty, se stonkem a s plastovou hlavicí , délka stonku 120mm, rozsah 0÷100°C, včetně jímky a návarku G1/2"</t>
  </si>
  <si>
    <t>5.5</t>
  </si>
  <si>
    <t>Odporový snímač teploty, se stonkem a s plastovou hlavicí , délka stonku 300 mm, rozsah -30÷60°C, včetně držáku</t>
  </si>
  <si>
    <t>5.6</t>
  </si>
  <si>
    <t>Odporový snímač teploty, se stonkem a s plastovou hlavicí , délka stonku 360 mm, rozsah -30÷60°C, včetně držáku</t>
  </si>
  <si>
    <t>5.7</t>
  </si>
  <si>
    <t>Odporový snímač teploty s jímkou, se stonkem a s hliníkovou hlavicí , délka 800mm, rozsah -30÷60°C, Pt100, IP65</t>
  </si>
  <si>
    <t>5.8</t>
  </si>
  <si>
    <t>Převodník 4÷20mA pro odporové snímače teploty - zabudovaný v hlavici snímačů (pro položku 5.6)</t>
  </si>
  <si>
    <t>5.9</t>
  </si>
  <si>
    <t>Držák pro odporové snímače teploty (pro položku 5.6)</t>
  </si>
  <si>
    <t>5.10</t>
  </si>
  <si>
    <t>Snímač tlaku, pro kapaliny, relativní tlak, 0÷10 bar, 0÷10VDC/3-vodič, přesnost 0,25% (Pn&gt;0.4bar), médium -45÷125°C, napájení v rozsahu 14-30VDC, elektrické při</t>
  </si>
  <si>
    <t>Snímač tlaku, pro kapaliny, relativní tlak, 0÷10 bar, 0÷10VDC/3-vodič, přesnost 0,25% (Pn&gt;0.4bar), médium -45÷125°C, napájení v rozsahu 14-30VDC, elektrické připojení - konektor DIN 43650 (ISO 4400) IP65, mechanické připojení G1/2" DIN 3852, těsnění Viton, včetně návarku G1/2"</t>
  </si>
  <si>
    <t>5.11</t>
  </si>
  <si>
    <t>Snímač diferenčního tlaku, výstup 4-20mA nebo 0-10V, 0-1000/1600/2500 Pa, krytí IP54, napájení 24 V DC, snímač, včetně příruby odběru tlaku a hadičky z PVC v dé</t>
  </si>
  <si>
    <t>Snímač diferenčního tlaku, výstup 4-20mA nebo 0-10V, 0-1000/1600/2500 Pa, krytí IP54, napájení 24 V DC, snímač, včetně příruby odběru tlaku a hadičky z PVC v délce 2m</t>
  </si>
  <si>
    <t>5.12</t>
  </si>
  <si>
    <t>Diferenční tlakový spínač, 50÷500 Pa, s připojovací sadou, se stupnicí v Pa, s držákem snímače, s hadičkami a plastovými konektory na VZT kanál</t>
  </si>
  <si>
    <t>5.13</t>
  </si>
  <si>
    <t>Diferenční tlakový spínač, 100÷1000 Pa, s připojovací sadou, se stupnicí v Pa, s držákem snímače, s hadičkami a plastovými konektory na VZT kanál</t>
  </si>
  <si>
    <t>5.14</t>
  </si>
  <si>
    <t>Snímač zaplavení určený k signalizaci poruchových stavů, napájení 24 V AC nebo 24 V DC, 1 VA. IP54, relový výstup a otevřený kolektor</t>
  </si>
  <si>
    <t>5.15</t>
  </si>
  <si>
    <t>Termostat kapilárový protimrazový, protimrazový, 0 ÷ 15°C, kapilára 6 m, včetně držáku</t>
  </si>
  <si>
    <t>5.16</t>
  </si>
  <si>
    <t>Houkačka s optickou signalizací, 240VAC, trv. tón, oranžová, LED</t>
  </si>
  <si>
    <t>5.17</t>
  </si>
  <si>
    <t>Klapkový pohon s havarijní funkcí, krouticí moment 4 Nm, napajení 24 VAC/VDC, řízení otevřeno/zavřeno, příkon 7 VA/5W, kabel 1 m 2x0,75 mm</t>
  </si>
  <si>
    <t>5.18</t>
  </si>
  <si>
    <t>Parametrizace frekvenčního měniče</t>
  </si>
  <si>
    <t>5.19</t>
  </si>
  <si>
    <t>Připojení servopohonů ventilů (součástí dodávky profese ÚT)</t>
  </si>
  <si>
    <t>5.20</t>
  </si>
  <si>
    <t>Připojení 1f čerpadel</t>
  </si>
  <si>
    <t>5.21</t>
  </si>
  <si>
    <t>Servisní vypínač před čerpadlo 1f/20A</t>
  </si>
  <si>
    <t>5.22</t>
  </si>
  <si>
    <t>Připojení 1f ventilátorů</t>
  </si>
  <si>
    <t>5.23</t>
  </si>
  <si>
    <t>Připojení 3f ventilátorů</t>
  </si>
  <si>
    <t>SOFTWARE</t>
  </si>
  <si>
    <t>6.1</t>
  </si>
  <si>
    <t>Zpracování SW - uživatelský SW pro programovatelné podstanice +DMR1.1 (pro část KM)</t>
  </si>
  <si>
    <t>d.b.</t>
  </si>
  <si>
    <t>6.2</t>
  </si>
  <si>
    <t>Zpracování SW - vizualizace grafického operátorského terminálu pro +DMR1.1 (pro část KM)</t>
  </si>
  <si>
    <t>6.3</t>
  </si>
  <si>
    <t>Zpracování SW - uživatelský SW pro programovatelné podstanice +DMR01.2 (pro část SŽ)</t>
  </si>
  <si>
    <t>6.4</t>
  </si>
  <si>
    <t>Zpracování SW - uživatelský SW pro programovatelné podstanice +DMR4.4 (pro část SŽ)</t>
  </si>
  <si>
    <t>6.5</t>
  </si>
  <si>
    <t>Zpracování SW - vizualizace grafického operátorského terminálu pro +DMR01.2 a +DMR4.4 (pro část SŽ)</t>
  </si>
  <si>
    <t>6.6</t>
  </si>
  <si>
    <t>Zpracování SW - uživatelský SW pro programovatelné podstanice +DMR01.1 (pro část AD)</t>
  </si>
  <si>
    <t>6.7</t>
  </si>
  <si>
    <t>Zpracování SW - uživatelský SW pro programovatelné podstanice +DMR4.1 (pro část AD)</t>
  </si>
  <si>
    <t>6.8</t>
  </si>
  <si>
    <t>Zpracování SW - uživatelský SW pro programovatelné podstanice +DMR4.2 (pro část AD)</t>
  </si>
  <si>
    <t>6.9</t>
  </si>
  <si>
    <t>Zpracování SW - uživatelský SW pro programovatelné podstanice +DMR4.3 (pro část AD)</t>
  </si>
  <si>
    <t>6.10</t>
  </si>
  <si>
    <t>Zpracování SW - vizualizace grafického operátorského terminálu pro +DMR01.1, +DMR4.1, +DMR4.2 a +DMR4.3 (pro část AD)</t>
  </si>
  <si>
    <t>6.11</t>
  </si>
  <si>
    <t>Integrace měřičů tepla přes rozhraní M-BUS; přenos do PLC, do operátorského panelu (rozvaděč +DMR01.2)</t>
  </si>
  <si>
    <t>6.12</t>
  </si>
  <si>
    <t>Integrace vodoměrů přes rozhraní M-BUS; přenos do PLC, do operátorského panelu (rozvaděč +DMR01.2)</t>
  </si>
  <si>
    <t>6.13</t>
  </si>
  <si>
    <t>Integrace elektroměrů přes rozhraní M-BUS; přenos do PLC, do operátorského panelu (rozvaděč +DMR01.2)</t>
  </si>
  <si>
    <t>6.14</t>
  </si>
  <si>
    <t>Integrace VZT jednotky přes rozhraní Modbus RTU - RS485 (cca 100 komunikovaných d.b. pro jednu VZT jednotku)</t>
  </si>
  <si>
    <t>6.15</t>
  </si>
  <si>
    <t>Integrace venkovních klimatizační jednotek přes rozhraní Modbus RTU - RS485 (cca 100 komunikovaných d.b. pro jednu venkovní klimatizační jednotku)</t>
  </si>
  <si>
    <t>6.16</t>
  </si>
  <si>
    <t>Integrace přímých chladičů přes rozhraní Modbus RTU - RS485 (cca 30 komunikovaných d.b. pro jeden přímý chladič)</t>
  </si>
  <si>
    <t>741122122</t>
  </si>
  <si>
    <t>Montáž kabelů měděných bez ukončení uložených v trubkách zatažených plných kulatých nebo bezhalogenových (např. CYKY) počtu a průřezu žil 3x1,5 až 6 mm2</t>
  </si>
  <si>
    <t>2670=2 670.000 [A] 
Mezisoučet: A=2 670.000 [B] 
2670*1.15 Přepočtené koeficientem množství=3 070.500 [C]</t>
  </si>
  <si>
    <t>741122131</t>
  </si>
  <si>
    <t>Montáž kabelů měděných bez ukončení uložených v trubkách zatažených plných kulatých nebo bezhalogenových (např. CYKY) počtu a průřezu žil 4x1,5 až 4 mm2</t>
  </si>
  <si>
    <t>34111060</t>
  </si>
  <si>
    <t>kabel instalační jádro Cu plné izolace PVC plášť PVC 450/750V (CYKY) 4x1,5mm2</t>
  </si>
  <si>
    <t>163=163.000 [A] 
Mezisoučet: A=163.000 [B] 
48=48.000 [C] 
Mezisoučet: C=48.000 [D] 
Celkem: A+C=211.000 [E] 
211*1.15 Přepočtené koeficientem množství=242.650 [F]</t>
  </si>
  <si>
    <t>998741102</t>
  </si>
  <si>
    <t>Přesun hmot pro silnoproud stanovený z hmotnosti přesunovaného materiálu vodorovná dopravní vzdálenost do 50 m v objektech výšky přes 6 do 12 m</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</si>
  <si>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</si>
  <si>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</si>
  <si>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</si>
  <si>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741122121</t>
  </si>
  <si>
    <t>Montáž kabelů měděných bez ukončení uložených v trubkách zatažených plných kulatých nebo bezhalogenových (např. CYKY) počtu a průřezu žil 2x1,5 až 6 mm2</t>
  </si>
  <si>
    <t>34111005</t>
  </si>
  <si>
    <t>kabel instalační jádro Cu plné izolace PVC plášť PVC 450/750V (CYKY) 2x1,5mm2</t>
  </si>
  <si>
    <t>119=119.000 [A] 
Mezisoučet: A=119.000 [B] 
119*1.15 Přepočtené koeficientem množství=136.850 [C]</t>
  </si>
  <si>
    <t>2YSLCYK-J 4x1,5</t>
  </si>
  <si>
    <t>kabel 2YSLCYK-J 4x1,5</t>
  </si>
  <si>
    <t>148=148.000 [A] 
Mezisoučet: A=148.000 [B] 
148*1.1 Přepočtené koeficientem množství=162.800 [C]</t>
  </si>
  <si>
    <t>34113148</t>
  </si>
  <si>
    <t>kabel ovládací průmyslový stíněný laminovanou Al fólií s příložným Cu drátem jádro Cu plné izolace PVC plášť PVC 250V (JYTY) 2x1,00mm2</t>
  </si>
  <si>
    <t>4063=4 063.000 [A] 
Mezisoučet: A=4 063.000 [B] 
4063*1.15 Přepočtené koeficientem množství=4 672.450 [C]</t>
  </si>
  <si>
    <t>741124703</t>
  </si>
  <si>
    <t>Montáž kabelů měděných ovládacích bez ukončení uložených volně stíněných ovládacích s plným jádrem (např. JYTY) počtu a průměru žil 2 až 19x1 mm2</t>
  </si>
  <si>
    <t>34113150</t>
  </si>
  <si>
    <t>kabel ovládací průmyslový stíněný laminovanou Al fólií s příložným Cu drátem jádro Cu plné izolace PVC plášť PVC 250V (JYTY) 4x1,00mm2</t>
  </si>
  <si>
    <t>2186=2 186.000 [A] 
Mezisoučet: A=2 186.000 [B] 
2186*1.15 Přepočtené koeficientem množství=2 513.900 [C]</t>
  </si>
  <si>
    <t>34113151</t>
  </si>
  <si>
    <t>kabel ovládací průmyslový stíněný laminovanou Al fólií s příložným Cu drátem jádro Cu plné izolace PVC plášť PVC 250V (JYTY) 7x1,00mm2</t>
  </si>
  <si>
    <t>908=908.000 [A] 
Mezisoučet: A=908.000 [B] 
908*1.15 Přepočtené koeficientem množství=1 044.200 [C]</t>
  </si>
  <si>
    <t>741124701</t>
  </si>
  <si>
    <t>Montáž kabelů měděných ovládacích bez ukončení uložených volně stíněných ovládacích s plným jádrem (např. JYTY) počtu a průměru žil 2 až 19x0,8 mm2</t>
  </si>
  <si>
    <t>J-Y(st)Y 2x2x0,</t>
  </si>
  <si>
    <t>kabel J-Y(st)Y 2x2x0,8</t>
  </si>
  <si>
    <t>770=770.000 [A] 
Mezisoučet: A=770.000 [B] 
770*1.1 Přepočtené koeficientem množství=847.000 [C]</t>
  </si>
  <si>
    <t>741000000.RCYY4</t>
  </si>
  <si>
    <t>Montáž+dodávka kabelu CYY 4 ŽZ</t>
  </si>
  <si>
    <t>1930=1 930.000 [A] 
Mezisoučet: A=1 930.000 [B]</t>
  </si>
  <si>
    <t>741000000.RCYY6</t>
  </si>
  <si>
    <t>Montáž+dodávka kabelu CYY 6 ŽZ</t>
  </si>
  <si>
    <t>500=500.000 [A] 
Mezisoučet: A=500.000 [B]</t>
  </si>
  <si>
    <t>Rozvaděč DMR01.1</t>
  </si>
  <si>
    <t>1.1</t>
  </si>
  <si>
    <t>Řídicí stanice s 8xDI, 8xAI, 8xDO, 4xAO, napájení 24 VDC, AI odporový snímač nebo 0÷10V nebo 4÷20mA, AO 0÷10V nebo 4÷20mA, DI bezpotenciálový vstup nebo 24 VDC,</t>
  </si>
  <si>
    <t>Řídicí stanice s 8xDI, 8xAI, 8xDO, 4xAO, napájení 24 VDC, AI odporový snímač nebo 0÷10V nebo 4÷20mA, AO 0÷10V nebo 4÷20mA, DI bezpotenciálový vstup nebo 24 VDC, DO 24 VDC, komunikace Ethernet, RS485, RS232</t>
  </si>
  <si>
    <t>1.2</t>
  </si>
  <si>
    <t>Grafický operátorský terminál 7", TFT, 800x480 bodů, Ethernet, RS485, SD, webserver</t>
  </si>
  <si>
    <t>1.3</t>
  </si>
  <si>
    <t>GSM modem průmyslový, napájení 8÷30Vss; 7 vstupů pro napětí 8 – 30 Vss; galvanicky oddělené; jeden pól společný; umístění na DIN lištu; šířka 60 mm x výška 90 m</t>
  </si>
  <si>
    <t>GSM modem průmyslový, napájení 8÷30Vss; 7 vstupů pro napětí 8 – 30 Vss; galvanicky oddělené; jeden pól společný; umístění na DIN lištu; šířka 60 mm x výška 90 mm x hloubka 80 mm; včetně prutové GSM antény a držáku pro její upevnění</t>
  </si>
  <si>
    <t>1.4</t>
  </si>
  <si>
    <t>Ethernetový router 5port na DIN lištu</t>
  </si>
  <si>
    <t>Rozvaděč DMR01.2</t>
  </si>
  <si>
    <t>1.5</t>
  </si>
  <si>
    <t>1.44</t>
  </si>
  <si>
    <t>Rozšiřující modul 24× digitální vstup, 24 V ss/st, galv. Oddělení</t>
  </si>
  <si>
    <t>1.6</t>
  </si>
  <si>
    <t>Převodník M-BUS/RS232, max. 64 SLAVE jednotek</t>
  </si>
  <si>
    <t>1.7</t>
  </si>
  <si>
    <t>1.8</t>
  </si>
  <si>
    <t>1.9</t>
  </si>
  <si>
    <t>Rozvaděč DMR1.1</t>
  </si>
  <si>
    <t>1.10</t>
  </si>
  <si>
    <t>1.11</t>
  </si>
  <si>
    <t>Rozšiřující modul 12× analogový vstup, 24 V ss/st</t>
  </si>
  <si>
    <t>1.12</t>
  </si>
  <si>
    <t>1.13</t>
  </si>
  <si>
    <t>Rozšiřující modul 8× analogový výstup, 0-10V, rozlišení 12biů</t>
  </si>
  <si>
    <t>1.14</t>
  </si>
  <si>
    <t>Rozšiřující modul 21× digitální výstup, 24 V ss, 30mA, galv. Oddělení</t>
  </si>
  <si>
    <t>1.15</t>
  </si>
  <si>
    <t>1.16</t>
  </si>
  <si>
    <t>1.17</t>
  </si>
  <si>
    <t>Rozvaděč DMR4.1</t>
  </si>
  <si>
    <t>1.18</t>
  </si>
  <si>
    <t>1.19</t>
  </si>
  <si>
    <t>1.20</t>
  </si>
  <si>
    <t>1.21</t>
  </si>
  <si>
    <t>1.22</t>
  </si>
  <si>
    <t>1.23</t>
  </si>
  <si>
    <t>1.24</t>
  </si>
  <si>
    <t>Rozvaděč DMR4.2</t>
  </si>
  <si>
    <t>1.25</t>
  </si>
  <si>
    <t>1.26</t>
  </si>
  <si>
    <t>1.27</t>
  </si>
  <si>
    <t>1.28</t>
  </si>
  <si>
    <t>1.29</t>
  </si>
  <si>
    <t>1.30</t>
  </si>
  <si>
    <t>Převodník RS485/RS232, na DIN lištu</t>
  </si>
  <si>
    <t>1.31</t>
  </si>
  <si>
    <t>1.32</t>
  </si>
  <si>
    <t>Rozvaděč DMR4.3</t>
  </si>
  <si>
    <t>1.33</t>
  </si>
  <si>
    <t>1.34</t>
  </si>
  <si>
    <t>1.35</t>
  </si>
  <si>
    <t>1.36</t>
  </si>
  <si>
    <t>1.37</t>
  </si>
  <si>
    <t>Rozvaděč DMR4.4</t>
  </si>
  <si>
    <t>1.38</t>
  </si>
  <si>
    <t>1.39</t>
  </si>
  <si>
    <t>1.40</t>
  </si>
  <si>
    <t>1.41</t>
  </si>
  <si>
    <t>1.42</t>
  </si>
  <si>
    <t>1.43</t>
  </si>
  <si>
    <t>7.1</t>
  </si>
  <si>
    <t>Informační systém - štítky</t>
  </si>
  <si>
    <t>7.2</t>
  </si>
  <si>
    <t>Oživení a zprovoznění systému, zaregulování systému, požadované funkční zkoušky, nastavení parametrů regulovaných okruhů po vyhodnocení zkušebního provozu</t>
  </si>
  <si>
    <t>7.3</t>
  </si>
  <si>
    <t>Parametrizace polní instrumentace, požadované funkční zkoušky</t>
  </si>
  <si>
    <t>7.4</t>
  </si>
  <si>
    <t>Zkoušky a prohlídky elektrických rozvodů a zařízení, celková prohlídka a vyhotovení revizní zprávy pro objem montážních prací</t>
  </si>
  <si>
    <t>7.6</t>
  </si>
  <si>
    <t>Koordinace s ostatními profesemi</t>
  </si>
  <si>
    <t>7.8</t>
  </si>
  <si>
    <t>Koordinace při realizaci stavby</t>
  </si>
  <si>
    <t>7.9</t>
  </si>
  <si>
    <t>Zkoušky komunikace</t>
  </si>
  <si>
    <t>7.10</t>
  </si>
  <si>
    <t>Zaškolení obsluhy, včetně předání katalogových listů a montážních návodů</t>
  </si>
  <si>
    <t>7.11</t>
  </si>
  <si>
    <t>Úklid pracoviště po montáži, zapravení drobných stavebních nedodělků</t>
  </si>
  <si>
    <t>7.12</t>
  </si>
  <si>
    <t>Pronájem plošiny pro výškové práce v hale (do výšky 10m)</t>
  </si>
  <si>
    <t>7.13</t>
  </si>
  <si>
    <t>Dílenská dokumentace</t>
  </si>
  <si>
    <t>7.14</t>
  </si>
  <si>
    <t>Dodavatelská dokumentace</t>
  </si>
  <si>
    <t>D.2.2.4</t>
  </si>
  <si>
    <t>Orientační systém</t>
  </si>
  <si>
    <t xml:space="preserve">  SO 04-77-01_900</t>
  </si>
  <si>
    <t>Orientační a informační systém</t>
  </si>
  <si>
    <t>SO 04-77-01_900</t>
  </si>
  <si>
    <t>OR.R1</t>
  </si>
  <si>
    <t>Dveřní tabule - kompletní dodávka+montáž dle prvků výpisu</t>
  </si>
  <si>
    <t>OR.R2</t>
  </si>
  <si>
    <t>Info tabule - kompletní dodávka+montáž dle prvků výpisu OR/901</t>
  </si>
  <si>
    <t>OR.R3</t>
  </si>
  <si>
    <t>Směrová tabule - kompletní dodávka+montáž dle prvků výpisu OR/902</t>
  </si>
  <si>
    <t>OR.R4</t>
  </si>
  <si>
    <t>Směrová tabule - kompletní dodávka+montáž dle prvků výpisu OR/903</t>
  </si>
  <si>
    <t>OR.R5</t>
  </si>
  <si>
    <t>Směrová tabule - kompletní dodávka+montáž dle prvků výpisu OR/904</t>
  </si>
  <si>
    <t>OR.R6</t>
  </si>
  <si>
    <t>Směrová tabule - kompletní dodávka+montáž dle prvků výpisu OR/905</t>
  </si>
  <si>
    <t>OR.R7</t>
  </si>
  <si>
    <t>Hmatový štítek - kompletní dodávka+montáž dle prvků výpisu OR/906</t>
  </si>
  <si>
    <t>OR.R8</t>
  </si>
  <si>
    <t>Hmatový štítek - kompletní dodávka+montáž dle prvků výpisu OR/907</t>
  </si>
  <si>
    <t>OR.R9</t>
  </si>
  <si>
    <t>Hmatový štítek - kompletní dodávka+montáž dle prvků výpisu OR/908</t>
  </si>
  <si>
    <t>OR.R10</t>
  </si>
  <si>
    <t>Hmatový štítek - kompletní dodávka+montáž dle prvků výpisu OR/909</t>
  </si>
  <si>
    <t>OR.R11</t>
  </si>
  <si>
    <t>Piktogram - kompletní dodávka+montáž dle prvků výpisu OR/910</t>
  </si>
  <si>
    <t>OR.R12</t>
  </si>
  <si>
    <t>Piktogram - kompletní dodávka+montáž dle prvků výpisu OR/911</t>
  </si>
  <si>
    <t>OR.R16</t>
  </si>
  <si>
    <t>Směrová tabule - kompletní dodávka+montáž dle prvků výpisu OR/916</t>
  </si>
  <si>
    <t>OR.R13</t>
  </si>
  <si>
    <t>Směrová tabule - kompletní dodávka+montáž dle prvků výpisu OR/913</t>
  </si>
  <si>
    <t>OR.R14</t>
  </si>
  <si>
    <t>Směrová tabule - kompletní dodávka+montáž dle prvků výpisu OR/914</t>
  </si>
  <si>
    <t>OR.R15</t>
  </si>
  <si>
    <t>Směrová tabule - kompletní dodávka+montáž dle prvků výpisu OR/915</t>
  </si>
  <si>
    <t>OR.R18</t>
  </si>
  <si>
    <t>Směrová tabule - kompletní dodávka+montáž dle prvků výpisu OR/918</t>
  </si>
  <si>
    <t>OR.R19</t>
  </si>
  <si>
    <t>Směrová tabule - kompletní dodávka+montáž dle prvků výpisu OR/919</t>
  </si>
  <si>
    <t>OR.R20</t>
  </si>
  <si>
    <t>Směrová tabule - kompletní dodávka+montáž dle prvků výpisu OR/920</t>
  </si>
  <si>
    <t>OR.R23</t>
  </si>
  <si>
    <t>Směrová tabule - kompletní dodávka+montáž dle prvků výpisu OR/923</t>
  </si>
  <si>
    <t>OR.R21</t>
  </si>
  <si>
    <t>Směrová tabule - kompletní dodávka+montáž dle prvků výpisu OR/921</t>
  </si>
  <si>
    <t>OR.R22</t>
  </si>
  <si>
    <t>Název žst. - kompletní dodávka+montáž dle prvků výpisu OR/922</t>
  </si>
  <si>
    <t>D.2.2.6</t>
  </si>
  <si>
    <t>Drobná architektura a oplocení</t>
  </si>
  <si>
    <t xml:space="preserve">  SO 04-77-01_940</t>
  </si>
  <si>
    <t>Mobiliář - mimo dodávku SŽ</t>
  </si>
  <si>
    <t>SO 04-77-01_940</t>
  </si>
  <si>
    <t>MOBILIAR.RM001</t>
  </si>
  <si>
    <t>Stojan na dezinfekce rukou - dodávka+montáž dle specifikace položky M/001</t>
  </si>
  <si>
    <t>1+1=2.000 [A] 
Mezisoučet: A=2.000 [B]</t>
  </si>
  <si>
    <t>MOBILIAR.RO001</t>
  </si>
  <si>
    <t>Klaprám- (A0) dodávka+montáž dle specifikace položky I/001</t>
  </si>
  <si>
    <t>3=3.000 [A] 
Mezisoučet: A=3.000 [B]</t>
  </si>
  <si>
    <t>MOBILIAR.RO002</t>
  </si>
  <si>
    <t>Klaprám- listovací (10xA2) dodávka+montáž dle specifikace položky I/002</t>
  </si>
  <si>
    <t>MOBILIAR.RO003</t>
  </si>
  <si>
    <t>Klaprám (A1)- dodávka+montáž dle specifikace položky I/003</t>
  </si>
  <si>
    <t>MOBILIAR.RO004</t>
  </si>
  <si>
    <t>Klaprám (infoboard pro A1)- dodávka+montáž dle specifikace položky I/004</t>
  </si>
  <si>
    <t>MOBILIAR.RO008</t>
  </si>
  <si>
    <t>Klaprám (A2)- dodávka+montáž dle specifikace položky I/008</t>
  </si>
  <si>
    <t xml:space="preserve">  SO 04-77-01_955</t>
  </si>
  <si>
    <t>Mobiliář - stavební připravenost pro dodávku SŽ</t>
  </si>
  <si>
    <t>SO 04-77-01_955</t>
  </si>
  <si>
    <t>139751101</t>
  </si>
  <si>
    <t>dle technických listu' 
koš B3(0.35*0.3*1.69)*1=0.177 [A] 
Mezisoučet: A=0.177 [B] 
lavička A3(0.24*0.2*0.8)*3=0.115 [C] 
Mezisoučet: C=0.115 [D] 
Celkem: A+C=0.292 [E]</t>
  </si>
  <si>
    <t>133151101</t>
  </si>
  <si>
    <t>Hloubení nezapažených šachet strojně v hornině třídy těžitelnosti I skupiny 1 a 2 do 20 m3</t>
  </si>
  <si>
    <t>dle technických listu' 
kolostav((0.35*0.35*0.35)*2)*35=3.001 [A] 
Mezisoučet: A=3.001 [B] 
Celkem: A=3.001 [C]</t>
  </si>
  <si>
    <t>3.293=3.293 [A]</t>
  </si>
  <si>
    <t>Zakládání - základy</t>
  </si>
  <si>
    <t>275313711</t>
  </si>
  <si>
    <t>Základy z betonu prostého patky a bloky z betonu kamenem neprokládaného tř. C 20/25</t>
  </si>
  <si>
    <t>dle technických listu' 
kolostav((0.35*0.35*0.35)*2)*35=3.001 [A] 
Mezisoučet: A=3.001 [B] 
koš B3(0.35*0.3*1.69)*1=0.177 [C] 
Mezisoučet: C=0.177 [D] 
lavička A3(0.24*0.2*0.8)*3=0.115 [E] 
Mezisoučet: E=0.115 [F] 
Celkem: A+C+E=3.293 [G]</t>
  </si>
  <si>
    <t>MI</t>
  </si>
  <si>
    <t>MOBILIÁŘ - dodávka+montáž zhotovitel</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</si>
  <si>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</si>
  <si>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</si>
  <si>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ZTP+elektrozámek+samozavírač)</t>
  </si>
  <si>
    <t>3.001+0.292=3.293 [A] 
Mezisoučet: A=3.293 [B]</t>
  </si>
  <si>
    <t>3.293*1.8=5.927 [A] 
Mezisoučet: A=5.927 [B]</t>
  </si>
  <si>
    <t>D.2.4.1</t>
  </si>
  <si>
    <t>Příprava území a kácení</t>
  </si>
  <si>
    <t xml:space="preserve">  SO 90-92-01</t>
  </si>
  <si>
    <t>Kácení stromů</t>
  </si>
  <si>
    <t>SO 90-92-01</t>
  </si>
  <si>
    <t>111251101</t>
  </si>
  <si>
    <t>Odstranění křovin a stromů s odstraněním kořenů strojně průměru kmene do 100 mm v rovině nebo ve svahu sklonu terénu do 1:5, při celkové ploše do 100 m2</t>
  </si>
  <si>
    <t>75*20=1 500.000 [A] 
Mezisoučet: A=1 500.000 [B]</t>
  </si>
  <si>
    <t>112101105</t>
  </si>
  <si>
    <t>Odstranění stromů s odřezáním kmene a s odvětvením listnatých, průměru kmene přes 900 do 1100 mm</t>
  </si>
  <si>
    <t>112101107</t>
  </si>
  <si>
    <t>Odstranění stromů s odřezáním kmene a s odvětvením listnatých, průměru kmene přes 1300 do 1500 mm</t>
  </si>
  <si>
    <t>112251108</t>
  </si>
  <si>
    <t>Odstranění pařezů strojně s jejich vykopáním nebo vytrháním průměru přes 1300 do 1500 mm</t>
  </si>
  <si>
    <t>162301501</t>
  </si>
  <si>
    <t>Vodorovné přemístění smýcených křovin do průměru kmene 100 mm na vzdálenost do 5 000 m</t>
  </si>
  <si>
    <t>1500=1 500.000 [A]</t>
  </si>
  <si>
    <t>162301981</t>
  </si>
  <si>
    <t>Vodorovné přemístění smýcených křovin Příplatek k ceně za každých dalších i započatých 1 000 m</t>
  </si>
  <si>
    <t>1500*5=7 500.000 [A]</t>
  </si>
  <si>
    <t>162201401</t>
  </si>
  <si>
    <t>Vodorovné přemístění větví, kmenů nebo pařezů s naložením, složením a dopravou do 1000 m větví stromů listnatých, průměru kmene přes 100 do 300 mm</t>
  </si>
  <si>
    <t>162201510</t>
  </si>
  <si>
    <t>Vodorovné přemístění větví, kmenů nebo pařezů s naložením, složením a dopravou do 1000 m kmenů stromů listnatých, průměru přes 900 do 1100 mm</t>
  </si>
  <si>
    <t>162201512</t>
  </si>
  <si>
    <t>Vodorovné přemístění větví, kmenů nebo pařezů s naložením, složením a dopravou do 1000 m kmenů stromů listnatých, průměru přes 1300 do 1500 mm</t>
  </si>
  <si>
    <t>162301935</t>
  </si>
  <si>
    <t>Vodorovné přemístění větví, kmenů nebo pařezů s naložením, složením a dopravou Příplatek k cenám za každých dalších i započatých 1000 m přes 1000 m větví stromů</t>
  </si>
  <si>
    <t>Vodorovné přemístění větví, kmenů nebo pařezů s naložením, složením a dopravou Příplatek k cenám za každých dalších i započatých 1000 m přes 1000 m větví stromů listnatých, průměru kmene přes 900 do 1100 mm</t>
  </si>
  <si>
    <t>2*5=10.000 [A]</t>
  </si>
  <si>
    <t>162301931</t>
  </si>
  <si>
    <t>Vodorovné přemístění větví, kmenů nebo pařezů s naložením, složením a dopravou Příplatek k cenám za každých dalších i započatých 1000 m přes 1000 m větví stromů listnatých, průměru kmene přes 100 do 300 mm</t>
  </si>
  <si>
    <t>75*5=375.000 [A]</t>
  </si>
  <si>
    <t>162301957</t>
  </si>
  <si>
    <t>Vodorovné přemístění větví, kmenů nebo pařezů s naložením, složením a dopravou Příplatek k cenám za každých dalších i započatých 1000 m přes 1000 m kmenů stromů</t>
  </si>
  <si>
    <t>Vodorovné přemístění větví, kmenů nebo pařezů s naložením, složením a dopravou Příplatek k cenám za každých dalších i započatých 1000 m přes 1000 m kmenů stromů listnatých, o průměru přes 1300 do 1500 mm</t>
  </si>
  <si>
    <t>8*5=40.000 [A]</t>
  </si>
  <si>
    <t>D.9.8</t>
  </si>
  <si>
    <t>Všeobecný objekt</t>
  </si>
  <si>
    <t xml:space="preserve">  SO 98-98</t>
  </si>
  <si>
    <t>SO 98-98</t>
  </si>
  <si>
    <t>Dokumentace stavby</t>
  </si>
  <si>
    <t>VO.A253.R</t>
  </si>
  <si>
    <t>DSPS, dokladová část</t>
  </si>
  <si>
    <t>Vypracování dokumentace skutečného provedení v předepsaném rozsahu a počtu dle VTP a ZTP 1=1.000 [A] 
Mezisoučet: A=1.000 [B] 
Celkem: A=1.000 [C]</t>
  </si>
  <si>
    <t>VO.A251.R</t>
  </si>
  <si>
    <t>DSPS, geodetická část</t>
  </si>
  <si>
    <t>VO.A252.R</t>
  </si>
  <si>
    <t>DSPS, technická část</t>
  </si>
  <si>
    <t>Vypracování dokumentace skutečného provedení v předepsaném rozsahu a počtu dle VTP a ZTP1=1.000 [A] 
Mezisoučet: A=1.000 [B] 
Celkem: A=1.000 [C]</t>
  </si>
  <si>
    <t>VO.A533.R</t>
  </si>
  <si>
    <t>Publicita Správy železnic v rozsahu dle ZTP</t>
  </si>
  <si>
    <t>1=1.000 [A] 
Mezisoučet: A=1.000 [B] 
Celkem: A=1.000 [C]</t>
  </si>
  <si>
    <t>VO.B31.R</t>
  </si>
  <si>
    <t>Osvědčení o shodě notifikovanou osobou v realizaci</t>
  </si>
  <si>
    <t>VO.B33.R</t>
  </si>
  <si>
    <t>Osvědčení o bezpečnosti o bezpečnosti před uvedením do provozu</t>
  </si>
  <si>
    <t>VO.A42.R</t>
  </si>
  <si>
    <t>Nájmy hrazené zhotovitelem stavby - Pronájem ploch obce, zábory veřejného prostranství v rozsahu 100 dní, 2010 m2 dle ZOV</t>
  </si>
  <si>
    <t>uchazeč ocení dle níže uvedeného' 
kalkulován dočasný zábor v rozsahu 2010 m2 na 100 dní v sazbě 10 Kč/den (2010*100*10) 1=1.000 [A] 
'fakturována bude skutečnost po předložení ZOV' 
Mezisoučet: A=1.000 [B] 
Celkem: A=1.000 [C]</t>
  </si>
  <si>
    <t>D.9.9</t>
  </si>
  <si>
    <t xml:space="preserve">  SO 90-90</t>
  </si>
  <si>
    <t>Likvidace odpadu vč.odvozu na skládku</t>
  </si>
  <si>
    <t>SO 90-90</t>
  </si>
  <si>
    <t>SO..3201' 
40.816*1.8=73.469 [A] 
Mezisoučet: A=73.469 [B] 
'SO..3201' 
5*1.8=9.000 [C] 
Mezisoučet: C=9.000 [D] 
'SO..3202' 
11.875*1.8=21.375 [E] 
Mezisoučet: E=21.375 [F] 
'SO..5101-100' 
(742.960*1.8)*0.3=401.198 [G] 
Mezisoučet: G=401.198 [H] 
'SO..5101-200' 
5.760*1.8=10.368 [I] 
142.800*1.8*0.5=128.520 [J] 
150*1.8*0.5=135.000 [K] 
Mezisoučet: I+J+K=273.888 [L] 
'SO..5101-400' 
(392.825*1.8)*0.3=212.126 [M] 
Mezisoučet: M=212.126 [N] 
'SO..7701' 
3.293*1.8=5.927 [O] 
Mezisoučet: O=5.927 [P] 
SO..7101-650SZ21*1.8=37.800 [Q] 
Mezisoučet: Q=37.800 [R] 
Celkem: A+C+E+G+I+J+K+M+O+Q=1 034.783 [S]</t>
  </si>
  <si>
    <t>SO..5101-100' 
(742.960*1.8)*0.7=936.130 [A] 
Mezisoučet: A=936.130 [B] 
'SO..5101-200' 
142.800*1.8*0.5=128.520 [C] 
150*1.8*0.5=135.000 [D] 
Mezisoučet: C+D=263.520 [E] 
'SO..5101-400' 
(392.825*1.8)*0.7=494.960 [F] 
Mezisoučet: F=494.960 [G] 
'SO..7101-100' 
102.641*2 Přepočtené koeficientem množství=205.282 [H] 
Mezisoučet: H=205.282 [I] 
Celkem: A+C+D+F+H=1 899.892 [J]</t>
  </si>
  <si>
    <t>Vodorovné přemístění výkopku nebo sypaniny po suchu na obvyklém dopravním prostředku, bez naložení výkopku, avšak se složením bez rozhrnutí z horniny třídy těži</t>
  </si>
  <si>
    <t>SO..3201' 
40.816=40.816 [A] 
Mezisoučet: A=40.816 [B] 
'SO..3202' 
11.875=11.875 [C] 
Mezisoučet: C=11.875 [D] 
'SO..5101-100' 
3.5=3.500 [E] 
17.2=17.200 [F] 
214.5=214.500 [G] 
507.760=507.760 [H] 
Mezisoučet: E+F+G+H=742.960 [I] 
'SO..5101-200' 
5.760=5.760 [J] 
142.800=142.800 [K] 
150=150.000 [L] 
Mezisoučet: J+K+L=298.560 [M] 
'SO..5101-400' 
104=104.000 [N] 
288.825=288.825 [O] 
Mezisoučet: N+O=392.825 [P] 
'SO..7101-100' 
96.253+6.208+4.5*0.2*0.2=102.641 [Q] 
Mezisoučet: Q=102.641 [R] 
'SO..7701' 
3.001+0.292=3.293 [S] 
Mezisoučet: S=3.293 [T] 
SO..7101-650SZ21=21.000 [U] 
Mezisoučet: U=21.000 [V] 
Celkem: A+C+E+F+G+H+J+K+L+N+O+Q+S+U=1 613.970 [W]</t>
  </si>
  <si>
    <t>SO..3201' 
5=5.000 [A] 
Mezisoučet: A=5.000 [B] 
Celkem: A=5.000 [C]</t>
  </si>
  <si>
    <t>R015.1</t>
  </si>
  <si>
    <t>PS0403172.7=2.700 [A] 
Mezisoučet: A=2.700 [B] 
SO..7101-60027=27.000 [C] 
Mezisoučet: C=27.000 [D] 
Celkem: A+C=29.700 [E]</t>
  </si>
  <si>
    <t>PS0403176=6.000 [A] 
Mezisoučet: A=6.000 [B]</t>
  </si>
  <si>
    <t>PS0403172=2.000 [A] 
Mezisoučet: A=2.000 [B]</t>
  </si>
  <si>
    <t>PS0403174=4.000 [A] 
Mezisoučet: A=4.000 [B]</t>
  </si>
  <si>
    <t>015690.R</t>
  </si>
  <si>
    <t>PS0403172.680=2.680 [A] 
Mezisoučet: A=2.680 [B]</t>
  </si>
  <si>
    <t>SO..5101-60052=52.000 [A] 
Mezisoučet: A=52.000 [B]</t>
  </si>
  <si>
    <t>SO..5101-6005.2=5.200 [A] 
Mezisoučet: A=5.200 [B]</t>
  </si>
  <si>
    <t>SO..5101-60011=11.000 [A] 
Mezisoučet: A=11.000 [B]</t>
  </si>
  <si>
    <t>SO..7101-60013.5=13.500 [A] 
Mezisoučet: A=13.500 [B]</t>
  </si>
  <si>
    <t>SO..7101-600K5=5.000 [A] 
Mezisoučet: A=5.000 [B] 
SO..7101-600SZ5=5.000 [C] 
Mezisoučet: C=5.000 [D] 
Celkem: A+C=10.000 [E]</t>
  </si>
  <si>
    <t>R015.2</t>
  </si>
  <si>
    <t>SO..32012.320=2.320 [A] 
Mezisoučet: A=2.320 [B]</t>
  </si>
  <si>
    <t>SO..320110.112=10.112 [A] 
Mezisoučet: A=10.112 [B] 
SO..32023.034=3.034 [C] 
Mezisoučet: C=3.034 [D] 
SO..5101-1006.624=6.624 [E] 
Mezisoučet: E=6.624 [F] 
Celkem: A+C+E=19.770 [G]</t>
  </si>
  <si>
    <t>SO..32019.280=9.280 [A] 
Mezisoučet: A=9.280 [B] 
SO..32025.664=5.664 [C] 
Mezisoučet: C=5.664 [D] 
Celkem: A+C=14.944 [E]</t>
  </si>
  <si>
    <t>SO..5101-100158.606=158.606 [A] 
Mezisoučet: A=158.606 [B] 
'SO..7101-100' 
3989.823=3 989.823 [C] 
Mezisoučet: C=3 989.823 [D] 
'SO..7101-200' 
1.996=1.996 [E] 
Mezisoučet: E=1.996 [F] 
SO..320121.712=21.712 [G] 
Mezisoučet: G=21.712 [H] 
SO..32028.698=8.698 [I] 
Mezisoučet: I=8.698 [J] 
Celkem: A+C+E+G+I=4 180.835 [K]</t>
  </si>
  <si>
    <t>SO..5101-100' 
158.606*10=1 586.060 [A] 
Mezisoučet: A=1 586.060 [B] 
'SO..7101-100' 
3989.823*10=39 898.230 [C] 
Mezisoučet: C=39 898.230 [D] 
'SO..7101-200' 
1.996*10=19.960 [E] 
Mezisoučet: E=19.960 [F] 
SO..320121.712*10=217.120 [G] 
Mezisoučet: G=217.120 [H] 
SO..32028.698*10=86.980 [I] 
Mezisoučet: I=86.980 [J] 
Celkem: A+C+E+G+I=41 808.350 [K]</t>
  </si>
  <si>
    <t>SO..5101-100120=120.000 [A] 
Mezisoučet: A=120.000 [B]</t>
  </si>
  <si>
    <t>SO..7101-100' 
10=10.000 [A] 
Mezisoučet: A=10.000 [B]</t>
  </si>
  <si>
    <t>SO..5101-10031.982=31.982 [A] 
Mezisoučet: A=31.982 [B] 
'SO..7101-100' 
'kalkulováno 30% hnotnosti' 
3989.823*0.3=1 196.947 [C] 
-10=-10.000 [D] 
Mezisoučet: C+D=1 186.947 [E] 
'SO..7101-200' 
1.996=1.996 [F] 
Mezisoučet: F=1.996 [G] 
Celkem: A+C+D+F=1 220.925 [H]</t>
  </si>
  <si>
    <t>SO..7101-100' 
'kalkulováno 70 % hnotnosti' 
3989.823*0.7=2 792.876 [A] 
Mezisoučet: A=2 792.876 [B] 
Celkem: A=2 792.876 [C]</t>
  </si>
  <si>
    <t>VON</t>
  </si>
  <si>
    <t>Vedlejší ostatní náklady</t>
  </si>
  <si>
    <t xml:space="preserve">  ON</t>
  </si>
  <si>
    <t>Ostatní náklady</t>
  </si>
  <si>
    <t>ON</t>
  </si>
  <si>
    <t>Průzkumné, geodetické a projektové práce</t>
  </si>
  <si>
    <t>012203000</t>
  </si>
  <si>
    <t>Geodetické práce při provádění stavby</t>
  </si>
  <si>
    <t>polopisné a výškopisné vytycení stavby1=1.000 [A] 
Mezisoučet: A=1.000 [B]</t>
  </si>
  <si>
    <t>OST2</t>
  </si>
  <si>
    <t>Provozní vlivy</t>
  </si>
  <si>
    <t>071103000.Rbunk</t>
  </si>
  <si>
    <t>Provoz investora ( provizorní pokladna vč.zázemí v mobilní buňce, doprava, montáže, demontáž, pronájem po dobu výstavby dle POV)</t>
  </si>
  <si>
    <t>MĚSÍC/KUS</t>
  </si>
  <si>
    <t>1*24=24.000 [A] 
Mezisoučet: A=24.000 [B]</t>
  </si>
  <si>
    <t>071103000.Rochr</t>
  </si>
  <si>
    <t>Provoz investora (ochrana technologie a zařízení pro provoz dráhy po dobu výstavby dle POV- plachtami, OSB deskami atd.)</t>
  </si>
  <si>
    <t>Provoz investora ( mobilní veřejné WC v sanitárním kontejneru vč.fekálního tanku vč. servisu - doprava, montáže, demontáž, pronájem po dobu výstavby dle POV)</t>
  </si>
  <si>
    <t>sanitární kontejner - 2x pisoár, 1x WC muži, 2x WC ženy) po dobu 24 měsíců' 
1*24=24.000 [A] 
Mezisoučet: A=24.000 [B] 
Celkem: A=24.000 [C]</t>
  </si>
  <si>
    <t>OST3</t>
  </si>
  <si>
    <t>091003000</t>
  </si>
  <si>
    <t>Ostatní náklady bez rozlišení-vytyčení podzemních inženýrských sítí a zařízení v dotčeném území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</si>
</sst>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styles" Target="styles.xml" /><Relationship Id="rId35" Type="http://schemas.openxmlformats.org/officeDocument/2006/relationships/sharedStrings" Target="sharedStrings.xml" /><Relationship Id="rId3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0+C10+C13+C15+C18+C24+C40+C42+C45+C47+C49+C51</f>
      </c>
    </row>
    <row r="7" spans="2:3" ht="12.75" customHeight="1">
      <c r="B7" s="8" t="s">
        <v>7</v>
      </c>
      <c s="10">
        <f>0+E10+E13+E15+E18+E24+E40+E42+E45+E47+E49+E51</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04-03-17'!K8+'PS 04-03-17'!M8</f>
      </c>
      <c s="14">
        <f>C11*0.21</f>
      </c>
      <c s="14">
        <f>C11+D11</f>
      </c>
      <c s="13">
        <f>'PS 04-03-17'!T7</f>
      </c>
    </row>
    <row r="12" spans="1:6" ht="12.75">
      <c r="A12" s="11" t="s">
        <v>218</v>
      </c>
      <c s="12" t="s">
        <v>219</v>
      </c>
      <c s="14">
        <f>'PS 04-03-17_1'!K8+'PS 04-03-17_1'!M8</f>
      </c>
      <c s="14">
        <f>C12*0.21</f>
      </c>
      <c s="14">
        <f>C12+D12</f>
      </c>
      <c s="13">
        <f>'PS 04-03-17_1'!T7</f>
      </c>
    </row>
    <row r="13" spans="1:6" ht="12.75">
      <c r="A13" s="11" t="s">
        <v>307</v>
      </c>
      <c s="12" t="s">
        <v>308</v>
      </c>
      <c s="14">
        <f>0+C14</f>
      </c>
      <c s="14">
        <f>C13*0.21</f>
      </c>
      <c s="14">
        <f>0+E14</f>
      </c>
      <c s="13">
        <f>0+F14</f>
      </c>
    </row>
    <row r="14" spans="1:6" ht="12.75">
      <c r="A14" s="11" t="s">
        <v>309</v>
      </c>
      <c s="12" t="s">
        <v>310</v>
      </c>
      <c s="14">
        <f>'PS 04-04-11'!K8+'PS 04-04-11'!M8</f>
      </c>
      <c s="14">
        <f>C14*0.21</f>
      </c>
      <c s="14">
        <f>C14+D14</f>
      </c>
      <c s="13">
        <f>'PS 04-04-11'!T7</f>
      </c>
    </row>
    <row r="15" spans="1:6" ht="12.75">
      <c r="A15" s="11" t="s">
        <v>382</v>
      </c>
      <c s="12" t="s">
        <v>383</v>
      </c>
      <c s="14">
        <f>0+C16+C17</f>
      </c>
      <c s="14">
        <f>C15*0.21</f>
      </c>
      <c s="14">
        <f>0+E16+E17</f>
      </c>
      <c s="13">
        <f>0+F16+F17</f>
      </c>
    </row>
    <row r="16" spans="1:6" ht="12.75">
      <c r="A16" s="11" t="s">
        <v>384</v>
      </c>
      <c s="12" t="s">
        <v>385</v>
      </c>
      <c s="14">
        <f>'SO 04-32-01'!K8+'SO 04-32-01'!M8</f>
      </c>
      <c s="14">
        <f>C16*0.21</f>
      </c>
      <c s="14">
        <f>C16+D16</f>
      </c>
      <c s="13">
        <f>'SO 04-32-01'!T7</f>
      </c>
    </row>
    <row r="17" spans="1:6" ht="12.75">
      <c r="A17" s="11" t="s">
        <v>642</v>
      </c>
      <c s="12" t="s">
        <v>643</v>
      </c>
      <c s="14">
        <f>'SO 04-32-02'!K8+'SO 04-32-02'!M8</f>
      </c>
      <c s="14">
        <f>C17*0.21</f>
      </c>
      <c s="14">
        <f>C17+D17</f>
      </c>
      <c s="13">
        <f>'SO 04-32-02'!T7</f>
      </c>
    </row>
    <row r="18" spans="1:6" ht="12.75">
      <c r="A18" s="11" t="s">
        <v>686</v>
      </c>
      <c s="12" t="s">
        <v>687</v>
      </c>
      <c s="14">
        <f>0+C19+C20+C21+C22+C23</f>
      </c>
      <c s="14">
        <f>C18*0.21</f>
      </c>
      <c s="14">
        <f>0+E19+E20+E21+E22+E23</f>
      </c>
      <c s="13">
        <f>0+F19+F20+F21+F22+F23</f>
      </c>
    </row>
    <row r="19" spans="1:6" ht="12.75">
      <c r="A19" s="11" t="s">
        <v>688</v>
      </c>
      <c s="12" t="s">
        <v>689</v>
      </c>
      <c s="14">
        <f>'SO 04-51-01_100'!K8+'SO 04-51-01_100'!M8</f>
      </c>
      <c s="14">
        <f>C19*0.21</f>
      </c>
      <c s="14">
        <f>C19+D19</f>
      </c>
      <c s="13">
        <f>'SO 04-51-01_100'!T7</f>
      </c>
    </row>
    <row r="20" spans="1:6" ht="12.75">
      <c r="A20" s="11" t="s">
        <v>933</v>
      </c>
      <c s="12" t="s">
        <v>934</v>
      </c>
      <c s="14">
        <f>'SO 04-51-01_200'!K8+'SO 04-51-01_200'!M8</f>
      </c>
      <c s="14">
        <f>C20*0.21</f>
      </c>
      <c s="14">
        <f>C20+D20</f>
      </c>
      <c s="13">
        <f>'SO 04-51-01_200'!T7</f>
      </c>
    </row>
    <row r="21" spans="1:6" ht="12.75">
      <c r="A21" s="11" t="s">
        <v>1004</v>
      </c>
      <c s="12" t="s">
        <v>1005</v>
      </c>
      <c s="14">
        <f>'SO 04-51-01_400'!K8+'SO 04-51-01_400'!M8</f>
      </c>
      <c s="14">
        <f>C21*0.21</f>
      </c>
      <c s="14">
        <f>C21+D21</f>
      </c>
      <c s="13">
        <f>'SO 04-51-01_400'!T7</f>
      </c>
    </row>
    <row r="22" spans="1:6" ht="12.75">
      <c r="A22" s="11" t="s">
        <v>1063</v>
      </c>
      <c s="12" t="s">
        <v>1064</v>
      </c>
      <c s="14">
        <f>'SO 04-51-01_600'!K8+'SO 04-51-01_600'!M8</f>
      </c>
      <c s="14">
        <f>C22*0.21</f>
      </c>
      <c s="14">
        <f>C22+D22</f>
      </c>
      <c s="13">
        <f>'SO 04-51-01_600'!T7</f>
      </c>
    </row>
    <row r="23" spans="1:6" ht="12.75">
      <c r="A23" s="11" t="s">
        <v>1166</v>
      </c>
      <c s="12" t="s">
        <v>1167</v>
      </c>
      <c s="14">
        <f>'SO 04-51-01_650'!K8+'SO 04-51-01_650'!M8</f>
      </c>
      <c s="14">
        <f>C23*0.21</f>
      </c>
      <c s="14">
        <f>C23+D23</f>
      </c>
      <c s="13">
        <f>'SO 04-51-01_650'!T7</f>
      </c>
    </row>
    <row r="24" spans="1:6" ht="12.75">
      <c r="A24" s="11" t="s">
        <v>1245</v>
      </c>
      <c s="12" t="s">
        <v>1246</v>
      </c>
      <c s="14">
        <f>0+C25+C26+C27+C28+C29+C30+C31+C32+C33+C34+C35+C36+C37+C38+C39</f>
      </c>
      <c s="14">
        <f>C24*0.21</f>
      </c>
      <c s="14">
        <f>0+E25+E26+E27+E28+E29+E30+E31+E32+E33+E34+E35+E36+E37+E38+E39</f>
      </c>
      <c s="13">
        <f>0+F25+F26+F27+F28+F29+F30+F31+F32+F33+F34+F35+F36+F37+F38+F39</f>
      </c>
    </row>
    <row r="25" spans="1:6" ht="12.75">
      <c r="A25" s="11" t="s">
        <v>1247</v>
      </c>
      <c s="12" t="s">
        <v>689</v>
      </c>
      <c s="14">
        <f>'SO 04-71-01_100'!K8+'SO 04-71-01_100'!M8</f>
      </c>
      <c s="14">
        <f>C25*0.21</f>
      </c>
      <c s="14">
        <f>C25+D25</f>
      </c>
      <c s="13">
        <f>'SO 04-71-01_100'!T7</f>
      </c>
    </row>
    <row r="26" spans="1:6" ht="12.75">
      <c r="A26" s="11" t="s">
        <v>4026</v>
      </c>
      <c s="12" t="s">
        <v>934</v>
      </c>
      <c s="14">
        <f>'SO 04-71-01_200'!K8+'SO 04-71-01_200'!M8</f>
      </c>
      <c s="14">
        <f>C26*0.21</f>
      </c>
      <c s="14">
        <f>C26+D26</f>
      </c>
      <c s="13">
        <f>'SO 04-71-01_200'!T7</f>
      </c>
    </row>
    <row r="27" spans="1:6" ht="12.75">
      <c r="A27" s="11" t="s">
        <v>4119</v>
      </c>
      <c s="12" t="s">
        <v>4120</v>
      </c>
      <c s="14">
        <f>'SO 04-71-01_400'!K8+'SO 04-71-01_400'!M8</f>
      </c>
      <c s="14">
        <f>C27*0.21</f>
      </c>
      <c s="14">
        <f>C27+D27</f>
      </c>
      <c s="13">
        <f>'SO 04-71-01_400'!T7</f>
      </c>
    </row>
    <row r="28" spans="1:6" ht="12.75">
      <c r="A28" s="11" t="s">
        <v>4605</v>
      </c>
      <c s="12" t="s">
        <v>4606</v>
      </c>
      <c s="14">
        <f>'SO 04-71-01_500'!K8+'SO 04-71-01_500'!M8</f>
      </c>
      <c s="14">
        <f>C28*0.21</f>
      </c>
      <c s="14">
        <f>C28+D28</f>
      </c>
      <c s="13">
        <f>'SO 04-71-01_500'!T7</f>
      </c>
    </row>
    <row r="29" spans="1:6" ht="12.75">
      <c r="A29" s="11" t="s">
        <v>5102</v>
      </c>
      <c s="12" t="s">
        <v>5103</v>
      </c>
      <c s="14">
        <f>'SO 04-71-01_601'!K8+'SO 04-71-01_601'!M8</f>
      </c>
      <c s="14">
        <f>C29*0.21</f>
      </c>
      <c s="14">
        <f>C29+D29</f>
      </c>
      <c s="13">
        <f>'SO 04-71-01_601'!T7</f>
      </c>
    </row>
    <row r="30" spans="1:6" ht="12.75">
      <c r="A30" s="11" t="s">
        <v>5680</v>
      </c>
      <c s="12" t="s">
        <v>5681</v>
      </c>
      <c s="14">
        <f>'SO 04-71-01_602'!K8+'SO 04-71-01_602'!M8</f>
      </c>
      <c s="14">
        <f>C30*0.21</f>
      </c>
      <c s="14">
        <f>C30+D30</f>
      </c>
      <c s="13">
        <f>'SO 04-71-01_602'!T7</f>
      </c>
    </row>
    <row r="31" spans="1:6" ht="12.75">
      <c r="A31" s="11" t="s">
        <v>5715</v>
      </c>
      <c s="12" t="s">
        <v>5716</v>
      </c>
      <c s="14">
        <f>'SO 04-71-01_603'!K8+'SO 04-71-01_603'!M8</f>
      </c>
      <c s="14">
        <f>C31*0.21</f>
      </c>
      <c s="14">
        <f>C31+D31</f>
      </c>
      <c s="13">
        <f>'SO 04-71-01_603'!T7</f>
      </c>
    </row>
    <row r="32" spans="1:6" ht="12.75">
      <c r="A32" s="11" t="s">
        <v>5805</v>
      </c>
      <c s="12" t="s">
        <v>5806</v>
      </c>
      <c s="14">
        <f>'SO 04-71-01_604'!K8+'SO 04-71-01_604'!M8</f>
      </c>
      <c s="14">
        <f>C32*0.21</f>
      </c>
      <c s="14">
        <f>C32+D32</f>
      </c>
      <c s="13">
        <f>'SO 04-71-01_604'!T7</f>
      </c>
    </row>
    <row r="33" spans="1:6" ht="12.75">
      <c r="A33" s="11" t="s">
        <v>5881</v>
      </c>
      <c s="12" t="s">
        <v>5882</v>
      </c>
      <c s="14">
        <f>'SO 04-71-01_651'!K8+'SO 04-71-01_651'!M8</f>
      </c>
      <c s="14">
        <f>C33*0.21</f>
      </c>
      <c s="14">
        <f>C33+D33</f>
      </c>
      <c s="13">
        <f>'SO 04-71-01_651'!T7</f>
      </c>
    </row>
    <row r="34" spans="1:6" ht="12.75">
      <c r="A34" s="11" t="s">
        <v>5996</v>
      </c>
      <c s="12" t="s">
        <v>5997</v>
      </c>
      <c s="14">
        <f>'SO 04-71-01_652'!K8+'SO 04-71-01_652'!M8</f>
      </c>
      <c s="14">
        <f>C34*0.21</f>
      </c>
      <c s="14">
        <f>C34+D34</f>
      </c>
      <c s="13">
        <f>'SO 04-71-01_652'!T7</f>
      </c>
    </row>
    <row r="35" spans="1:6" ht="12.75">
      <c r="A35" s="11" t="s">
        <v>6056</v>
      </c>
      <c s="12" t="s">
        <v>6057</v>
      </c>
      <c s="14">
        <f>'SO 04-71-01_653'!K8+'SO 04-71-01_653'!M8</f>
      </c>
      <c s="14">
        <f>C35*0.21</f>
      </c>
      <c s="14">
        <f>C35+D35</f>
      </c>
      <c s="13">
        <f>'SO 04-71-01_653'!T7</f>
      </c>
    </row>
    <row r="36" spans="1:6" ht="12.75">
      <c r="A36" s="11" t="s">
        <v>6104</v>
      </c>
      <c s="12" t="s">
        <v>6105</v>
      </c>
      <c s="14">
        <f>'SO 04-71-01_654'!K8+'SO 04-71-01_654'!M8</f>
      </c>
      <c s="14">
        <f>C36*0.21</f>
      </c>
      <c s="14">
        <f>C36+D36</f>
      </c>
      <c s="13">
        <f>'SO 04-71-01_654'!T7</f>
      </c>
    </row>
    <row r="37" spans="1:6" ht="12.75">
      <c r="A37" s="11" t="s">
        <v>6130</v>
      </c>
      <c s="12" t="s">
        <v>6131</v>
      </c>
      <c s="14">
        <f>'SO 04-71-01_655'!K8+'SO 04-71-01_655'!M8</f>
      </c>
      <c s="14">
        <f>C37*0.21</f>
      </c>
      <c s="14">
        <f>C37+D37</f>
      </c>
      <c s="13">
        <f>'SO 04-71-01_655'!T7</f>
      </c>
    </row>
    <row r="38" spans="1:6" ht="12.75">
      <c r="A38" s="11" t="s">
        <v>7145</v>
      </c>
      <c s="12" t="s">
        <v>2058</v>
      </c>
      <c s="14">
        <f>'SO 04-71-01_700'!K8+'SO 04-71-01_700'!M8</f>
      </c>
      <c s="14">
        <f>C38*0.21</f>
      </c>
      <c s="14">
        <f>C38+D38</f>
      </c>
      <c s="13">
        <f>'SO 04-71-01_700'!T7</f>
      </c>
    </row>
    <row r="39" spans="1:6" ht="12.75">
      <c r="A39" s="11" t="s">
        <v>7875</v>
      </c>
      <c s="12" t="s">
        <v>7876</v>
      </c>
      <c s="14">
        <f>'SO 04-71-01_800'!K8+'SO 04-71-01_800'!M8</f>
      </c>
      <c s="14">
        <f>C39*0.21</f>
      </c>
      <c s="14">
        <f>C39+D39</f>
      </c>
      <c s="13">
        <f>'SO 04-71-01_800'!T7</f>
      </c>
    </row>
    <row r="40" spans="1:6" ht="12.75">
      <c r="A40" s="11" t="s">
        <v>8120</v>
      </c>
      <c s="12" t="s">
        <v>8121</v>
      </c>
      <c s="14">
        <f>0+C41</f>
      </c>
      <c s="14">
        <f>C40*0.21</f>
      </c>
      <c s="14">
        <f>0+E41</f>
      </c>
      <c s="13">
        <f>0+F41</f>
      </c>
    </row>
    <row r="41" spans="1:6" ht="12.75">
      <c r="A41" s="11" t="s">
        <v>8122</v>
      </c>
      <c s="12" t="s">
        <v>8123</v>
      </c>
      <c s="14">
        <f>'SO 04-77-01_900'!K8+'SO 04-77-01_900'!M8</f>
      </c>
      <c s="14">
        <f>C41*0.21</f>
      </c>
      <c s="14">
        <f>C41+D41</f>
      </c>
      <c s="13">
        <f>'SO 04-77-01_900'!T7</f>
      </c>
    </row>
    <row r="42" spans="1:6" ht="12.75">
      <c r="A42" s="11" t="s">
        <v>8169</v>
      </c>
      <c s="12" t="s">
        <v>8170</v>
      </c>
      <c s="14">
        <f>0+C43+C44</f>
      </c>
      <c s="14">
        <f>C42*0.21</f>
      </c>
      <c s="14">
        <f>0+E43+E44</f>
      </c>
      <c s="13">
        <f>0+F43+F44</f>
      </c>
    </row>
    <row r="43" spans="1:6" ht="12.75">
      <c r="A43" s="11" t="s">
        <v>8171</v>
      </c>
      <c s="12" t="s">
        <v>8172</v>
      </c>
      <c s="14">
        <f>'SO 04-77-01_940'!K8+'SO 04-77-01_940'!M8</f>
      </c>
      <c s="14">
        <f>C43*0.21</f>
      </c>
      <c s="14">
        <f>C43+D43</f>
      </c>
      <c s="13">
        <f>'SO 04-77-01_940'!T7</f>
      </c>
    </row>
    <row r="44" spans="1:6" ht="12.75">
      <c r="A44" s="11" t="s">
        <v>8188</v>
      </c>
      <c s="12" t="s">
        <v>8189</v>
      </c>
      <c s="14">
        <f>'SO 04-77-01_955'!K8+'SO 04-77-01_955'!M8</f>
      </c>
      <c s="14">
        <f>C44*0.21</f>
      </c>
      <c s="14">
        <f>C44+D44</f>
      </c>
      <c s="13">
        <f>'SO 04-77-01_955'!T7</f>
      </c>
    </row>
    <row r="45" spans="1:6" ht="12.75">
      <c r="A45" s="11" t="s">
        <v>8208</v>
      </c>
      <c s="12" t="s">
        <v>8209</v>
      </c>
      <c s="14">
        <f>0+C46</f>
      </c>
      <c s="14">
        <f>C45*0.21</f>
      </c>
      <c s="14">
        <f>0+E46</f>
      </c>
      <c s="13">
        <f>0+F46</f>
      </c>
    </row>
    <row r="46" spans="1:6" ht="12.75">
      <c r="A46" s="11" t="s">
        <v>8210</v>
      </c>
      <c s="12" t="s">
        <v>8211</v>
      </c>
      <c s="14">
        <f>'SO 90-92-01'!K8+'SO 90-92-01'!M8</f>
      </c>
      <c s="14">
        <f>C46*0.21</f>
      </c>
      <c s="14">
        <f>C46+D46</f>
      </c>
      <c s="13">
        <f>'SO 90-92-01'!T7</f>
      </c>
    </row>
    <row r="47" spans="1:6" ht="12.75">
      <c r="A47" s="11" t="s">
        <v>8245</v>
      </c>
      <c s="12" t="s">
        <v>8246</v>
      </c>
      <c s="14">
        <f>0+C48</f>
      </c>
      <c s="14">
        <f>C47*0.21</f>
      </c>
      <c s="14">
        <f>0+E48</f>
      </c>
      <c s="13">
        <f>0+F48</f>
      </c>
    </row>
    <row r="48" spans="1:6" ht="12.75">
      <c r="A48" s="11" t="s">
        <v>8247</v>
      </c>
      <c s="12" t="s">
        <v>8246</v>
      </c>
      <c s="14">
        <f>'SO 98-98'!K8+'SO 98-98'!M8</f>
      </c>
      <c s="14">
        <f>C48*0.21</f>
      </c>
      <c s="14">
        <f>C48+D48</f>
      </c>
      <c s="13">
        <f>'SO 98-98'!T7</f>
      </c>
    </row>
    <row r="49" spans="1:6" ht="12.75">
      <c r="A49" s="11" t="s">
        <v>8268</v>
      </c>
      <c s="12" t="s">
        <v>196</v>
      </c>
      <c s="14">
        <f>0+C50</f>
      </c>
      <c s="14">
        <f>C49*0.21</f>
      </c>
      <c s="14">
        <f>0+E50</f>
      </c>
      <c s="13">
        <f>0+F50</f>
      </c>
    </row>
    <row r="50" spans="1:6" ht="12.75">
      <c r="A50" s="11" t="s">
        <v>8269</v>
      </c>
      <c s="12" t="s">
        <v>8270</v>
      </c>
      <c s="14">
        <f>'SO 90-90'!K8+'SO 90-90'!M8</f>
      </c>
      <c s="14">
        <f>C50*0.21</f>
      </c>
      <c s="14">
        <f>C50+D50</f>
      </c>
      <c s="13">
        <f>'SO 90-90'!T7</f>
      </c>
    </row>
    <row r="51" spans="1:6" ht="12.75">
      <c r="A51" s="11" t="s">
        <v>8299</v>
      </c>
      <c s="12" t="s">
        <v>8300</v>
      </c>
      <c s="14">
        <f>0+C52</f>
      </c>
      <c s="14">
        <f>C51*0.21</f>
      </c>
      <c s="14">
        <f>0+E52</f>
      </c>
      <c s="13">
        <f>0+F52</f>
      </c>
    </row>
    <row r="52" spans="1:6" ht="12.75">
      <c r="A52" s="11" t="s">
        <v>8301</v>
      </c>
      <c s="12" t="s">
        <v>8302</v>
      </c>
      <c s="14">
        <f>ON!K8+ON!M8</f>
      </c>
      <c s="14">
        <f>C52*0.21</f>
      </c>
      <c s="14">
        <f>C52+D52</f>
      </c>
      <c s="13">
        <f>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COUNTIFS(L8:L225,"=0",A8:A225,"P")+COUNTIFS(L8:L225,"",A8:A225,"P")+SUM(Q8:Q225)</f>
      </c>
    </row>
    <row r="8" spans="1:13" ht="12.75">
      <c r="A8" t="s">
        <v>45</v>
      </c>
      <c r="C8" s="28" t="s">
        <v>1065</v>
      </c>
      <c r="E8" s="30" t="s">
        <v>1064</v>
      </c>
      <c r="J8" s="29">
        <f>0+J9+J34+J43+J48+J53+J58+J211+J216</f>
      </c>
      <c s="29">
        <f>0+K9+K34+K43+K48+K53+K58+K211+K216</f>
      </c>
      <c s="29">
        <f>0+L9+L34+L43+L48+L53+L58+L211+L216</f>
      </c>
      <c s="29">
        <f>0+M9+M34+M43+M48+M53+M58+M211+M216</f>
      </c>
    </row>
    <row r="9" spans="1:13" ht="12.75">
      <c r="A9" t="s">
        <v>47</v>
      </c>
      <c r="C9" s="31" t="s">
        <v>48</v>
      </c>
      <c r="E9" s="33" t="s">
        <v>49</v>
      </c>
      <c r="J9" s="32">
        <f>0</f>
      </c>
      <c s="32">
        <f>0</f>
      </c>
      <c s="32">
        <f>0+L10+L14+L18+L22+L26+L30</f>
      </c>
      <c s="32">
        <f>0+M10+M14+M18+M22+M26+M30</f>
      </c>
    </row>
    <row r="10" spans="1:16" ht="12.75">
      <c r="A10" t="s">
        <v>50</v>
      </c>
      <c s="34" t="s">
        <v>63</v>
      </c>
      <c s="34" t="s">
        <v>1066</v>
      </c>
      <c s="35" t="s">
        <v>5</v>
      </c>
      <c s="6" t="s">
        <v>1067</v>
      </c>
      <c s="36" t="s">
        <v>70</v>
      </c>
      <c s="37">
        <v>188</v>
      </c>
      <c s="36">
        <v>0</v>
      </c>
      <c s="36">
        <f>ROUND(G10*H10,6)</f>
      </c>
      <c r="L10" s="38">
        <v>0</v>
      </c>
      <c s="32">
        <f>ROUND(ROUND(L10,2)*ROUND(G10,3),2)</f>
      </c>
      <c s="36" t="s">
        <v>54</v>
      </c>
      <c>
        <f>(M10*21)/100</f>
      </c>
      <c t="s">
        <v>28</v>
      </c>
    </row>
    <row r="11" spans="1:5" ht="12.75">
      <c r="A11" s="35" t="s">
        <v>55</v>
      </c>
      <c r="E11" s="39" t="s">
        <v>1067</v>
      </c>
    </row>
    <row r="12" spans="1:5" ht="12.75">
      <c r="A12" s="35" t="s">
        <v>56</v>
      </c>
      <c r="E12" s="40" t="s">
        <v>5</v>
      </c>
    </row>
    <row r="13" spans="1:5" ht="12.75">
      <c r="A13" t="s">
        <v>57</v>
      </c>
      <c r="E13" s="39" t="s">
        <v>5</v>
      </c>
    </row>
    <row r="14" spans="1:16" ht="25.5">
      <c r="A14" t="s">
        <v>50</v>
      </c>
      <c s="34" t="s">
        <v>66</v>
      </c>
      <c s="34" t="s">
        <v>1068</v>
      </c>
      <c s="35" t="s">
        <v>5</v>
      </c>
      <c s="6" t="s">
        <v>1069</v>
      </c>
      <c s="36" t="s">
        <v>53</v>
      </c>
      <c s="37">
        <v>6.9</v>
      </c>
      <c s="36">
        <v>0</v>
      </c>
      <c s="36">
        <f>ROUND(G14*H14,6)</f>
      </c>
      <c r="L14" s="38">
        <v>0</v>
      </c>
      <c s="32">
        <f>ROUND(ROUND(L14,2)*ROUND(G14,3),2)</f>
      </c>
      <c s="36" t="s">
        <v>54</v>
      </c>
      <c>
        <f>(M14*21)/100</f>
      </c>
      <c t="s">
        <v>28</v>
      </c>
    </row>
    <row r="15" spans="1:5" ht="25.5">
      <c r="A15" s="35" t="s">
        <v>55</v>
      </c>
      <c r="E15" s="39" t="s">
        <v>1069</v>
      </c>
    </row>
    <row r="16" spans="1:5" ht="12.75">
      <c r="A16" s="35" t="s">
        <v>56</v>
      </c>
      <c r="E16" s="40" t="s">
        <v>5</v>
      </c>
    </row>
    <row r="17" spans="1:5" ht="12.75">
      <c r="A17" t="s">
        <v>57</v>
      </c>
      <c r="E17" s="39" t="s">
        <v>5</v>
      </c>
    </row>
    <row r="18" spans="1:16" ht="12.75">
      <c r="A18" t="s">
        <v>50</v>
      </c>
      <c s="34" t="s">
        <v>27</v>
      </c>
      <c s="34" t="s">
        <v>1070</v>
      </c>
      <c s="35" t="s">
        <v>5</v>
      </c>
      <c s="6" t="s">
        <v>1071</v>
      </c>
      <c s="36" t="s">
        <v>53</v>
      </c>
      <c s="37">
        <v>8.4</v>
      </c>
      <c s="36">
        <v>0</v>
      </c>
      <c s="36">
        <f>ROUND(G18*H18,6)</f>
      </c>
      <c r="L18" s="38">
        <v>0</v>
      </c>
      <c s="32">
        <f>ROUND(ROUND(L18,2)*ROUND(G18,3),2)</f>
      </c>
      <c s="36" t="s">
        <v>54</v>
      </c>
      <c>
        <f>(M18*21)/100</f>
      </c>
      <c t="s">
        <v>28</v>
      </c>
    </row>
    <row r="19" spans="1:5" ht="12.75">
      <c r="A19" s="35" t="s">
        <v>55</v>
      </c>
      <c r="E19" s="39" t="s">
        <v>1071</v>
      </c>
    </row>
    <row r="20" spans="1:5" ht="12.75">
      <c r="A20" s="35" t="s">
        <v>56</v>
      </c>
      <c r="E20" s="40" t="s">
        <v>5</v>
      </c>
    </row>
    <row r="21" spans="1:5" ht="12.75">
      <c r="A21" t="s">
        <v>57</v>
      </c>
      <c r="E21" s="39" t="s">
        <v>5</v>
      </c>
    </row>
    <row r="22" spans="1:16" ht="12.75">
      <c r="A22" t="s">
        <v>50</v>
      </c>
      <c s="34" t="s">
        <v>75</v>
      </c>
      <c s="34" t="s">
        <v>1072</v>
      </c>
      <c s="35" t="s">
        <v>5</v>
      </c>
      <c s="6" t="s">
        <v>1073</v>
      </c>
      <c s="36" t="s">
        <v>62</v>
      </c>
      <c s="37">
        <v>144</v>
      </c>
      <c s="36">
        <v>0</v>
      </c>
      <c s="36">
        <f>ROUND(G22*H22,6)</f>
      </c>
      <c r="L22" s="38">
        <v>0</v>
      </c>
      <c s="32">
        <f>ROUND(ROUND(L22,2)*ROUND(G22,3),2)</f>
      </c>
      <c s="36" t="s">
        <v>54</v>
      </c>
      <c>
        <f>(M22*21)/100</f>
      </c>
      <c t="s">
        <v>28</v>
      </c>
    </row>
    <row r="23" spans="1:5" ht="12.75">
      <c r="A23" s="35" t="s">
        <v>55</v>
      </c>
      <c r="E23" s="39" t="s">
        <v>1073</v>
      </c>
    </row>
    <row r="24" spans="1:5" ht="12.75">
      <c r="A24" s="35" t="s">
        <v>56</v>
      </c>
      <c r="E24" s="40" t="s">
        <v>5</v>
      </c>
    </row>
    <row r="25" spans="1:5" ht="12.75">
      <c r="A25" t="s">
        <v>57</v>
      </c>
      <c r="E25" s="39" t="s">
        <v>5</v>
      </c>
    </row>
    <row r="26" spans="1:16" ht="12.75">
      <c r="A26" t="s">
        <v>50</v>
      </c>
      <c s="34" t="s">
        <v>79</v>
      </c>
      <c s="34" t="s">
        <v>1074</v>
      </c>
      <c s="35" t="s">
        <v>5</v>
      </c>
      <c s="6" t="s">
        <v>1075</v>
      </c>
      <c s="36" t="s">
        <v>53</v>
      </c>
      <c s="37">
        <v>76.1</v>
      </c>
      <c s="36">
        <v>0</v>
      </c>
      <c s="36">
        <f>ROUND(G26*H26,6)</f>
      </c>
      <c r="L26" s="38">
        <v>0</v>
      </c>
      <c s="32">
        <f>ROUND(ROUND(L26,2)*ROUND(G26,3),2)</f>
      </c>
      <c s="36" t="s">
        <v>54</v>
      </c>
      <c>
        <f>(M26*21)/100</f>
      </c>
      <c t="s">
        <v>28</v>
      </c>
    </row>
    <row r="27" spans="1:5" ht="12.75">
      <c r="A27" s="35" t="s">
        <v>55</v>
      </c>
      <c r="E27" s="39" t="s">
        <v>1075</v>
      </c>
    </row>
    <row r="28" spans="1:5" ht="12.75">
      <c r="A28" s="35" t="s">
        <v>56</v>
      </c>
      <c r="E28" s="40" t="s">
        <v>5</v>
      </c>
    </row>
    <row r="29" spans="1:5" ht="12.75">
      <c r="A29" t="s">
        <v>57</v>
      </c>
      <c r="E29" s="39" t="s">
        <v>5</v>
      </c>
    </row>
    <row r="30" spans="1:16" ht="12.75">
      <c r="A30" t="s">
        <v>50</v>
      </c>
      <c s="34" t="s">
        <v>82</v>
      </c>
      <c s="34" t="s">
        <v>1076</v>
      </c>
      <c s="35" t="s">
        <v>5</v>
      </c>
      <c s="6" t="s">
        <v>1077</v>
      </c>
      <c s="36" t="s">
        <v>70</v>
      </c>
      <c s="37">
        <v>188</v>
      </c>
      <c s="36">
        <v>0</v>
      </c>
      <c s="36">
        <f>ROUND(G30*H30,6)</f>
      </c>
      <c r="L30" s="38">
        <v>0</v>
      </c>
      <c s="32">
        <f>ROUND(ROUND(L30,2)*ROUND(G30,3),2)</f>
      </c>
      <c s="36" t="s">
        <v>54</v>
      </c>
      <c>
        <f>(M30*21)/100</f>
      </c>
      <c t="s">
        <v>28</v>
      </c>
    </row>
    <row r="31" spans="1:5" ht="12.75">
      <c r="A31" s="35" t="s">
        <v>55</v>
      </c>
      <c r="E31" s="39" t="s">
        <v>1077</v>
      </c>
    </row>
    <row r="32" spans="1:5" ht="12.75">
      <c r="A32" s="35" t="s">
        <v>56</v>
      </c>
      <c r="E32" s="40" t="s">
        <v>5</v>
      </c>
    </row>
    <row r="33" spans="1:5" ht="12.75">
      <c r="A33" t="s">
        <v>57</v>
      </c>
      <c r="E33" s="39" t="s">
        <v>5</v>
      </c>
    </row>
    <row r="34" spans="1:13" ht="12.75">
      <c r="A34" t="s">
        <v>47</v>
      </c>
      <c r="C34" s="31" t="s">
        <v>1078</v>
      </c>
      <c r="E34" s="33" t="s">
        <v>1079</v>
      </c>
      <c r="J34" s="32">
        <f>0</f>
      </c>
      <c s="32">
        <f>0</f>
      </c>
      <c s="32">
        <f>0+L35+L39</f>
      </c>
      <c s="32">
        <f>0+M35+M39</f>
      </c>
    </row>
    <row r="35" spans="1:16" ht="12.75">
      <c r="A35" t="s">
        <v>50</v>
      </c>
      <c s="34" t="s">
        <v>86</v>
      </c>
      <c s="34" t="s">
        <v>1080</v>
      </c>
      <c s="35" t="s">
        <v>5</v>
      </c>
      <c s="6" t="s">
        <v>1081</v>
      </c>
      <c s="36" t="s">
        <v>53</v>
      </c>
      <c s="37">
        <v>80.5</v>
      </c>
      <c s="36">
        <v>0</v>
      </c>
      <c s="36">
        <f>ROUND(G35*H35,6)</f>
      </c>
      <c r="L35" s="38">
        <v>0</v>
      </c>
      <c s="32">
        <f>ROUND(ROUND(L35,2)*ROUND(G35,3),2)</f>
      </c>
      <c s="36" t="s">
        <v>54</v>
      </c>
      <c>
        <f>(M35*21)/100</f>
      </c>
      <c t="s">
        <v>28</v>
      </c>
    </row>
    <row r="36" spans="1:5" ht="12.75">
      <c r="A36" s="35" t="s">
        <v>55</v>
      </c>
      <c r="E36" s="39" t="s">
        <v>1081</v>
      </c>
    </row>
    <row r="37" spans="1:5" ht="12.75">
      <c r="A37" s="35" t="s">
        <v>56</v>
      </c>
      <c r="E37" s="40" t="s">
        <v>5</v>
      </c>
    </row>
    <row r="38" spans="1:5" ht="12.75">
      <c r="A38" t="s">
        <v>57</v>
      </c>
      <c r="E38" s="39" t="s">
        <v>5</v>
      </c>
    </row>
    <row r="39" spans="1:16" ht="12.75">
      <c r="A39" t="s">
        <v>50</v>
      </c>
      <c s="34" t="s">
        <v>89</v>
      </c>
      <c s="34" t="s">
        <v>1082</v>
      </c>
      <c s="35" t="s">
        <v>5</v>
      </c>
      <c s="6" t="s">
        <v>1083</v>
      </c>
      <c s="36" t="s">
        <v>62</v>
      </c>
      <c s="37">
        <v>726</v>
      </c>
      <c s="36">
        <v>0</v>
      </c>
      <c s="36">
        <f>ROUND(G39*H39,6)</f>
      </c>
      <c r="L39" s="38">
        <v>0</v>
      </c>
      <c s="32">
        <f>ROUND(ROUND(L39,2)*ROUND(G39,3),2)</f>
      </c>
      <c s="36" t="s">
        <v>54</v>
      </c>
      <c>
        <f>(M39*21)/100</f>
      </c>
      <c t="s">
        <v>28</v>
      </c>
    </row>
    <row r="40" spans="1:5" ht="12.75">
      <c r="A40" s="35" t="s">
        <v>55</v>
      </c>
      <c r="E40" s="39" t="s">
        <v>1083</v>
      </c>
    </row>
    <row r="41" spans="1:5" ht="12.75">
      <c r="A41" s="35" t="s">
        <v>56</v>
      </c>
      <c r="E41" s="40" t="s">
        <v>5</v>
      </c>
    </row>
    <row r="42" spans="1:5" ht="12.75">
      <c r="A42" t="s">
        <v>57</v>
      </c>
      <c r="E42" s="39" t="s">
        <v>5</v>
      </c>
    </row>
    <row r="43" spans="1:13" ht="12.75">
      <c r="A43" t="s">
        <v>47</v>
      </c>
      <c r="C43" s="31" t="s">
        <v>28</v>
      </c>
      <c r="E43" s="33" t="s">
        <v>1084</v>
      </c>
      <c r="J43" s="32">
        <f>0</f>
      </c>
      <c s="32">
        <f>0</f>
      </c>
      <c s="32">
        <f>0+L44</f>
      </c>
      <c s="32">
        <f>0+M44</f>
      </c>
    </row>
    <row r="44" spans="1:16" ht="12.75">
      <c r="A44" t="s">
        <v>50</v>
      </c>
      <c s="34" t="s">
        <v>92</v>
      </c>
      <c s="34" t="s">
        <v>1085</v>
      </c>
      <c s="35" t="s">
        <v>5</v>
      </c>
      <c s="6" t="s">
        <v>1086</v>
      </c>
      <c s="36" t="s">
        <v>53</v>
      </c>
      <c s="37">
        <v>5.3</v>
      </c>
      <c s="36">
        <v>0</v>
      </c>
      <c s="36">
        <f>ROUND(G44*H44,6)</f>
      </c>
      <c r="L44" s="38">
        <v>0</v>
      </c>
      <c s="32">
        <f>ROUND(ROUND(L44,2)*ROUND(G44,3),2)</f>
      </c>
      <c s="36" t="s">
        <v>54</v>
      </c>
      <c>
        <f>(M44*21)/100</f>
      </c>
      <c t="s">
        <v>28</v>
      </c>
    </row>
    <row r="45" spans="1:5" ht="12.75">
      <c r="A45" s="35" t="s">
        <v>55</v>
      </c>
      <c r="E45" s="39" t="s">
        <v>1086</v>
      </c>
    </row>
    <row r="46" spans="1:5" ht="12.75">
      <c r="A46" s="35" t="s">
        <v>56</v>
      </c>
      <c r="E46" s="40" t="s">
        <v>5</v>
      </c>
    </row>
    <row r="47" spans="1:5" ht="12.75">
      <c r="A47" t="s">
        <v>57</v>
      </c>
      <c r="E47" s="39" t="s">
        <v>5</v>
      </c>
    </row>
    <row r="48" spans="1:13" ht="12.75">
      <c r="A48" t="s">
        <v>47</v>
      </c>
      <c r="C48" s="31" t="s">
        <v>63</v>
      </c>
      <c r="E48" s="33" t="s">
        <v>448</v>
      </c>
      <c r="J48" s="32">
        <f>0</f>
      </c>
      <c s="32">
        <f>0</f>
      </c>
      <c s="32">
        <f>0+L49</f>
      </c>
      <c s="32">
        <f>0+M49</f>
      </c>
    </row>
    <row r="49" spans="1:16" ht="12.75">
      <c r="A49" t="s">
        <v>50</v>
      </c>
      <c s="34" t="s">
        <v>95</v>
      </c>
      <c s="34" t="s">
        <v>1087</v>
      </c>
      <c s="35" t="s">
        <v>5</v>
      </c>
      <c s="6" t="s">
        <v>1088</v>
      </c>
      <c s="36" t="s">
        <v>53</v>
      </c>
      <c s="37">
        <v>23.5</v>
      </c>
      <c s="36">
        <v>0</v>
      </c>
      <c s="36">
        <f>ROUND(G49*H49,6)</f>
      </c>
      <c r="L49" s="38">
        <v>0</v>
      </c>
      <c s="32">
        <f>ROUND(ROUND(L49,2)*ROUND(G49,3),2)</f>
      </c>
      <c s="36" t="s">
        <v>54</v>
      </c>
      <c>
        <f>(M49*21)/100</f>
      </c>
      <c t="s">
        <v>28</v>
      </c>
    </row>
    <row r="50" spans="1:5" ht="12.75">
      <c r="A50" s="35" t="s">
        <v>55</v>
      </c>
      <c r="E50" s="39" t="s">
        <v>1088</v>
      </c>
    </row>
    <row r="51" spans="1:5" ht="12.75">
      <c r="A51" s="35" t="s">
        <v>56</v>
      </c>
      <c r="E51" s="40" t="s">
        <v>5</v>
      </c>
    </row>
    <row r="52" spans="1:5" ht="12.75">
      <c r="A52" t="s">
        <v>57</v>
      </c>
      <c r="E52" s="39" t="s">
        <v>5</v>
      </c>
    </row>
    <row r="53" spans="1:13" ht="12.75">
      <c r="A53" t="s">
        <v>47</v>
      </c>
      <c r="C53" s="31" t="s">
        <v>66</v>
      </c>
      <c r="E53" s="33" t="s">
        <v>67</v>
      </c>
      <c r="J53" s="32">
        <f>0</f>
      </c>
      <c s="32">
        <f>0</f>
      </c>
      <c s="32">
        <f>0+L54</f>
      </c>
      <c s="32">
        <f>0+M54</f>
      </c>
    </row>
    <row r="54" spans="1:16" ht="12.75">
      <c r="A54" t="s">
        <v>50</v>
      </c>
      <c s="34" t="s">
        <v>101</v>
      </c>
      <c s="34" t="s">
        <v>1089</v>
      </c>
      <c s="35" t="s">
        <v>5</v>
      </c>
      <c s="6" t="s">
        <v>1090</v>
      </c>
      <c s="36" t="s">
        <v>70</v>
      </c>
      <c s="37">
        <v>34.5</v>
      </c>
      <c s="36">
        <v>0</v>
      </c>
      <c s="36">
        <f>ROUND(G54*H54,6)</f>
      </c>
      <c r="L54" s="38">
        <v>0</v>
      </c>
      <c s="32">
        <f>ROUND(ROUND(L54,2)*ROUND(G54,3),2)</f>
      </c>
      <c s="36" t="s">
        <v>54</v>
      </c>
      <c>
        <f>(M54*21)/100</f>
      </c>
      <c t="s">
        <v>28</v>
      </c>
    </row>
    <row r="55" spans="1:5" ht="12.75">
      <c r="A55" s="35" t="s">
        <v>55</v>
      </c>
      <c r="E55" s="39" t="s">
        <v>1090</v>
      </c>
    </row>
    <row r="56" spans="1:5" ht="12.75">
      <c r="A56" s="35" t="s">
        <v>56</v>
      </c>
      <c r="E56" s="40" t="s">
        <v>5</v>
      </c>
    </row>
    <row r="57" spans="1:5" ht="12.75">
      <c r="A57" t="s">
        <v>57</v>
      </c>
      <c r="E57" s="39" t="s">
        <v>5</v>
      </c>
    </row>
    <row r="58" spans="1:13" ht="12.75">
      <c r="A58" t="s">
        <v>47</v>
      </c>
      <c r="C58" s="31" t="s">
        <v>75</v>
      </c>
      <c r="E58" s="33" t="s">
        <v>1091</v>
      </c>
      <c r="J58" s="32">
        <f>0</f>
      </c>
      <c s="32">
        <f>0</f>
      </c>
      <c s="32">
        <f>0+L59+L63+L67+L71+L75+L79+L83+L87+L91+L95+L99+L103+L107+L111+L115+L119+L123+L127+L131+L135+L139+L143+L147+L151+L155+L159+L163+L167+L171+L175+L179+L183+L187+L191+L195+L199+L203+L207</f>
      </c>
      <c s="32">
        <f>0+M59+M63+M67+M71+M75+M79+M83+M87+M91+M95+M99+M103+M107+M111+M115+M119+M123+M127+M131+M135+M139+M143+M147+M151+M155+M159+M163+M167+M171+M175+M179+M183+M187+M191+M195+M199+M203+M207</f>
      </c>
    </row>
    <row r="59" spans="1:16" ht="12.75">
      <c r="A59" t="s">
        <v>50</v>
      </c>
      <c s="34" t="s">
        <v>104</v>
      </c>
      <c s="34" t="s">
        <v>1092</v>
      </c>
      <c s="35" t="s">
        <v>5</v>
      </c>
      <c s="6" t="s">
        <v>1093</v>
      </c>
      <c s="36" t="s">
        <v>78</v>
      </c>
      <c s="37">
        <v>332</v>
      </c>
      <c s="36">
        <v>0</v>
      </c>
      <c s="36">
        <f>ROUND(G59*H59,6)</f>
      </c>
      <c r="L59" s="38">
        <v>0</v>
      </c>
      <c s="32">
        <f>ROUND(ROUND(L59,2)*ROUND(G59,3),2)</f>
      </c>
      <c s="36" t="s">
        <v>54</v>
      </c>
      <c>
        <f>(M59*21)/100</f>
      </c>
      <c t="s">
        <v>28</v>
      </c>
    </row>
    <row r="60" spans="1:5" ht="12.75">
      <c r="A60" s="35" t="s">
        <v>55</v>
      </c>
      <c r="E60" s="39" t="s">
        <v>1093</v>
      </c>
    </row>
    <row r="61" spans="1:5" ht="12.75">
      <c r="A61" s="35" t="s">
        <v>56</v>
      </c>
      <c r="E61" s="40" t="s">
        <v>5</v>
      </c>
    </row>
    <row r="62" spans="1:5" ht="12.75">
      <c r="A62" t="s">
        <v>57</v>
      </c>
      <c r="E62" s="39" t="s">
        <v>5</v>
      </c>
    </row>
    <row r="63" spans="1:16" ht="12.75">
      <c r="A63" t="s">
        <v>50</v>
      </c>
      <c s="34" t="s">
        <v>109</v>
      </c>
      <c s="34" t="s">
        <v>76</v>
      </c>
      <c s="35" t="s">
        <v>5</v>
      </c>
      <c s="6" t="s">
        <v>77</v>
      </c>
      <c s="36" t="s">
        <v>78</v>
      </c>
      <c s="37">
        <v>185</v>
      </c>
      <c s="36">
        <v>0</v>
      </c>
      <c s="36">
        <f>ROUND(G63*H63,6)</f>
      </c>
      <c r="L63" s="38">
        <v>0</v>
      </c>
      <c s="32">
        <f>ROUND(ROUND(L63,2)*ROUND(G63,3),2)</f>
      </c>
      <c s="36" t="s">
        <v>54</v>
      </c>
      <c>
        <f>(M63*21)/100</f>
      </c>
      <c t="s">
        <v>28</v>
      </c>
    </row>
    <row r="64" spans="1:5" ht="12.75">
      <c r="A64" s="35" t="s">
        <v>55</v>
      </c>
      <c r="E64" s="39" t="s">
        <v>77</v>
      </c>
    </row>
    <row r="65" spans="1:5" ht="12.75">
      <c r="A65" s="35" t="s">
        <v>56</v>
      </c>
      <c r="E65" s="40" t="s">
        <v>5</v>
      </c>
    </row>
    <row r="66" spans="1:5" ht="12.75">
      <c r="A66" t="s">
        <v>57</v>
      </c>
      <c r="E66" s="39" t="s">
        <v>5</v>
      </c>
    </row>
    <row r="67" spans="1:16" ht="12.75">
      <c r="A67" t="s">
        <v>50</v>
      </c>
      <c s="34" t="s">
        <v>112</v>
      </c>
      <c s="34" t="s">
        <v>1094</v>
      </c>
      <c s="35" t="s">
        <v>5</v>
      </c>
      <c s="6" t="s">
        <v>1095</v>
      </c>
      <c s="36" t="s">
        <v>78</v>
      </c>
      <c s="37">
        <v>188</v>
      </c>
      <c s="36">
        <v>0</v>
      </c>
      <c s="36">
        <f>ROUND(G67*H67,6)</f>
      </c>
      <c r="L67" s="38">
        <v>0</v>
      </c>
      <c s="32">
        <f>ROUND(ROUND(L67,2)*ROUND(G67,3),2)</f>
      </c>
      <c s="36" t="s">
        <v>54</v>
      </c>
      <c>
        <f>(M67*21)/100</f>
      </c>
      <c t="s">
        <v>28</v>
      </c>
    </row>
    <row r="68" spans="1:5" ht="12.75">
      <c r="A68" s="35" t="s">
        <v>55</v>
      </c>
      <c r="E68" s="39" t="s">
        <v>1095</v>
      </c>
    </row>
    <row r="69" spans="1:5" ht="12.75">
      <c r="A69" s="35" t="s">
        <v>56</v>
      </c>
      <c r="E69" s="40" t="s">
        <v>5</v>
      </c>
    </row>
    <row r="70" spans="1:5" ht="12.75">
      <c r="A70" t="s">
        <v>57</v>
      </c>
      <c r="E70" s="39" t="s">
        <v>5</v>
      </c>
    </row>
    <row r="71" spans="1:16" ht="25.5">
      <c r="A71" t="s">
        <v>50</v>
      </c>
      <c s="34" t="s">
        <v>115</v>
      </c>
      <c s="34" t="s">
        <v>1096</v>
      </c>
      <c s="35" t="s">
        <v>5</v>
      </c>
      <c s="6" t="s">
        <v>1097</v>
      </c>
      <c s="36" t="s">
        <v>85</v>
      </c>
      <c s="37">
        <v>5</v>
      </c>
      <c s="36">
        <v>0</v>
      </c>
      <c s="36">
        <f>ROUND(G71*H71,6)</f>
      </c>
      <c r="L71" s="38">
        <v>0</v>
      </c>
      <c s="32">
        <f>ROUND(ROUND(L71,2)*ROUND(G71,3),2)</f>
      </c>
      <c s="36" t="s">
        <v>54</v>
      </c>
      <c>
        <f>(M71*21)/100</f>
      </c>
      <c t="s">
        <v>28</v>
      </c>
    </row>
    <row r="72" spans="1:5" ht="25.5">
      <c r="A72" s="35" t="s">
        <v>55</v>
      </c>
      <c r="E72" s="39" t="s">
        <v>1097</v>
      </c>
    </row>
    <row r="73" spans="1:5" ht="12.75">
      <c r="A73" s="35" t="s">
        <v>56</v>
      </c>
      <c r="E73" s="40" t="s">
        <v>5</v>
      </c>
    </row>
    <row r="74" spans="1:5" ht="12.75">
      <c r="A74" t="s">
        <v>57</v>
      </c>
      <c r="E74" s="39" t="s">
        <v>5</v>
      </c>
    </row>
    <row r="75" spans="1:16" ht="12.75">
      <c r="A75" t="s">
        <v>50</v>
      </c>
      <c s="34" t="s">
        <v>118</v>
      </c>
      <c s="34" t="s">
        <v>102</v>
      </c>
      <c s="35" t="s">
        <v>5</v>
      </c>
      <c s="6" t="s">
        <v>103</v>
      </c>
      <c s="36" t="s">
        <v>78</v>
      </c>
      <c s="37">
        <v>10</v>
      </c>
      <c s="36">
        <v>0</v>
      </c>
      <c s="36">
        <f>ROUND(G75*H75,6)</f>
      </c>
      <c r="L75" s="38">
        <v>0</v>
      </c>
      <c s="32">
        <f>ROUND(ROUND(L75,2)*ROUND(G75,3),2)</f>
      </c>
      <c s="36" t="s">
        <v>54</v>
      </c>
      <c>
        <f>(M75*21)/100</f>
      </c>
      <c t="s">
        <v>28</v>
      </c>
    </row>
    <row r="76" spans="1:5" ht="12.75">
      <c r="A76" s="35" t="s">
        <v>55</v>
      </c>
      <c r="E76" s="39" t="s">
        <v>103</v>
      </c>
    </row>
    <row r="77" spans="1:5" ht="12.75">
      <c r="A77" s="35" t="s">
        <v>56</v>
      </c>
      <c r="E77" s="40" t="s">
        <v>5</v>
      </c>
    </row>
    <row r="78" spans="1:5" ht="12.75">
      <c r="A78" t="s">
        <v>57</v>
      </c>
      <c r="E78" s="39" t="s">
        <v>5</v>
      </c>
    </row>
    <row r="79" spans="1:16" ht="12.75">
      <c r="A79" t="s">
        <v>50</v>
      </c>
      <c s="34" t="s">
        <v>121</v>
      </c>
      <c s="34" t="s">
        <v>1098</v>
      </c>
      <c s="35" t="s">
        <v>5</v>
      </c>
      <c s="6" t="s">
        <v>1099</v>
      </c>
      <c s="36" t="s">
        <v>78</v>
      </c>
      <c s="37">
        <v>128</v>
      </c>
      <c s="36">
        <v>0</v>
      </c>
      <c s="36">
        <f>ROUND(G79*H79,6)</f>
      </c>
      <c r="L79" s="38">
        <v>0</v>
      </c>
      <c s="32">
        <f>ROUND(ROUND(L79,2)*ROUND(G79,3),2)</f>
      </c>
      <c s="36" t="s">
        <v>54</v>
      </c>
      <c>
        <f>(M79*21)/100</f>
      </c>
      <c t="s">
        <v>28</v>
      </c>
    </row>
    <row r="80" spans="1:5" ht="12.75">
      <c r="A80" s="35" t="s">
        <v>55</v>
      </c>
      <c r="E80" s="39" t="s">
        <v>1099</v>
      </c>
    </row>
    <row r="81" spans="1:5" ht="12.75">
      <c r="A81" s="35" t="s">
        <v>56</v>
      </c>
      <c r="E81" s="40" t="s">
        <v>5</v>
      </c>
    </row>
    <row r="82" spans="1:5" ht="12.75">
      <c r="A82" t="s">
        <v>57</v>
      </c>
      <c r="E82" s="39" t="s">
        <v>5</v>
      </c>
    </row>
    <row r="83" spans="1:16" ht="12.75">
      <c r="A83" t="s">
        <v>50</v>
      </c>
      <c s="34" t="s">
        <v>124</v>
      </c>
      <c s="34" t="s">
        <v>1100</v>
      </c>
      <c s="35" t="s">
        <v>5</v>
      </c>
      <c s="6" t="s">
        <v>1101</v>
      </c>
      <c s="36" t="s">
        <v>85</v>
      </c>
      <c s="37">
        <v>10</v>
      </c>
      <c s="36">
        <v>0</v>
      </c>
      <c s="36">
        <f>ROUND(G83*H83,6)</f>
      </c>
      <c r="L83" s="38">
        <v>0</v>
      </c>
      <c s="32">
        <f>ROUND(ROUND(L83,2)*ROUND(G83,3),2)</f>
      </c>
      <c s="36" t="s">
        <v>54</v>
      </c>
      <c>
        <f>(M83*21)/100</f>
      </c>
      <c t="s">
        <v>28</v>
      </c>
    </row>
    <row r="84" spans="1:5" ht="12.75">
      <c r="A84" s="35" t="s">
        <v>55</v>
      </c>
      <c r="E84" s="39" t="s">
        <v>1101</v>
      </c>
    </row>
    <row r="85" spans="1:5" ht="12.75">
      <c r="A85" s="35" t="s">
        <v>56</v>
      </c>
      <c r="E85" s="40" t="s">
        <v>5</v>
      </c>
    </row>
    <row r="86" spans="1:5" ht="12.75">
      <c r="A86" t="s">
        <v>57</v>
      </c>
      <c r="E86" s="39" t="s">
        <v>5</v>
      </c>
    </row>
    <row r="87" spans="1:16" ht="12.75">
      <c r="A87" t="s">
        <v>50</v>
      </c>
      <c s="34" t="s">
        <v>127</v>
      </c>
      <c s="34" t="s">
        <v>105</v>
      </c>
      <c s="35" t="s">
        <v>5</v>
      </c>
      <c s="6" t="s">
        <v>106</v>
      </c>
      <c s="36" t="s">
        <v>85</v>
      </c>
      <c s="37">
        <v>10</v>
      </c>
      <c s="36">
        <v>0</v>
      </c>
      <c s="36">
        <f>ROUND(G87*H87,6)</f>
      </c>
      <c r="L87" s="38">
        <v>0</v>
      </c>
      <c s="32">
        <f>ROUND(ROUND(L87,2)*ROUND(G87,3),2)</f>
      </c>
      <c s="36" t="s">
        <v>54</v>
      </c>
      <c>
        <f>(M87*21)/100</f>
      </c>
      <c t="s">
        <v>28</v>
      </c>
    </row>
    <row r="88" spans="1:5" ht="12.75">
      <c r="A88" s="35" t="s">
        <v>55</v>
      </c>
      <c r="E88" s="39" t="s">
        <v>106</v>
      </c>
    </row>
    <row r="89" spans="1:5" ht="12.75">
      <c r="A89" s="35" t="s">
        <v>56</v>
      </c>
      <c r="E89" s="40" t="s">
        <v>5</v>
      </c>
    </row>
    <row r="90" spans="1:5" ht="12.75">
      <c r="A90" t="s">
        <v>57</v>
      </c>
      <c r="E90" s="39" t="s">
        <v>5</v>
      </c>
    </row>
    <row r="91" spans="1:16" ht="12.75">
      <c r="A91" t="s">
        <v>50</v>
      </c>
      <c s="34" t="s">
        <v>130</v>
      </c>
      <c s="34" t="s">
        <v>1102</v>
      </c>
      <c s="35" t="s">
        <v>5</v>
      </c>
      <c s="6" t="s">
        <v>1103</v>
      </c>
      <c s="36" t="s">
        <v>85</v>
      </c>
      <c s="37">
        <v>10</v>
      </c>
      <c s="36">
        <v>0</v>
      </c>
      <c s="36">
        <f>ROUND(G91*H91,6)</f>
      </c>
      <c r="L91" s="38">
        <v>0</v>
      </c>
      <c s="32">
        <f>ROUND(ROUND(L91,2)*ROUND(G91,3),2)</f>
      </c>
      <c s="36" t="s">
        <v>54</v>
      </c>
      <c>
        <f>(M91*21)/100</f>
      </c>
      <c t="s">
        <v>28</v>
      </c>
    </row>
    <row r="92" spans="1:5" ht="12.75">
      <c r="A92" s="35" t="s">
        <v>55</v>
      </c>
      <c r="E92" s="39" t="s">
        <v>1103</v>
      </c>
    </row>
    <row r="93" spans="1:5" ht="12.75">
      <c r="A93" s="35" t="s">
        <v>56</v>
      </c>
      <c r="E93" s="40" t="s">
        <v>5</v>
      </c>
    </row>
    <row r="94" spans="1:5" ht="12.75">
      <c r="A94" t="s">
        <v>57</v>
      </c>
      <c r="E94" s="39" t="s">
        <v>5</v>
      </c>
    </row>
    <row r="95" spans="1:16" ht="25.5">
      <c r="A95" t="s">
        <v>50</v>
      </c>
      <c s="34" t="s">
        <v>135</v>
      </c>
      <c s="34" t="s">
        <v>1104</v>
      </c>
      <c s="35" t="s">
        <v>5</v>
      </c>
      <c s="6" t="s">
        <v>1105</v>
      </c>
      <c s="36" t="s">
        <v>78</v>
      </c>
      <c s="37">
        <v>4.5</v>
      </c>
      <c s="36">
        <v>0</v>
      </c>
      <c s="36">
        <f>ROUND(G95*H95,6)</f>
      </c>
      <c r="L95" s="38">
        <v>0</v>
      </c>
      <c s="32">
        <f>ROUND(ROUND(L95,2)*ROUND(G95,3),2)</f>
      </c>
      <c s="36" t="s">
        <v>54</v>
      </c>
      <c>
        <f>(M95*21)/100</f>
      </c>
      <c t="s">
        <v>28</v>
      </c>
    </row>
    <row r="96" spans="1:5" ht="25.5">
      <c r="A96" s="35" t="s">
        <v>55</v>
      </c>
      <c r="E96" s="39" t="s">
        <v>1105</v>
      </c>
    </row>
    <row r="97" spans="1:5" ht="12.75">
      <c r="A97" s="35" t="s">
        <v>56</v>
      </c>
      <c r="E97" s="40" t="s">
        <v>5</v>
      </c>
    </row>
    <row r="98" spans="1:5" ht="12.75">
      <c r="A98" t="s">
        <v>57</v>
      </c>
      <c r="E98" s="39" t="s">
        <v>5</v>
      </c>
    </row>
    <row r="99" spans="1:16" ht="12.75">
      <c r="A99" t="s">
        <v>50</v>
      </c>
      <c s="34" t="s">
        <v>138</v>
      </c>
      <c s="34" t="s">
        <v>1106</v>
      </c>
      <c s="35" t="s">
        <v>5</v>
      </c>
      <c s="6" t="s">
        <v>1107</v>
      </c>
      <c s="36" t="s">
        <v>78</v>
      </c>
      <c s="37">
        <v>335</v>
      </c>
      <c s="36">
        <v>0</v>
      </c>
      <c s="36">
        <f>ROUND(G99*H99,6)</f>
      </c>
      <c r="L99" s="38">
        <v>0</v>
      </c>
      <c s="32">
        <f>ROUND(ROUND(L99,2)*ROUND(G99,3),2)</f>
      </c>
      <c s="36" t="s">
        <v>54</v>
      </c>
      <c>
        <f>(M99*21)/100</f>
      </c>
      <c t="s">
        <v>28</v>
      </c>
    </row>
    <row r="100" spans="1:5" ht="12.75">
      <c r="A100" s="35" t="s">
        <v>55</v>
      </c>
      <c r="E100" s="39" t="s">
        <v>1107</v>
      </c>
    </row>
    <row r="101" spans="1:5" ht="12.75">
      <c r="A101" s="35" t="s">
        <v>56</v>
      </c>
      <c r="E101" s="40" t="s">
        <v>5</v>
      </c>
    </row>
    <row r="102" spans="1:5" ht="12.75">
      <c r="A102" t="s">
        <v>57</v>
      </c>
      <c r="E102" s="39" t="s">
        <v>5</v>
      </c>
    </row>
    <row r="103" spans="1:16" ht="12.75">
      <c r="A103" t="s">
        <v>50</v>
      </c>
      <c s="34" t="s">
        <v>141</v>
      </c>
      <c s="34" t="s">
        <v>1108</v>
      </c>
      <c s="35" t="s">
        <v>5</v>
      </c>
      <c s="6" t="s">
        <v>1109</v>
      </c>
      <c s="36" t="s">
        <v>78</v>
      </c>
      <c s="37">
        <v>65</v>
      </c>
      <c s="36">
        <v>0</v>
      </c>
      <c s="36">
        <f>ROUND(G103*H103,6)</f>
      </c>
      <c r="L103" s="38">
        <v>0</v>
      </c>
      <c s="32">
        <f>ROUND(ROUND(L103,2)*ROUND(G103,3),2)</f>
      </c>
      <c s="36" t="s">
        <v>54</v>
      </c>
      <c>
        <f>(M103*21)/100</f>
      </c>
      <c t="s">
        <v>28</v>
      </c>
    </row>
    <row r="104" spans="1:5" ht="12.75">
      <c r="A104" s="35" t="s">
        <v>55</v>
      </c>
      <c r="E104" s="39" t="s">
        <v>1109</v>
      </c>
    </row>
    <row r="105" spans="1:5" ht="12.75">
      <c r="A105" s="35" t="s">
        <v>56</v>
      </c>
      <c r="E105" s="40" t="s">
        <v>5</v>
      </c>
    </row>
    <row r="106" spans="1:5" ht="12.75">
      <c r="A106" t="s">
        <v>57</v>
      </c>
      <c r="E106" s="39" t="s">
        <v>5</v>
      </c>
    </row>
    <row r="107" spans="1:16" ht="12.75">
      <c r="A107" t="s">
        <v>50</v>
      </c>
      <c s="34" t="s">
        <v>144</v>
      </c>
      <c s="34" t="s">
        <v>1110</v>
      </c>
      <c s="35" t="s">
        <v>5</v>
      </c>
      <c s="6" t="s">
        <v>1111</v>
      </c>
      <c s="36" t="s">
        <v>78</v>
      </c>
      <c s="37">
        <v>95</v>
      </c>
      <c s="36">
        <v>0</v>
      </c>
      <c s="36">
        <f>ROUND(G107*H107,6)</f>
      </c>
      <c r="L107" s="38">
        <v>0</v>
      </c>
      <c s="32">
        <f>ROUND(ROUND(L107,2)*ROUND(G107,3),2)</f>
      </c>
      <c s="36" t="s">
        <v>54</v>
      </c>
      <c>
        <f>(M107*21)/100</f>
      </c>
      <c t="s">
        <v>28</v>
      </c>
    </row>
    <row r="108" spans="1:5" ht="12.75">
      <c r="A108" s="35" t="s">
        <v>55</v>
      </c>
      <c r="E108" s="39" t="s">
        <v>1111</v>
      </c>
    </row>
    <row r="109" spans="1:5" ht="12.75">
      <c r="A109" s="35" t="s">
        <v>56</v>
      </c>
      <c r="E109" s="40" t="s">
        <v>5</v>
      </c>
    </row>
    <row r="110" spans="1:5" ht="12.75">
      <c r="A110" t="s">
        <v>57</v>
      </c>
      <c r="E110" s="39" t="s">
        <v>5</v>
      </c>
    </row>
    <row r="111" spans="1:16" ht="12.75">
      <c r="A111" t="s">
        <v>50</v>
      </c>
      <c s="34" t="s">
        <v>149</v>
      </c>
      <c s="34" t="s">
        <v>1112</v>
      </c>
      <c s="35" t="s">
        <v>5</v>
      </c>
      <c s="6" t="s">
        <v>1113</v>
      </c>
      <c s="36" t="s">
        <v>78</v>
      </c>
      <c s="37">
        <v>10</v>
      </c>
      <c s="36">
        <v>0</v>
      </c>
      <c s="36">
        <f>ROUND(G111*H111,6)</f>
      </c>
      <c r="L111" s="38">
        <v>0</v>
      </c>
      <c s="32">
        <f>ROUND(ROUND(L111,2)*ROUND(G111,3),2)</f>
      </c>
      <c s="36" t="s">
        <v>54</v>
      </c>
      <c>
        <f>(M111*21)/100</f>
      </c>
      <c t="s">
        <v>28</v>
      </c>
    </row>
    <row r="112" spans="1:5" ht="12.75">
      <c r="A112" s="35" t="s">
        <v>55</v>
      </c>
      <c r="E112" s="39" t="s">
        <v>1113</v>
      </c>
    </row>
    <row r="113" spans="1:5" ht="12.75">
      <c r="A113" s="35" t="s">
        <v>56</v>
      </c>
      <c r="E113" s="40" t="s">
        <v>5</v>
      </c>
    </row>
    <row r="114" spans="1:5" ht="12.75">
      <c r="A114" t="s">
        <v>57</v>
      </c>
      <c r="E114" s="39" t="s">
        <v>5</v>
      </c>
    </row>
    <row r="115" spans="1:16" ht="25.5">
      <c r="A115" t="s">
        <v>50</v>
      </c>
      <c s="34" t="s">
        <v>152</v>
      </c>
      <c s="34" t="s">
        <v>1114</v>
      </c>
      <c s="35" t="s">
        <v>5</v>
      </c>
      <c s="6" t="s">
        <v>1115</v>
      </c>
      <c s="36" t="s">
        <v>85</v>
      </c>
      <c s="37">
        <v>6</v>
      </c>
      <c s="36">
        <v>0</v>
      </c>
      <c s="36">
        <f>ROUND(G115*H115,6)</f>
      </c>
      <c r="L115" s="38">
        <v>0</v>
      </c>
      <c s="32">
        <f>ROUND(ROUND(L115,2)*ROUND(G115,3),2)</f>
      </c>
      <c s="36" t="s">
        <v>54</v>
      </c>
      <c>
        <f>(M115*21)/100</f>
      </c>
      <c t="s">
        <v>28</v>
      </c>
    </row>
    <row r="116" spans="1:5" ht="25.5">
      <c r="A116" s="35" t="s">
        <v>55</v>
      </c>
      <c r="E116" s="39" t="s">
        <v>1115</v>
      </c>
    </row>
    <row r="117" spans="1:5" ht="12.75">
      <c r="A117" s="35" t="s">
        <v>56</v>
      </c>
      <c r="E117" s="40" t="s">
        <v>5</v>
      </c>
    </row>
    <row r="118" spans="1:5" ht="12.75">
      <c r="A118" t="s">
        <v>57</v>
      </c>
      <c r="E118" s="39" t="s">
        <v>5</v>
      </c>
    </row>
    <row r="119" spans="1:16" ht="25.5">
      <c r="A119" t="s">
        <v>50</v>
      </c>
      <c s="34" t="s">
        <v>156</v>
      </c>
      <c s="34" t="s">
        <v>1116</v>
      </c>
      <c s="35" t="s">
        <v>5</v>
      </c>
      <c s="6" t="s">
        <v>1117</v>
      </c>
      <c s="36" t="s">
        <v>85</v>
      </c>
      <c s="37">
        <v>22</v>
      </c>
      <c s="36">
        <v>0</v>
      </c>
      <c s="36">
        <f>ROUND(G119*H119,6)</f>
      </c>
      <c r="L119" s="38">
        <v>0</v>
      </c>
      <c s="32">
        <f>ROUND(ROUND(L119,2)*ROUND(G119,3),2)</f>
      </c>
      <c s="36" t="s">
        <v>54</v>
      </c>
      <c>
        <f>(M119*21)/100</f>
      </c>
      <c t="s">
        <v>28</v>
      </c>
    </row>
    <row r="120" spans="1:5" ht="25.5">
      <c r="A120" s="35" t="s">
        <v>55</v>
      </c>
      <c r="E120" s="39" t="s">
        <v>1117</v>
      </c>
    </row>
    <row r="121" spans="1:5" ht="12.75">
      <c r="A121" s="35" t="s">
        <v>56</v>
      </c>
      <c r="E121" s="40" t="s">
        <v>5</v>
      </c>
    </row>
    <row r="122" spans="1:5" ht="12.75">
      <c r="A122" t="s">
        <v>57</v>
      </c>
      <c r="E122" s="39" t="s">
        <v>5</v>
      </c>
    </row>
    <row r="123" spans="1:16" ht="25.5">
      <c r="A123" t="s">
        <v>50</v>
      </c>
      <c s="34" t="s">
        <v>159</v>
      </c>
      <c s="34" t="s">
        <v>1118</v>
      </c>
      <c s="35" t="s">
        <v>5</v>
      </c>
      <c s="6" t="s">
        <v>1119</v>
      </c>
      <c s="36" t="s">
        <v>85</v>
      </c>
      <c s="37">
        <v>8</v>
      </c>
      <c s="36">
        <v>0</v>
      </c>
      <c s="36">
        <f>ROUND(G123*H123,6)</f>
      </c>
      <c r="L123" s="38">
        <v>0</v>
      </c>
      <c s="32">
        <f>ROUND(ROUND(L123,2)*ROUND(G123,3),2)</f>
      </c>
      <c s="36" t="s">
        <v>54</v>
      </c>
      <c>
        <f>(M123*21)/100</f>
      </c>
      <c t="s">
        <v>28</v>
      </c>
    </row>
    <row r="124" spans="1:5" ht="25.5">
      <c r="A124" s="35" t="s">
        <v>55</v>
      </c>
      <c r="E124" s="39" t="s">
        <v>1119</v>
      </c>
    </row>
    <row r="125" spans="1:5" ht="12.75">
      <c r="A125" s="35" t="s">
        <v>56</v>
      </c>
      <c r="E125" s="40" t="s">
        <v>5</v>
      </c>
    </row>
    <row r="126" spans="1:5" ht="12.75">
      <c r="A126" t="s">
        <v>57</v>
      </c>
      <c r="E126" s="39" t="s">
        <v>5</v>
      </c>
    </row>
    <row r="127" spans="1:16" ht="25.5">
      <c r="A127" t="s">
        <v>50</v>
      </c>
      <c s="34" t="s">
        <v>162</v>
      </c>
      <c s="34" t="s">
        <v>1120</v>
      </c>
      <c s="35" t="s">
        <v>5</v>
      </c>
      <c s="6" t="s">
        <v>1121</v>
      </c>
      <c s="36" t="s">
        <v>85</v>
      </c>
      <c s="37">
        <v>2</v>
      </c>
      <c s="36">
        <v>0</v>
      </c>
      <c s="36">
        <f>ROUND(G127*H127,6)</f>
      </c>
      <c r="L127" s="38">
        <v>0</v>
      </c>
      <c s="32">
        <f>ROUND(ROUND(L127,2)*ROUND(G127,3),2)</f>
      </c>
      <c s="36" t="s">
        <v>54</v>
      </c>
      <c>
        <f>(M127*21)/100</f>
      </c>
      <c t="s">
        <v>28</v>
      </c>
    </row>
    <row r="128" spans="1:5" ht="25.5">
      <c r="A128" s="35" t="s">
        <v>55</v>
      </c>
      <c r="E128" s="39" t="s">
        <v>1121</v>
      </c>
    </row>
    <row r="129" spans="1:5" ht="12.75">
      <c r="A129" s="35" t="s">
        <v>56</v>
      </c>
      <c r="E129" s="40" t="s">
        <v>5</v>
      </c>
    </row>
    <row r="130" spans="1:5" ht="12.75">
      <c r="A130" t="s">
        <v>57</v>
      </c>
      <c r="E130" s="39" t="s">
        <v>5</v>
      </c>
    </row>
    <row r="131" spans="1:16" ht="12.75">
      <c r="A131" t="s">
        <v>50</v>
      </c>
      <c s="34" t="s">
        <v>165</v>
      </c>
      <c s="34" t="s">
        <v>1122</v>
      </c>
      <c s="35" t="s">
        <v>5</v>
      </c>
      <c s="6" t="s">
        <v>1123</v>
      </c>
      <c s="36" t="s">
        <v>78</v>
      </c>
      <c s="37">
        <v>465</v>
      </c>
      <c s="36">
        <v>0</v>
      </c>
      <c s="36">
        <f>ROUND(G131*H131,6)</f>
      </c>
      <c r="L131" s="38">
        <v>0</v>
      </c>
      <c s="32">
        <f>ROUND(ROUND(L131,2)*ROUND(G131,3),2)</f>
      </c>
      <c s="36" t="s">
        <v>54</v>
      </c>
      <c>
        <f>(M131*21)/100</f>
      </c>
      <c t="s">
        <v>28</v>
      </c>
    </row>
    <row r="132" spans="1:5" ht="12.75">
      <c r="A132" s="35" t="s">
        <v>55</v>
      </c>
      <c r="E132" s="39" t="s">
        <v>1123</v>
      </c>
    </row>
    <row r="133" spans="1:5" ht="12.75">
      <c r="A133" s="35" t="s">
        <v>56</v>
      </c>
      <c r="E133" s="40" t="s">
        <v>5</v>
      </c>
    </row>
    <row r="134" spans="1:5" ht="12.75">
      <c r="A134" t="s">
        <v>57</v>
      </c>
      <c r="E134" s="39" t="s">
        <v>5</v>
      </c>
    </row>
    <row r="135" spans="1:16" ht="12.75">
      <c r="A135" t="s">
        <v>50</v>
      </c>
      <c s="34" t="s">
        <v>169</v>
      </c>
      <c s="34" t="s">
        <v>122</v>
      </c>
      <c s="35" t="s">
        <v>5</v>
      </c>
      <c s="6" t="s">
        <v>123</v>
      </c>
      <c s="36" t="s">
        <v>85</v>
      </c>
      <c s="37">
        <v>32</v>
      </c>
      <c s="36">
        <v>0</v>
      </c>
      <c s="36">
        <f>ROUND(G135*H135,6)</f>
      </c>
      <c r="L135" s="38">
        <v>0</v>
      </c>
      <c s="32">
        <f>ROUND(ROUND(L135,2)*ROUND(G135,3),2)</f>
      </c>
      <c s="36" t="s">
        <v>54</v>
      </c>
      <c>
        <f>(M135*21)/100</f>
      </c>
      <c t="s">
        <v>28</v>
      </c>
    </row>
    <row r="136" spans="1:5" ht="12.75">
      <c r="A136" s="35" t="s">
        <v>55</v>
      </c>
      <c r="E136" s="39" t="s">
        <v>123</v>
      </c>
    </row>
    <row r="137" spans="1:5" ht="12.75">
      <c r="A137" s="35" t="s">
        <v>56</v>
      </c>
      <c r="E137" s="40" t="s">
        <v>5</v>
      </c>
    </row>
    <row r="138" spans="1:5" ht="12.75">
      <c r="A138" t="s">
        <v>57</v>
      </c>
      <c r="E138" s="39" t="s">
        <v>5</v>
      </c>
    </row>
    <row r="139" spans="1:16" ht="25.5">
      <c r="A139" t="s">
        <v>50</v>
      </c>
      <c s="34" t="s">
        <v>172</v>
      </c>
      <c s="34" t="s">
        <v>1124</v>
      </c>
      <c s="35" t="s">
        <v>5</v>
      </c>
      <c s="6" t="s">
        <v>1125</v>
      </c>
      <c s="36" t="s">
        <v>85</v>
      </c>
      <c s="37">
        <v>3</v>
      </c>
      <c s="36">
        <v>0</v>
      </c>
      <c s="36">
        <f>ROUND(G139*H139,6)</f>
      </c>
      <c r="L139" s="38">
        <v>0</v>
      </c>
      <c s="32">
        <f>ROUND(ROUND(L139,2)*ROUND(G139,3),2)</f>
      </c>
      <c s="36" t="s">
        <v>54</v>
      </c>
      <c>
        <f>(M139*21)/100</f>
      </c>
      <c t="s">
        <v>28</v>
      </c>
    </row>
    <row r="140" spans="1:5" ht="25.5">
      <c r="A140" s="35" t="s">
        <v>55</v>
      </c>
      <c r="E140" s="39" t="s">
        <v>1125</v>
      </c>
    </row>
    <row r="141" spans="1:5" ht="12.75">
      <c r="A141" s="35" t="s">
        <v>56</v>
      </c>
      <c r="E141" s="40" t="s">
        <v>5</v>
      </c>
    </row>
    <row r="142" spans="1:5" ht="12.75">
      <c r="A142" t="s">
        <v>57</v>
      </c>
      <c r="E142" s="39" t="s">
        <v>5</v>
      </c>
    </row>
    <row r="143" spans="1:16" ht="12.75">
      <c r="A143" t="s">
        <v>50</v>
      </c>
      <c s="34" t="s">
        <v>175</v>
      </c>
      <c s="34" t="s">
        <v>1126</v>
      </c>
      <c s="35" t="s">
        <v>5</v>
      </c>
      <c s="6" t="s">
        <v>1127</v>
      </c>
      <c s="36" t="s">
        <v>85</v>
      </c>
      <c s="37">
        <v>3</v>
      </c>
      <c s="36">
        <v>0</v>
      </c>
      <c s="36">
        <f>ROUND(G143*H143,6)</f>
      </c>
      <c r="L143" s="38">
        <v>0</v>
      </c>
      <c s="32">
        <f>ROUND(ROUND(L143,2)*ROUND(G143,3),2)</f>
      </c>
      <c s="36" t="s">
        <v>54</v>
      </c>
      <c>
        <f>(M143*21)/100</f>
      </c>
      <c t="s">
        <v>28</v>
      </c>
    </row>
    <row r="144" spans="1:5" ht="12.75">
      <c r="A144" s="35" t="s">
        <v>55</v>
      </c>
      <c r="E144" s="39" t="s">
        <v>1127</v>
      </c>
    </row>
    <row r="145" spans="1:5" ht="12.75">
      <c r="A145" s="35" t="s">
        <v>56</v>
      </c>
      <c r="E145" s="40" t="s">
        <v>5</v>
      </c>
    </row>
    <row r="146" spans="1:5" ht="12.75">
      <c r="A146" t="s">
        <v>57</v>
      </c>
      <c r="E146" s="39" t="s">
        <v>5</v>
      </c>
    </row>
    <row r="147" spans="1:16" ht="12.75">
      <c r="A147" t="s">
        <v>50</v>
      </c>
      <c s="34" t="s">
        <v>180</v>
      </c>
      <c s="34" t="s">
        <v>1128</v>
      </c>
      <c s="35" t="s">
        <v>5</v>
      </c>
      <c s="6" t="s">
        <v>1129</v>
      </c>
      <c s="36" t="s">
        <v>85</v>
      </c>
      <c s="37">
        <v>1</v>
      </c>
      <c s="36">
        <v>0</v>
      </c>
      <c s="36">
        <f>ROUND(G147*H147,6)</f>
      </c>
      <c r="L147" s="38">
        <v>0</v>
      </c>
      <c s="32">
        <f>ROUND(ROUND(L147,2)*ROUND(G147,3),2)</f>
      </c>
      <c s="36" t="s">
        <v>54</v>
      </c>
      <c>
        <f>(M147*21)/100</f>
      </c>
      <c t="s">
        <v>28</v>
      </c>
    </row>
    <row r="148" spans="1:5" ht="12.75">
      <c r="A148" s="35" t="s">
        <v>55</v>
      </c>
      <c r="E148" s="39" t="s">
        <v>1129</v>
      </c>
    </row>
    <row r="149" spans="1:5" ht="12.75">
      <c r="A149" s="35" t="s">
        <v>56</v>
      </c>
      <c r="E149" s="40" t="s">
        <v>5</v>
      </c>
    </row>
    <row r="150" spans="1:5" ht="12.75">
      <c r="A150" t="s">
        <v>57</v>
      </c>
      <c r="E150" s="39" t="s">
        <v>5</v>
      </c>
    </row>
    <row r="151" spans="1:16" ht="25.5">
      <c r="A151" t="s">
        <v>50</v>
      </c>
      <c s="34" t="s">
        <v>183</v>
      </c>
      <c s="34" t="s">
        <v>1130</v>
      </c>
      <c s="35" t="s">
        <v>5</v>
      </c>
      <c s="6" t="s">
        <v>1131</v>
      </c>
      <c s="36" t="s">
        <v>85</v>
      </c>
      <c s="37">
        <v>2</v>
      </c>
      <c s="36">
        <v>0</v>
      </c>
      <c s="36">
        <f>ROUND(G151*H151,6)</f>
      </c>
      <c r="L151" s="38">
        <v>0</v>
      </c>
      <c s="32">
        <f>ROUND(ROUND(L151,2)*ROUND(G151,3),2)</f>
      </c>
      <c s="36" t="s">
        <v>54</v>
      </c>
      <c>
        <f>(M151*21)/100</f>
      </c>
      <c t="s">
        <v>28</v>
      </c>
    </row>
    <row r="152" spans="1:5" ht="25.5">
      <c r="A152" s="35" t="s">
        <v>55</v>
      </c>
      <c r="E152" s="39" t="s">
        <v>1131</v>
      </c>
    </row>
    <row r="153" spans="1:5" ht="12.75">
      <c r="A153" s="35" t="s">
        <v>56</v>
      </c>
      <c r="E153" s="40" t="s">
        <v>5</v>
      </c>
    </row>
    <row r="154" spans="1:5" ht="12.75">
      <c r="A154" t="s">
        <v>57</v>
      </c>
      <c r="E154" s="39" t="s">
        <v>5</v>
      </c>
    </row>
    <row r="155" spans="1:16" ht="25.5">
      <c r="A155" t="s">
        <v>50</v>
      </c>
      <c s="34" t="s">
        <v>186</v>
      </c>
      <c s="34" t="s">
        <v>1132</v>
      </c>
      <c s="35" t="s">
        <v>5</v>
      </c>
      <c s="6" t="s">
        <v>1133</v>
      </c>
      <c s="36" t="s">
        <v>85</v>
      </c>
      <c s="37">
        <v>1</v>
      </c>
      <c s="36">
        <v>0</v>
      </c>
      <c s="36">
        <f>ROUND(G155*H155,6)</f>
      </c>
      <c r="L155" s="38">
        <v>0</v>
      </c>
      <c s="32">
        <f>ROUND(ROUND(L155,2)*ROUND(G155,3),2)</f>
      </c>
      <c s="36" t="s">
        <v>54</v>
      </c>
      <c>
        <f>(M155*21)/100</f>
      </c>
      <c t="s">
        <v>28</v>
      </c>
    </row>
    <row r="156" spans="1:5" ht="25.5">
      <c r="A156" s="35" t="s">
        <v>55</v>
      </c>
      <c r="E156" s="39" t="s">
        <v>1133</v>
      </c>
    </row>
    <row r="157" spans="1:5" ht="12.75">
      <c r="A157" s="35" t="s">
        <v>56</v>
      </c>
      <c r="E157" s="40" t="s">
        <v>5</v>
      </c>
    </row>
    <row r="158" spans="1:5" ht="12.75">
      <c r="A158" t="s">
        <v>57</v>
      </c>
      <c r="E158" s="39" t="s">
        <v>5</v>
      </c>
    </row>
    <row r="159" spans="1:16" ht="25.5">
      <c r="A159" t="s">
        <v>50</v>
      </c>
      <c s="34" t="s">
        <v>189</v>
      </c>
      <c s="34" t="s">
        <v>1134</v>
      </c>
      <c s="35" t="s">
        <v>5</v>
      </c>
      <c s="6" t="s">
        <v>1135</v>
      </c>
      <c s="36" t="s">
        <v>85</v>
      </c>
      <c s="37">
        <v>2</v>
      </c>
      <c s="36">
        <v>0</v>
      </c>
      <c s="36">
        <f>ROUND(G159*H159,6)</f>
      </c>
      <c r="L159" s="38">
        <v>0</v>
      </c>
      <c s="32">
        <f>ROUND(ROUND(L159,2)*ROUND(G159,3),2)</f>
      </c>
      <c s="36" t="s">
        <v>54</v>
      </c>
      <c>
        <f>(M159*21)/100</f>
      </c>
      <c t="s">
        <v>28</v>
      </c>
    </row>
    <row r="160" spans="1:5" ht="25.5">
      <c r="A160" s="35" t="s">
        <v>55</v>
      </c>
      <c r="E160" s="39" t="s">
        <v>1135</v>
      </c>
    </row>
    <row r="161" spans="1:5" ht="12.75">
      <c r="A161" s="35" t="s">
        <v>56</v>
      </c>
      <c r="E161" s="40" t="s">
        <v>5</v>
      </c>
    </row>
    <row r="162" spans="1:5" ht="12.75">
      <c r="A162" t="s">
        <v>57</v>
      </c>
      <c r="E162" s="39" t="s">
        <v>5</v>
      </c>
    </row>
    <row r="163" spans="1:16" ht="12.75">
      <c r="A163" t="s">
        <v>50</v>
      </c>
      <c s="34" t="s">
        <v>474</v>
      </c>
      <c s="34" t="s">
        <v>1136</v>
      </c>
      <c s="35" t="s">
        <v>5</v>
      </c>
      <c s="6" t="s">
        <v>1137</v>
      </c>
      <c s="36" t="s">
        <v>85</v>
      </c>
      <c s="37">
        <v>2</v>
      </c>
      <c s="36">
        <v>0</v>
      </c>
      <c s="36">
        <f>ROUND(G163*H163,6)</f>
      </c>
      <c r="L163" s="38">
        <v>0</v>
      </c>
      <c s="32">
        <f>ROUND(ROUND(L163,2)*ROUND(G163,3),2)</f>
      </c>
      <c s="36" t="s">
        <v>54</v>
      </c>
      <c>
        <f>(M163*21)/100</f>
      </c>
      <c t="s">
        <v>28</v>
      </c>
    </row>
    <row r="164" spans="1:5" ht="12.75">
      <c r="A164" s="35" t="s">
        <v>55</v>
      </c>
      <c r="E164" s="39" t="s">
        <v>1137</v>
      </c>
    </row>
    <row r="165" spans="1:5" ht="12.75">
      <c r="A165" s="35" t="s">
        <v>56</v>
      </c>
      <c r="E165" s="40" t="s">
        <v>5</v>
      </c>
    </row>
    <row r="166" spans="1:5" ht="12.75">
      <c r="A166" t="s">
        <v>57</v>
      </c>
      <c r="E166" s="39" t="s">
        <v>5</v>
      </c>
    </row>
    <row r="167" spans="1:16" ht="25.5">
      <c r="A167" t="s">
        <v>50</v>
      </c>
      <c s="34" t="s">
        <v>192</v>
      </c>
      <c s="34" t="s">
        <v>157</v>
      </c>
      <c s="35" t="s">
        <v>5</v>
      </c>
      <c s="6" t="s">
        <v>158</v>
      </c>
      <c s="36" t="s">
        <v>85</v>
      </c>
      <c s="37">
        <v>1</v>
      </c>
      <c s="36">
        <v>0</v>
      </c>
      <c s="36">
        <f>ROUND(G167*H167,6)</f>
      </c>
      <c r="L167" s="38">
        <v>0</v>
      </c>
      <c s="32">
        <f>ROUND(ROUND(L167,2)*ROUND(G167,3),2)</f>
      </c>
      <c s="36" t="s">
        <v>54</v>
      </c>
      <c>
        <f>(M167*21)/100</f>
      </c>
      <c t="s">
        <v>28</v>
      </c>
    </row>
    <row r="168" spans="1:5" ht="25.5">
      <c r="A168" s="35" t="s">
        <v>55</v>
      </c>
      <c r="E168" s="39" t="s">
        <v>158</v>
      </c>
    </row>
    <row r="169" spans="1:5" ht="12.75">
      <c r="A169" s="35" t="s">
        <v>56</v>
      </c>
      <c r="E169" s="40" t="s">
        <v>5</v>
      </c>
    </row>
    <row r="170" spans="1:5" ht="12.75">
      <c r="A170" t="s">
        <v>57</v>
      </c>
      <c r="E170" s="39" t="s">
        <v>5</v>
      </c>
    </row>
    <row r="171" spans="1:16" ht="38.25">
      <c r="A171" t="s">
        <v>50</v>
      </c>
      <c s="34" t="s">
        <v>197</v>
      </c>
      <c s="34" t="s">
        <v>160</v>
      </c>
      <c s="35" t="s">
        <v>5</v>
      </c>
      <c s="6" t="s">
        <v>161</v>
      </c>
      <c s="36" t="s">
        <v>85</v>
      </c>
      <c s="37">
        <v>2</v>
      </c>
      <c s="36">
        <v>0</v>
      </c>
      <c s="36">
        <f>ROUND(G171*H171,6)</f>
      </c>
      <c r="L171" s="38">
        <v>0</v>
      </c>
      <c s="32">
        <f>ROUND(ROUND(L171,2)*ROUND(G171,3),2)</f>
      </c>
      <c s="36" t="s">
        <v>54</v>
      </c>
      <c>
        <f>(M171*21)/100</f>
      </c>
      <c t="s">
        <v>28</v>
      </c>
    </row>
    <row r="172" spans="1:5" ht="38.25">
      <c r="A172" s="35" t="s">
        <v>55</v>
      </c>
      <c r="E172" s="39" t="s">
        <v>161</v>
      </c>
    </row>
    <row r="173" spans="1:5" ht="12.75">
      <c r="A173" s="35" t="s">
        <v>56</v>
      </c>
      <c r="E173" s="40" t="s">
        <v>5</v>
      </c>
    </row>
    <row r="174" spans="1:5" ht="12.75">
      <c r="A174" t="s">
        <v>57</v>
      </c>
      <c r="E174" s="39" t="s">
        <v>5</v>
      </c>
    </row>
    <row r="175" spans="1:16" ht="25.5">
      <c r="A175" t="s">
        <v>50</v>
      </c>
      <c s="34" t="s">
        <v>203</v>
      </c>
      <c s="34" t="s">
        <v>163</v>
      </c>
      <c s="35" t="s">
        <v>5</v>
      </c>
      <c s="6" t="s">
        <v>164</v>
      </c>
      <c s="36" t="s">
        <v>85</v>
      </c>
      <c s="37">
        <v>1</v>
      </c>
      <c s="36">
        <v>0</v>
      </c>
      <c s="36">
        <f>ROUND(G175*H175,6)</f>
      </c>
      <c r="L175" s="38">
        <v>0</v>
      </c>
      <c s="32">
        <f>ROUND(ROUND(L175,2)*ROUND(G175,3),2)</f>
      </c>
      <c s="36" t="s">
        <v>54</v>
      </c>
      <c>
        <f>(M175*21)/100</f>
      </c>
      <c t="s">
        <v>28</v>
      </c>
    </row>
    <row r="176" spans="1:5" ht="25.5">
      <c r="A176" s="35" t="s">
        <v>55</v>
      </c>
      <c r="E176" s="39" t="s">
        <v>164</v>
      </c>
    </row>
    <row r="177" spans="1:5" ht="12.75">
      <c r="A177" s="35" t="s">
        <v>56</v>
      </c>
      <c r="E177" s="40" t="s">
        <v>5</v>
      </c>
    </row>
    <row r="178" spans="1:5" ht="12.75">
      <c r="A178" t="s">
        <v>57</v>
      </c>
      <c r="E178" s="39" t="s">
        <v>5</v>
      </c>
    </row>
    <row r="179" spans="1:16" ht="12.75">
      <c r="A179" t="s">
        <v>50</v>
      </c>
      <c s="34" t="s">
        <v>208</v>
      </c>
      <c s="34" t="s">
        <v>1138</v>
      </c>
      <c s="35" t="s">
        <v>5</v>
      </c>
      <c s="6" t="s">
        <v>1139</v>
      </c>
      <c s="36" t="s">
        <v>85</v>
      </c>
      <c s="37">
        <v>11</v>
      </c>
      <c s="36">
        <v>0</v>
      </c>
      <c s="36">
        <f>ROUND(G179*H179,6)</f>
      </c>
      <c r="L179" s="38">
        <v>0</v>
      </c>
      <c s="32">
        <f>ROUND(ROUND(L179,2)*ROUND(G179,3),2)</f>
      </c>
      <c s="36" t="s">
        <v>54</v>
      </c>
      <c>
        <f>(M179*21)/100</f>
      </c>
      <c t="s">
        <v>28</v>
      </c>
    </row>
    <row r="180" spans="1:5" ht="12.75">
      <c r="A180" s="35" t="s">
        <v>55</v>
      </c>
      <c r="E180" s="39" t="s">
        <v>1139</v>
      </c>
    </row>
    <row r="181" spans="1:5" ht="12.75">
      <c r="A181" s="35" t="s">
        <v>56</v>
      </c>
      <c r="E181" s="40" t="s">
        <v>5</v>
      </c>
    </row>
    <row r="182" spans="1:5" ht="12.75">
      <c r="A182" t="s">
        <v>57</v>
      </c>
      <c r="E182" s="39" t="s">
        <v>5</v>
      </c>
    </row>
    <row r="183" spans="1:16" ht="12.75">
      <c r="A183" t="s">
        <v>50</v>
      </c>
      <c s="34" t="s">
        <v>213</v>
      </c>
      <c s="34" t="s">
        <v>1140</v>
      </c>
      <c s="35" t="s">
        <v>5</v>
      </c>
      <c s="6" t="s">
        <v>1141</v>
      </c>
      <c s="36" t="s">
        <v>85</v>
      </c>
      <c s="37">
        <v>1</v>
      </c>
      <c s="36">
        <v>0</v>
      </c>
      <c s="36">
        <f>ROUND(G183*H183,6)</f>
      </c>
      <c r="L183" s="38">
        <v>0</v>
      </c>
      <c s="32">
        <f>ROUND(ROUND(L183,2)*ROUND(G183,3),2)</f>
      </c>
      <c s="36" t="s">
        <v>54</v>
      </c>
      <c>
        <f>(M183*21)/100</f>
      </c>
      <c t="s">
        <v>28</v>
      </c>
    </row>
    <row r="184" spans="1:5" ht="12.75">
      <c r="A184" s="35" t="s">
        <v>55</v>
      </c>
      <c r="E184" s="39" t="s">
        <v>1141</v>
      </c>
    </row>
    <row r="185" spans="1:5" ht="12.75">
      <c r="A185" s="35" t="s">
        <v>56</v>
      </c>
      <c r="E185" s="40" t="s">
        <v>5</v>
      </c>
    </row>
    <row r="186" spans="1:5" ht="12.75">
      <c r="A186" t="s">
        <v>57</v>
      </c>
      <c r="E186" s="39" t="s">
        <v>5</v>
      </c>
    </row>
    <row r="187" spans="1:16" ht="12.75">
      <c r="A187" t="s">
        <v>50</v>
      </c>
      <c s="34" t="s">
        <v>487</v>
      </c>
      <c s="34" t="s">
        <v>166</v>
      </c>
      <c s="35" t="s">
        <v>5</v>
      </c>
      <c s="6" t="s">
        <v>167</v>
      </c>
      <c s="36" t="s">
        <v>168</v>
      </c>
      <c s="37">
        <v>40</v>
      </c>
      <c s="36">
        <v>0</v>
      </c>
      <c s="36">
        <f>ROUND(G187*H187,6)</f>
      </c>
      <c r="L187" s="38">
        <v>0</v>
      </c>
      <c s="32">
        <f>ROUND(ROUND(L187,2)*ROUND(G187,3),2)</f>
      </c>
      <c s="36" t="s">
        <v>54</v>
      </c>
      <c>
        <f>(M187*21)/100</f>
      </c>
      <c t="s">
        <v>28</v>
      </c>
    </row>
    <row r="188" spans="1:5" ht="12.75">
      <c r="A188" s="35" t="s">
        <v>55</v>
      </c>
      <c r="E188" s="39" t="s">
        <v>167</v>
      </c>
    </row>
    <row r="189" spans="1:5" ht="12.75">
      <c r="A189" s="35" t="s">
        <v>56</v>
      </c>
      <c r="E189" s="40" t="s">
        <v>5</v>
      </c>
    </row>
    <row r="190" spans="1:5" ht="12.75">
      <c r="A190" t="s">
        <v>57</v>
      </c>
      <c r="E190" s="39" t="s">
        <v>5</v>
      </c>
    </row>
    <row r="191" spans="1:16" ht="12.75">
      <c r="A191" t="s">
        <v>50</v>
      </c>
      <c s="34" t="s">
        <v>490</v>
      </c>
      <c s="34" t="s">
        <v>173</v>
      </c>
      <c s="35" t="s">
        <v>5</v>
      </c>
      <c s="6" t="s">
        <v>174</v>
      </c>
      <c s="36" t="s">
        <v>168</v>
      </c>
      <c s="37">
        <v>40</v>
      </c>
      <c s="36">
        <v>0</v>
      </c>
      <c s="36">
        <f>ROUND(G191*H191,6)</f>
      </c>
      <c r="L191" s="38">
        <v>0</v>
      </c>
      <c s="32">
        <f>ROUND(ROUND(L191,2)*ROUND(G191,3),2)</f>
      </c>
      <c s="36" t="s">
        <v>54</v>
      </c>
      <c>
        <f>(M191*21)/100</f>
      </c>
      <c t="s">
        <v>28</v>
      </c>
    </row>
    <row r="192" spans="1:5" ht="12.75">
      <c r="A192" s="35" t="s">
        <v>55</v>
      </c>
      <c r="E192" s="39" t="s">
        <v>174</v>
      </c>
    </row>
    <row r="193" spans="1:5" ht="12.75">
      <c r="A193" s="35" t="s">
        <v>56</v>
      </c>
      <c r="E193" s="40" t="s">
        <v>5</v>
      </c>
    </row>
    <row r="194" spans="1:5" ht="12.75">
      <c r="A194" t="s">
        <v>57</v>
      </c>
      <c r="E194" s="39" t="s">
        <v>5</v>
      </c>
    </row>
    <row r="195" spans="1:16" ht="12.75">
      <c r="A195" t="s">
        <v>50</v>
      </c>
      <c s="34" t="s">
        <v>494</v>
      </c>
      <c s="34" t="s">
        <v>1142</v>
      </c>
      <c s="35" t="s">
        <v>5</v>
      </c>
      <c s="6" t="s">
        <v>1143</v>
      </c>
      <c s="36" t="s">
        <v>85</v>
      </c>
      <c s="37">
        <v>18</v>
      </c>
      <c s="36">
        <v>0</v>
      </c>
      <c s="36">
        <f>ROUND(G195*H195,6)</f>
      </c>
      <c r="L195" s="38">
        <v>0</v>
      </c>
      <c s="32">
        <f>ROUND(ROUND(L195,2)*ROUND(G195,3),2)</f>
      </c>
      <c s="36" t="s">
        <v>54</v>
      </c>
      <c>
        <f>(M195*21)/100</f>
      </c>
      <c t="s">
        <v>28</v>
      </c>
    </row>
    <row r="196" spans="1:5" ht="12.75">
      <c r="A196" s="35" t="s">
        <v>55</v>
      </c>
      <c r="E196" s="39" t="s">
        <v>1143</v>
      </c>
    </row>
    <row r="197" spans="1:5" ht="12.75">
      <c r="A197" s="35" t="s">
        <v>56</v>
      </c>
      <c r="E197" s="40" t="s">
        <v>5</v>
      </c>
    </row>
    <row r="198" spans="1:5" ht="12.75">
      <c r="A198" t="s">
        <v>57</v>
      </c>
      <c r="E198" s="39" t="s">
        <v>5</v>
      </c>
    </row>
    <row r="199" spans="1:16" ht="12.75">
      <c r="A199" t="s">
        <v>50</v>
      </c>
      <c s="34" t="s">
        <v>497</v>
      </c>
      <c s="34" t="s">
        <v>1144</v>
      </c>
      <c s="35" t="s">
        <v>5</v>
      </c>
      <c s="6" t="s">
        <v>1145</v>
      </c>
      <c s="36" t="s">
        <v>85</v>
      </c>
      <c s="37">
        <v>1</v>
      </c>
      <c s="36">
        <v>0</v>
      </c>
      <c s="36">
        <f>ROUND(G199*H199,6)</f>
      </c>
      <c r="L199" s="38">
        <v>0</v>
      </c>
      <c s="32">
        <f>ROUND(ROUND(L199,2)*ROUND(G199,3),2)</f>
      </c>
      <c s="36" t="s">
        <v>98</v>
      </c>
      <c>
        <f>(M199*21)/100</f>
      </c>
      <c t="s">
        <v>28</v>
      </c>
    </row>
    <row r="200" spans="1:5" ht="12.75">
      <c r="A200" s="35" t="s">
        <v>55</v>
      </c>
      <c r="E200" s="39" t="s">
        <v>1145</v>
      </c>
    </row>
    <row r="201" spans="1:5" ht="12.75">
      <c r="A201" s="35" t="s">
        <v>56</v>
      </c>
      <c r="E201" s="40" t="s">
        <v>5</v>
      </c>
    </row>
    <row r="202" spans="1:5" ht="12.75">
      <c r="A202" t="s">
        <v>57</v>
      </c>
      <c r="E202" s="39" t="s">
        <v>5</v>
      </c>
    </row>
    <row r="203" spans="1:16" ht="12.75">
      <c r="A203" t="s">
        <v>50</v>
      </c>
      <c s="34" t="s">
        <v>500</v>
      </c>
      <c s="34" t="s">
        <v>1146</v>
      </c>
      <c s="35" t="s">
        <v>5</v>
      </c>
      <c s="6" t="s">
        <v>1147</v>
      </c>
      <c s="36" t="s">
        <v>85</v>
      </c>
      <c s="37">
        <v>1</v>
      </c>
      <c s="36">
        <v>0</v>
      </c>
      <c s="36">
        <f>ROUND(G203*H203,6)</f>
      </c>
      <c r="L203" s="38">
        <v>0</v>
      </c>
      <c s="32">
        <f>ROUND(ROUND(L203,2)*ROUND(G203,3),2)</f>
      </c>
      <c s="36" t="s">
        <v>98</v>
      </c>
      <c>
        <f>(M203*21)/100</f>
      </c>
      <c t="s">
        <v>28</v>
      </c>
    </row>
    <row r="204" spans="1:5" ht="12.75">
      <c r="A204" s="35" t="s">
        <v>55</v>
      </c>
      <c r="E204" s="39" t="s">
        <v>1147</v>
      </c>
    </row>
    <row r="205" spans="1:5" ht="12.75">
      <c r="A205" s="35" t="s">
        <v>56</v>
      </c>
      <c r="E205" s="40" t="s">
        <v>5</v>
      </c>
    </row>
    <row r="206" spans="1:5" ht="12.75">
      <c r="A206" t="s">
        <v>57</v>
      </c>
      <c r="E206" s="39" t="s">
        <v>5</v>
      </c>
    </row>
    <row r="207" spans="1:16" ht="12.75">
      <c r="A207" t="s">
        <v>50</v>
      </c>
      <c s="34" t="s">
        <v>503</v>
      </c>
      <c s="34" t="s">
        <v>1148</v>
      </c>
      <c s="35" t="s">
        <v>5</v>
      </c>
      <c s="6" t="s">
        <v>1149</v>
      </c>
      <c s="36" t="s">
        <v>85</v>
      </c>
      <c s="37">
        <v>5</v>
      </c>
      <c s="36">
        <v>0</v>
      </c>
      <c s="36">
        <f>ROUND(G207*H207,6)</f>
      </c>
      <c r="L207" s="38">
        <v>0</v>
      </c>
      <c s="32">
        <f>ROUND(ROUND(L207,2)*ROUND(G207,3),2)</f>
      </c>
      <c s="36" t="s">
        <v>98</v>
      </c>
      <c>
        <f>(M207*21)/100</f>
      </c>
      <c t="s">
        <v>28</v>
      </c>
    </row>
    <row r="208" spans="1:5" ht="12.75">
      <c r="A208" s="35" t="s">
        <v>55</v>
      </c>
      <c r="E208" s="39" t="s">
        <v>1149</v>
      </c>
    </row>
    <row r="209" spans="1:5" ht="12.75">
      <c r="A209" s="35" t="s">
        <v>56</v>
      </c>
      <c r="E209" s="40" t="s">
        <v>5</v>
      </c>
    </row>
    <row r="210" spans="1:5" ht="12.75">
      <c r="A210" t="s">
        <v>57</v>
      </c>
      <c r="E210" s="39" t="s">
        <v>5</v>
      </c>
    </row>
    <row r="211" spans="1:13" ht="12.75">
      <c r="A211" t="s">
        <v>47</v>
      </c>
      <c r="C211" s="31" t="s">
        <v>1150</v>
      </c>
      <c r="E211" s="33" t="s">
        <v>1151</v>
      </c>
      <c r="J211" s="32">
        <f>0</f>
      </c>
      <c s="32">
        <f>0</f>
      </c>
      <c s="32">
        <f>0+L212</f>
      </c>
      <c s="32">
        <f>0+M212</f>
      </c>
    </row>
    <row r="212" spans="1:16" ht="12.75">
      <c r="A212" t="s">
        <v>50</v>
      </c>
      <c s="34" t="s">
        <v>506</v>
      </c>
      <c s="34" t="s">
        <v>1152</v>
      </c>
      <c s="35" t="s">
        <v>5</v>
      </c>
      <c s="6" t="s">
        <v>1153</v>
      </c>
      <c s="36" t="s">
        <v>53</v>
      </c>
      <c s="37">
        <v>2</v>
      </c>
      <c s="36">
        <v>0</v>
      </c>
      <c s="36">
        <f>ROUND(G212*H212,6)</f>
      </c>
      <c r="L212" s="38">
        <v>0</v>
      </c>
      <c s="32">
        <f>ROUND(ROUND(L212,2)*ROUND(G212,3),2)</f>
      </c>
      <c s="36" t="s">
        <v>54</v>
      </c>
      <c>
        <f>(M212*21)/100</f>
      </c>
      <c t="s">
        <v>28</v>
      </c>
    </row>
    <row r="213" spans="1:5" ht="12.75">
      <c r="A213" s="35" t="s">
        <v>55</v>
      </c>
      <c r="E213" s="39" t="s">
        <v>1153</v>
      </c>
    </row>
    <row r="214" spans="1:5" ht="12.75">
      <c r="A214" s="35" t="s">
        <v>56</v>
      </c>
      <c r="E214" s="40" t="s">
        <v>5</v>
      </c>
    </row>
    <row r="215" spans="1:5" ht="12.75">
      <c r="A215" t="s">
        <v>57</v>
      </c>
      <c r="E215" s="39" t="s">
        <v>5</v>
      </c>
    </row>
    <row r="216" spans="1:13" ht="12.75">
      <c r="A216" t="s">
        <v>47</v>
      </c>
      <c r="C216" s="31" t="s">
        <v>195</v>
      </c>
      <c r="E216" s="33" t="s">
        <v>196</v>
      </c>
      <c r="J216" s="32">
        <f>0</f>
      </c>
      <c s="32">
        <f>0</f>
      </c>
      <c s="32">
        <f>0+L217+L221+L225</f>
      </c>
      <c s="32">
        <f>0+M217+M221+M225</f>
      </c>
    </row>
    <row r="217" spans="1:16" ht="25.5">
      <c r="A217" t="s">
        <v>50</v>
      </c>
      <c s="34" t="s">
        <v>48</v>
      </c>
      <c s="34" t="s">
        <v>1154</v>
      </c>
      <c s="35" t="s">
        <v>1155</v>
      </c>
      <c s="6" t="s">
        <v>1156</v>
      </c>
      <c s="36" t="s">
        <v>201</v>
      </c>
      <c s="37">
        <v>52</v>
      </c>
      <c s="36">
        <v>0</v>
      </c>
      <c s="36">
        <f>ROUND(G217*H217,6)</f>
      </c>
      <c r="L217" s="38">
        <v>0</v>
      </c>
      <c s="32">
        <f>ROUND(ROUND(L217,2)*ROUND(G217,3),2)</f>
      </c>
      <c s="36" t="s">
        <v>98</v>
      </c>
      <c>
        <f>(M217*21)/100</f>
      </c>
      <c t="s">
        <v>28</v>
      </c>
    </row>
    <row r="218" spans="1:5" ht="25.5">
      <c r="A218" s="35" t="s">
        <v>55</v>
      </c>
      <c r="E218" s="39" t="s">
        <v>1157</v>
      </c>
    </row>
    <row r="219" spans="1:5" ht="12.75">
      <c r="A219" s="35" t="s">
        <v>56</v>
      </c>
      <c r="E219" s="40" t="s">
        <v>5</v>
      </c>
    </row>
    <row r="220" spans="1:5" ht="12.75">
      <c r="A220" t="s">
        <v>57</v>
      </c>
      <c r="E220" s="39" t="s">
        <v>5</v>
      </c>
    </row>
    <row r="221" spans="1:16" ht="25.5">
      <c r="A221" t="s">
        <v>50</v>
      </c>
      <c s="34" t="s">
        <v>28</v>
      </c>
      <c s="34" t="s">
        <v>1158</v>
      </c>
      <c s="35" t="s">
        <v>1159</v>
      </c>
      <c s="6" t="s">
        <v>1160</v>
      </c>
      <c s="36" t="s">
        <v>201</v>
      </c>
      <c s="37">
        <v>5.2</v>
      </c>
      <c s="36">
        <v>0</v>
      </c>
      <c s="36">
        <f>ROUND(G221*H221,6)</f>
      </c>
      <c r="L221" s="38">
        <v>0</v>
      </c>
      <c s="32">
        <f>ROUND(ROUND(L221,2)*ROUND(G221,3),2)</f>
      </c>
      <c s="36" t="s">
        <v>98</v>
      </c>
      <c>
        <f>(M221*21)/100</f>
      </c>
      <c t="s">
        <v>28</v>
      </c>
    </row>
    <row r="222" spans="1:5" ht="25.5">
      <c r="A222" s="35" t="s">
        <v>55</v>
      </c>
      <c r="E222" s="39" t="s">
        <v>1161</v>
      </c>
    </row>
    <row r="223" spans="1:5" ht="12.75">
      <c r="A223" s="35" t="s">
        <v>56</v>
      </c>
      <c r="E223" s="40" t="s">
        <v>5</v>
      </c>
    </row>
    <row r="224" spans="1:5" ht="12.75">
      <c r="A224" t="s">
        <v>57</v>
      </c>
      <c r="E224" s="39" t="s">
        <v>5</v>
      </c>
    </row>
    <row r="225" spans="1:16" ht="25.5">
      <c r="A225" t="s">
        <v>50</v>
      </c>
      <c s="34" t="s">
        <v>26</v>
      </c>
      <c s="34" t="s">
        <v>1162</v>
      </c>
      <c s="35" t="s">
        <v>1163</v>
      </c>
      <c s="6" t="s">
        <v>1164</v>
      </c>
      <c s="36" t="s">
        <v>201</v>
      </c>
      <c s="37">
        <v>11</v>
      </c>
      <c s="36">
        <v>0</v>
      </c>
      <c s="36">
        <f>ROUND(G225*H225,6)</f>
      </c>
      <c r="L225" s="38">
        <v>0</v>
      </c>
      <c s="32">
        <f>ROUND(ROUND(L225,2)*ROUND(G225,3),2)</f>
      </c>
      <c s="36" t="s">
        <v>98</v>
      </c>
      <c>
        <f>(M225*21)/100</f>
      </c>
      <c t="s">
        <v>28</v>
      </c>
    </row>
    <row r="226" spans="1:5" ht="25.5">
      <c r="A226" s="35" t="s">
        <v>55</v>
      </c>
      <c r="E226" s="39" t="s">
        <v>1165</v>
      </c>
    </row>
    <row r="227" spans="1:5" ht="12.75">
      <c r="A227" s="35" t="s">
        <v>56</v>
      </c>
      <c r="E227" s="40" t="s">
        <v>5</v>
      </c>
    </row>
    <row r="228" spans="1:5" ht="12.75">
      <c r="A228" t="s">
        <v>57</v>
      </c>
      <c r="E2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1168</v>
      </c>
      <c r="E8" s="30" t="s">
        <v>1167</v>
      </c>
      <c r="J8" s="29">
        <f>0+J9</f>
      </c>
      <c s="29">
        <f>0+K9</f>
      </c>
      <c s="29">
        <f>0+L9</f>
      </c>
      <c s="29">
        <f>0+M9</f>
      </c>
    </row>
    <row r="9" spans="1:13" ht="12.75">
      <c r="A9" t="s">
        <v>47</v>
      </c>
      <c r="C9" s="31" t="s">
        <v>1169</v>
      </c>
      <c r="E9" s="33" t="s">
        <v>1170</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48</v>
      </c>
      <c s="34" t="s">
        <v>1171</v>
      </c>
      <c s="35" t="s">
        <v>5</v>
      </c>
      <c s="6" t="s">
        <v>1172</v>
      </c>
      <c s="36" t="s">
        <v>85</v>
      </c>
      <c s="37">
        <v>2</v>
      </c>
      <c s="36">
        <v>0</v>
      </c>
      <c s="36">
        <f>ROUND(G10*H10,6)</f>
      </c>
      <c r="L10" s="38">
        <v>0</v>
      </c>
      <c s="32">
        <f>ROUND(ROUND(L10,2)*ROUND(G10,3),2)</f>
      </c>
      <c s="36" t="s">
        <v>98</v>
      </c>
      <c>
        <f>(M10*21)/100</f>
      </c>
      <c t="s">
        <v>28</v>
      </c>
    </row>
    <row r="11" spans="1:5" ht="25.5">
      <c r="A11" s="35" t="s">
        <v>55</v>
      </c>
      <c r="E11" s="39" t="s">
        <v>1172</v>
      </c>
    </row>
    <row r="12" spans="1:5" ht="12.75">
      <c r="A12" s="35" t="s">
        <v>56</v>
      </c>
      <c r="E12" s="40" t="s">
        <v>5</v>
      </c>
    </row>
    <row r="13" spans="1:5" ht="12.75">
      <c r="A13" t="s">
        <v>57</v>
      </c>
      <c r="E13" s="39" t="s">
        <v>5</v>
      </c>
    </row>
    <row r="14" spans="1:16" ht="12.75">
      <c r="A14" t="s">
        <v>50</v>
      </c>
      <c s="34" t="s">
        <v>28</v>
      </c>
      <c s="34" t="s">
        <v>1173</v>
      </c>
      <c s="35" t="s">
        <v>5</v>
      </c>
      <c s="6" t="s">
        <v>1174</v>
      </c>
      <c s="36" t="s">
        <v>85</v>
      </c>
      <c s="37">
        <v>2</v>
      </c>
      <c s="36">
        <v>0</v>
      </c>
      <c s="36">
        <f>ROUND(G14*H14,6)</f>
      </c>
      <c r="L14" s="38">
        <v>0</v>
      </c>
      <c s="32">
        <f>ROUND(ROUND(L14,2)*ROUND(G14,3),2)</f>
      </c>
      <c s="36" t="s">
        <v>98</v>
      </c>
      <c>
        <f>(M14*21)/100</f>
      </c>
      <c t="s">
        <v>28</v>
      </c>
    </row>
    <row r="15" spans="1:5" ht="12.75">
      <c r="A15" s="35" t="s">
        <v>55</v>
      </c>
      <c r="E15" s="39" t="s">
        <v>1174</v>
      </c>
    </row>
    <row r="16" spans="1:5" ht="12.75">
      <c r="A16" s="35" t="s">
        <v>56</v>
      </c>
      <c r="E16" s="40" t="s">
        <v>5</v>
      </c>
    </row>
    <row r="17" spans="1:5" ht="12.75">
      <c r="A17" t="s">
        <v>57</v>
      </c>
      <c r="E17" s="39" t="s">
        <v>5</v>
      </c>
    </row>
    <row r="18" spans="1:16" ht="12.75">
      <c r="A18" t="s">
        <v>50</v>
      </c>
      <c s="34" t="s">
        <v>26</v>
      </c>
      <c s="34" t="s">
        <v>1175</v>
      </c>
      <c s="35" t="s">
        <v>5</v>
      </c>
      <c s="6" t="s">
        <v>1176</v>
      </c>
      <c s="36" t="s">
        <v>85</v>
      </c>
      <c s="37">
        <v>2</v>
      </c>
      <c s="36">
        <v>0</v>
      </c>
      <c s="36">
        <f>ROUND(G18*H18,6)</f>
      </c>
      <c r="L18" s="38">
        <v>0</v>
      </c>
      <c s="32">
        <f>ROUND(ROUND(L18,2)*ROUND(G18,3),2)</f>
      </c>
      <c s="36" t="s">
        <v>98</v>
      </c>
      <c>
        <f>(M18*21)/100</f>
      </c>
      <c t="s">
        <v>28</v>
      </c>
    </row>
    <row r="19" spans="1:5" ht="12.75">
      <c r="A19" s="35" t="s">
        <v>55</v>
      </c>
      <c r="E19" s="39" t="s">
        <v>1176</v>
      </c>
    </row>
    <row r="20" spans="1:5" ht="12.75">
      <c r="A20" s="35" t="s">
        <v>56</v>
      </c>
      <c r="E20" s="40" t="s">
        <v>5</v>
      </c>
    </row>
    <row r="21" spans="1:5" ht="12.75">
      <c r="A21" t="s">
        <v>57</v>
      </c>
      <c r="E21" s="39" t="s">
        <v>5</v>
      </c>
    </row>
    <row r="22" spans="1:16" ht="12.75">
      <c r="A22" t="s">
        <v>50</v>
      </c>
      <c s="34" t="s">
        <v>63</v>
      </c>
      <c s="34" t="s">
        <v>1177</v>
      </c>
      <c s="35" t="s">
        <v>5</v>
      </c>
      <c s="6" t="s">
        <v>1178</v>
      </c>
      <c s="36" t="s">
        <v>85</v>
      </c>
      <c s="37">
        <v>4</v>
      </c>
      <c s="36">
        <v>0</v>
      </c>
      <c s="36">
        <f>ROUND(G22*H22,6)</f>
      </c>
      <c r="L22" s="38">
        <v>0</v>
      </c>
      <c s="32">
        <f>ROUND(ROUND(L22,2)*ROUND(G22,3),2)</f>
      </c>
      <c s="36" t="s">
        <v>98</v>
      </c>
      <c>
        <f>(M22*21)/100</f>
      </c>
      <c t="s">
        <v>28</v>
      </c>
    </row>
    <row r="23" spans="1:5" ht="12.75">
      <c r="A23" s="35" t="s">
        <v>55</v>
      </c>
      <c r="E23" s="39" t="s">
        <v>1178</v>
      </c>
    </row>
    <row r="24" spans="1:5" ht="12.75">
      <c r="A24" s="35" t="s">
        <v>56</v>
      </c>
      <c r="E24" s="40" t="s">
        <v>5</v>
      </c>
    </row>
    <row r="25" spans="1:5" ht="12.75">
      <c r="A25" t="s">
        <v>57</v>
      </c>
      <c r="E25" s="39" t="s">
        <v>5</v>
      </c>
    </row>
    <row r="26" spans="1:16" ht="12.75">
      <c r="A26" t="s">
        <v>50</v>
      </c>
      <c s="34" t="s">
        <v>66</v>
      </c>
      <c s="34" t="s">
        <v>1179</v>
      </c>
      <c s="35" t="s">
        <v>5</v>
      </c>
      <c s="6" t="s">
        <v>1180</v>
      </c>
      <c s="36" t="s">
        <v>85</v>
      </c>
      <c s="37">
        <v>4</v>
      </c>
      <c s="36">
        <v>0</v>
      </c>
      <c s="36">
        <f>ROUND(G26*H26,6)</f>
      </c>
      <c r="L26" s="38">
        <v>0</v>
      </c>
      <c s="32">
        <f>ROUND(ROUND(L26,2)*ROUND(G26,3),2)</f>
      </c>
      <c s="36" t="s">
        <v>98</v>
      </c>
      <c>
        <f>(M26*21)/100</f>
      </c>
      <c t="s">
        <v>28</v>
      </c>
    </row>
    <row r="27" spans="1:5" ht="12.75">
      <c r="A27" s="35" t="s">
        <v>55</v>
      </c>
      <c r="E27" s="39" t="s">
        <v>1180</v>
      </c>
    </row>
    <row r="28" spans="1:5" ht="12.75">
      <c r="A28" s="35" t="s">
        <v>56</v>
      </c>
      <c r="E28" s="40" t="s">
        <v>5</v>
      </c>
    </row>
    <row r="29" spans="1:5" ht="12.75">
      <c r="A29" t="s">
        <v>57</v>
      </c>
      <c r="E29" s="39" t="s">
        <v>5</v>
      </c>
    </row>
    <row r="30" spans="1:16" ht="12.75">
      <c r="A30" t="s">
        <v>50</v>
      </c>
      <c s="34" t="s">
        <v>27</v>
      </c>
      <c s="34" t="s">
        <v>1181</v>
      </c>
      <c s="35" t="s">
        <v>5</v>
      </c>
      <c s="6" t="s">
        <v>1182</v>
      </c>
      <c s="36" t="s">
        <v>85</v>
      </c>
      <c s="37">
        <v>1</v>
      </c>
      <c s="36">
        <v>0</v>
      </c>
      <c s="36">
        <f>ROUND(G30*H30,6)</f>
      </c>
      <c r="L30" s="38">
        <v>0</v>
      </c>
      <c s="32">
        <f>ROUND(ROUND(L30,2)*ROUND(G30,3),2)</f>
      </c>
      <c s="36" t="s">
        <v>98</v>
      </c>
      <c>
        <f>(M30*21)/100</f>
      </c>
      <c t="s">
        <v>28</v>
      </c>
    </row>
    <row r="31" spans="1:5" ht="12.75">
      <c r="A31" s="35" t="s">
        <v>55</v>
      </c>
      <c r="E31" s="39" t="s">
        <v>1182</v>
      </c>
    </row>
    <row r="32" spans="1:5" ht="12.75">
      <c r="A32" s="35" t="s">
        <v>56</v>
      </c>
      <c r="E32" s="40" t="s">
        <v>5</v>
      </c>
    </row>
    <row r="33" spans="1:5" ht="12.75">
      <c r="A33" t="s">
        <v>57</v>
      </c>
      <c r="E33" s="39" t="s">
        <v>5</v>
      </c>
    </row>
    <row r="34" spans="1:16" ht="12.75">
      <c r="A34" t="s">
        <v>50</v>
      </c>
      <c s="34" t="s">
        <v>75</v>
      </c>
      <c s="34" t="s">
        <v>1183</v>
      </c>
      <c s="35" t="s">
        <v>5</v>
      </c>
      <c s="6" t="s">
        <v>1184</v>
      </c>
      <c s="36" t="s">
        <v>85</v>
      </c>
      <c s="37">
        <v>1</v>
      </c>
      <c s="36">
        <v>0.0001</v>
      </c>
      <c s="36">
        <f>ROUND(G34*H34,6)</f>
      </c>
      <c r="L34" s="38">
        <v>0</v>
      </c>
      <c s="32">
        <f>ROUND(ROUND(L34,2)*ROUND(G34,3),2)</f>
      </c>
      <c s="36" t="s">
        <v>98</v>
      </c>
      <c>
        <f>(M34*21)/100</f>
      </c>
      <c t="s">
        <v>28</v>
      </c>
    </row>
    <row r="35" spans="1:5" ht="12.75">
      <c r="A35" s="35" t="s">
        <v>55</v>
      </c>
      <c r="E35" s="39" t="s">
        <v>1184</v>
      </c>
    </row>
    <row r="36" spans="1:5" ht="12.75">
      <c r="A36" s="35" t="s">
        <v>56</v>
      </c>
      <c r="E36" s="40" t="s">
        <v>5</v>
      </c>
    </row>
    <row r="37" spans="1:5" ht="12.75">
      <c r="A37" t="s">
        <v>57</v>
      </c>
      <c r="E37" s="39" t="s">
        <v>5</v>
      </c>
    </row>
    <row r="38" spans="1:16" ht="12.75">
      <c r="A38" t="s">
        <v>50</v>
      </c>
      <c s="34" t="s">
        <v>79</v>
      </c>
      <c s="34" t="s">
        <v>1185</v>
      </c>
      <c s="35" t="s">
        <v>5</v>
      </c>
      <c s="6" t="s">
        <v>1186</v>
      </c>
      <c s="36" t="s">
        <v>85</v>
      </c>
      <c s="37">
        <v>1</v>
      </c>
      <c s="36">
        <v>0</v>
      </c>
      <c s="36">
        <f>ROUND(G38*H38,6)</f>
      </c>
      <c r="L38" s="38">
        <v>0</v>
      </c>
      <c s="32">
        <f>ROUND(ROUND(L38,2)*ROUND(G38,3),2)</f>
      </c>
      <c s="36" t="s">
        <v>98</v>
      </c>
      <c>
        <f>(M38*21)/100</f>
      </c>
      <c t="s">
        <v>28</v>
      </c>
    </row>
    <row r="39" spans="1:5" ht="12.75">
      <c r="A39" s="35" t="s">
        <v>55</v>
      </c>
      <c r="E39" s="39" t="s">
        <v>1186</v>
      </c>
    </row>
    <row r="40" spans="1:5" ht="12.75">
      <c r="A40" s="35" t="s">
        <v>56</v>
      </c>
      <c r="E40" s="40" t="s">
        <v>5</v>
      </c>
    </row>
    <row r="41" spans="1:5" ht="12.75">
      <c r="A41" t="s">
        <v>57</v>
      </c>
      <c r="E41" s="39" t="s">
        <v>5</v>
      </c>
    </row>
    <row r="42" spans="1:16" ht="12.75">
      <c r="A42" t="s">
        <v>50</v>
      </c>
      <c s="34" t="s">
        <v>82</v>
      </c>
      <c s="34" t="s">
        <v>1187</v>
      </c>
      <c s="35" t="s">
        <v>5</v>
      </c>
      <c s="6" t="s">
        <v>1188</v>
      </c>
      <c s="36" t="s">
        <v>85</v>
      </c>
      <c s="37">
        <v>2</v>
      </c>
      <c s="36">
        <v>0</v>
      </c>
      <c s="36">
        <f>ROUND(G42*H42,6)</f>
      </c>
      <c r="L42" s="38">
        <v>0</v>
      </c>
      <c s="32">
        <f>ROUND(ROUND(L42,2)*ROUND(G42,3),2)</f>
      </c>
      <c s="36" t="s">
        <v>98</v>
      </c>
      <c>
        <f>(M42*21)/100</f>
      </c>
      <c t="s">
        <v>28</v>
      </c>
    </row>
    <row r="43" spans="1:5" ht="12.75">
      <c r="A43" s="35" t="s">
        <v>55</v>
      </c>
      <c r="E43" s="39" t="s">
        <v>1188</v>
      </c>
    </row>
    <row r="44" spans="1:5" ht="12.75">
      <c r="A44" s="35" t="s">
        <v>56</v>
      </c>
      <c r="E44" s="40" t="s">
        <v>5</v>
      </c>
    </row>
    <row r="45" spans="1:5" ht="12.75">
      <c r="A45" t="s">
        <v>57</v>
      </c>
      <c r="E45" s="39" t="s">
        <v>5</v>
      </c>
    </row>
    <row r="46" spans="1:16" ht="12.75">
      <c r="A46" t="s">
        <v>50</v>
      </c>
      <c s="34" t="s">
        <v>86</v>
      </c>
      <c s="34" t="s">
        <v>1189</v>
      </c>
      <c s="35" t="s">
        <v>5</v>
      </c>
      <c s="6" t="s">
        <v>1190</v>
      </c>
      <c s="36" t="s">
        <v>85</v>
      </c>
      <c s="37">
        <v>2</v>
      </c>
      <c s="36">
        <v>0</v>
      </c>
      <c s="36">
        <f>ROUND(G46*H46,6)</f>
      </c>
      <c r="L46" s="38">
        <v>0</v>
      </c>
      <c s="32">
        <f>ROUND(ROUND(L46,2)*ROUND(G46,3),2)</f>
      </c>
      <c s="36" t="s">
        <v>98</v>
      </c>
      <c>
        <f>(M46*21)/100</f>
      </c>
      <c t="s">
        <v>28</v>
      </c>
    </row>
    <row r="47" spans="1:5" ht="12.75">
      <c r="A47" s="35" t="s">
        <v>55</v>
      </c>
      <c r="E47" s="39" t="s">
        <v>1190</v>
      </c>
    </row>
    <row r="48" spans="1:5" ht="12.75">
      <c r="A48" s="35" t="s">
        <v>56</v>
      </c>
      <c r="E48" s="40" t="s">
        <v>5</v>
      </c>
    </row>
    <row r="49" spans="1:5" ht="12.75">
      <c r="A49" t="s">
        <v>57</v>
      </c>
      <c r="E49" s="39" t="s">
        <v>5</v>
      </c>
    </row>
    <row r="50" spans="1:16" ht="12.75">
      <c r="A50" t="s">
        <v>50</v>
      </c>
      <c s="34" t="s">
        <v>89</v>
      </c>
      <c s="34" t="s">
        <v>1191</v>
      </c>
      <c s="35" t="s">
        <v>5</v>
      </c>
      <c s="6" t="s">
        <v>1192</v>
      </c>
      <c s="36" t="s">
        <v>85</v>
      </c>
      <c s="37">
        <v>2</v>
      </c>
      <c s="36">
        <v>0</v>
      </c>
      <c s="36">
        <f>ROUND(G50*H50,6)</f>
      </c>
      <c r="L50" s="38">
        <v>0</v>
      </c>
      <c s="32">
        <f>ROUND(ROUND(L50,2)*ROUND(G50,3),2)</f>
      </c>
      <c s="36" t="s">
        <v>98</v>
      </c>
      <c>
        <f>(M50*21)/100</f>
      </c>
      <c t="s">
        <v>28</v>
      </c>
    </row>
    <row r="51" spans="1:5" ht="12.75">
      <c r="A51" s="35" t="s">
        <v>55</v>
      </c>
      <c r="E51" s="39" t="s">
        <v>1192</v>
      </c>
    </row>
    <row r="52" spans="1:5" ht="12.75">
      <c r="A52" s="35" t="s">
        <v>56</v>
      </c>
      <c r="E52" s="40" t="s">
        <v>5</v>
      </c>
    </row>
    <row r="53" spans="1:5" ht="12.75">
      <c r="A53" t="s">
        <v>57</v>
      </c>
      <c r="E53" s="39" t="s">
        <v>5</v>
      </c>
    </row>
    <row r="54" spans="1:16" ht="12.75">
      <c r="A54" t="s">
        <v>50</v>
      </c>
      <c s="34" t="s">
        <v>92</v>
      </c>
      <c s="34" t="s">
        <v>1193</v>
      </c>
      <c s="35" t="s">
        <v>5</v>
      </c>
      <c s="6" t="s">
        <v>1194</v>
      </c>
      <c s="36" t="s">
        <v>85</v>
      </c>
      <c s="37">
        <v>2</v>
      </c>
      <c s="36">
        <v>0</v>
      </c>
      <c s="36">
        <f>ROUND(G54*H54,6)</f>
      </c>
      <c r="L54" s="38">
        <v>0</v>
      </c>
      <c s="32">
        <f>ROUND(ROUND(L54,2)*ROUND(G54,3),2)</f>
      </c>
      <c s="36" t="s">
        <v>98</v>
      </c>
      <c>
        <f>(M54*21)/100</f>
      </c>
      <c t="s">
        <v>28</v>
      </c>
    </row>
    <row r="55" spans="1:5" ht="12.75">
      <c r="A55" s="35" t="s">
        <v>55</v>
      </c>
      <c r="E55" s="39" t="s">
        <v>1194</v>
      </c>
    </row>
    <row r="56" spans="1:5" ht="12.75">
      <c r="A56" s="35" t="s">
        <v>56</v>
      </c>
      <c r="E56" s="40" t="s">
        <v>5</v>
      </c>
    </row>
    <row r="57" spans="1:5" ht="12.75">
      <c r="A57" t="s">
        <v>57</v>
      </c>
      <c r="E57" s="39" t="s">
        <v>5</v>
      </c>
    </row>
    <row r="58" spans="1:16" ht="25.5">
      <c r="A58" t="s">
        <v>50</v>
      </c>
      <c s="34" t="s">
        <v>95</v>
      </c>
      <c s="34" t="s">
        <v>1195</v>
      </c>
      <c s="35" t="s">
        <v>5</v>
      </c>
      <c s="6" t="s">
        <v>1196</v>
      </c>
      <c s="36" t="s">
        <v>85</v>
      </c>
      <c s="37">
        <v>1</v>
      </c>
      <c s="36">
        <v>0</v>
      </c>
      <c s="36">
        <f>ROUND(G58*H58,6)</f>
      </c>
      <c r="L58" s="38">
        <v>0</v>
      </c>
      <c s="32">
        <f>ROUND(ROUND(L58,2)*ROUND(G58,3),2)</f>
      </c>
      <c s="36" t="s">
        <v>98</v>
      </c>
      <c>
        <f>(M58*21)/100</f>
      </c>
      <c t="s">
        <v>28</v>
      </c>
    </row>
    <row r="59" spans="1:5" ht="25.5">
      <c r="A59" s="35" t="s">
        <v>55</v>
      </c>
      <c r="E59" s="39" t="s">
        <v>1196</v>
      </c>
    </row>
    <row r="60" spans="1:5" ht="12.75">
      <c r="A60" s="35" t="s">
        <v>56</v>
      </c>
      <c r="E60" s="40" t="s">
        <v>5</v>
      </c>
    </row>
    <row r="61" spans="1:5" ht="12.75">
      <c r="A61" t="s">
        <v>57</v>
      </c>
      <c r="E61" s="39" t="s">
        <v>5</v>
      </c>
    </row>
    <row r="62" spans="1:16" ht="12.75">
      <c r="A62" t="s">
        <v>50</v>
      </c>
      <c s="34" t="s">
        <v>101</v>
      </c>
      <c s="34" t="s">
        <v>1197</v>
      </c>
      <c s="35" t="s">
        <v>5</v>
      </c>
      <c s="6" t="s">
        <v>1198</v>
      </c>
      <c s="36" t="s">
        <v>85</v>
      </c>
      <c s="37">
        <v>1</v>
      </c>
      <c s="36">
        <v>0</v>
      </c>
      <c s="36">
        <f>ROUND(G62*H62,6)</f>
      </c>
      <c r="L62" s="38">
        <v>0</v>
      </c>
      <c s="32">
        <f>ROUND(ROUND(L62,2)*ROUND(G62,3),2)</f>
      </c>
      <c s="36" t="s">
        <v>98</v>
      </c>
      <c>
        <f>(M62*21)/100</f>
      </c>
      <c t="s">
        <v>28</v>
      </c>
    </row>
    <row r="63" spans="1:5" ht="12.75">
      <c r="A63" s="35" t="s">
        <v>55</v>
      </c>
      <c r="E63" s="39" t="s">
        <v>1198</v>
      </c>
    </row>
    <row r="64" spans="1:5" ht="12.75">
      <c r="A64" s="35" t="s">
        <v>56</v>
      </c>
      <c r="E64" s="40" t="s">
        <v>5</v>
      </c>
    </row>
    <row r="65" spans="1:5" ht="12.75">
      <c r="A65" t="s">
        <v>57</v>
      </c>
      <c r="E65" s="39" t="s">
        <v>5</v>
      </c>
    </row>
    <row r="66" spans="1:16" ht="12.75">
      <c r="A66" t="s">
        <v>50</v>
      </c>
      <c s="34" t="s">
        <v>104</v>
      </c>
      <c s="34" t="s">
        <v>1199</v>
      </c>
      <c s="35" t="s">
        <v>5</v>
      </c>
      <c s="6" t="s">
        <v>1200</v>
      </c>
      <c s="36" t="s">
        <v>85</v>
      </c>
      <c s="37">
        <v>1</v>
      </c>
      <c s="36">
        <v>0</v>
      </c>
      <c s="36">
        <f>ROUND(G66*H66,6)</f>
      </c>
      <c r="L66" s="38">
        <v>0</v>
      </c>
      <c s="32">
        <f>ROUND(ROUND(L66,2)*ROUND(G66,3),2)</f>
      </c>
      <c s="36" t="s">
        <v>98</v>
      </c>
      <c>
        <f>(M66*21)/100</f>
      </c>
      <c t="s">
        <v>28</v>
      </c>
    </row>
    <row r="67" spans="1:5" ht="12.75">
      <c r="A67" s="35" t="s">
        <v>55</v>
      </c>
      <c r="E67" s="39" t="s">
        <v>1200</v>
      </c>
    </row>
    <row r="68" spans="1:5" ht="12.75">
      <c r="A68" s="35" t="s">
        <v>56</v>
      </c>
      <c r="E68" s="40" t="s">
        <v>5</v>
      </c>
    </row>
    <row r="69" spans="1:5" ht="12.75">
      <c r="A69" t="s">
        <v>57</v>
      </c>
      <c r="E69" s="39" t="s">
        <v>5</v>
      </c>
    </row>
    <row r="70" spans="1:16" ht="12.75">
      <c r="A70" t="s">
        <v>50</v>
      </c>
      <c s="34" t="s">
        <v>109</v>
      </c>
      <c s="34" t="s">
        <v>1201</v>
      </c>
      <c s="35" t="s">
        <v>5</v>
      </c>
      <c s="6" t="s">
        <v>1202</v>
      </c>
      <c s="36" t="s">
        <v>85</v>
      </c>
      <c s="37">
        <v>1</v>
      </c>
      <c s="36">
        <v>0</v>
      </c>
      <c s="36">
        <f>ROUND(G70*H70,6)</f>
      </c>
      <c r="L70" s="38">
        <v>0</v>
      </c>
      <c s="32">
        <f>ROUND(ROUND(L70,2)*ROUND(G70,3),2)</f>
      </c>
      <c s="36" t="s">
        <v>98</v>
      </c>
      <c>
        <f>(M70*21)/100</f>
      </c>
      <c t="s">
        <v>28</v>
      </c>
    </row>
    <row r="71" spans="1:5" ht="12.75">
      <c r="A71" s="35" t="s">
        <v>55</v>
      </c>
      <c r="E71" s="39" t="s">
        <v>1202</v>
      </c>
    </row>
    <row r="72" spans="1:5" ht="12.75">
      <c r="A72" s="35" t="s">
        <v>56</v>
      </c>
      <c r="E72" s="40" t="s">
        <v>5</v>
      </c>
    </row>
    <row r="73" spans="1:5" ht="12.75">
      <c r="A73" t="s">
        <v>57</v>
      </c>
      <c r="E73" s="39" t="s">
        <v>5</v>
      </c>
    </row>
    <row r="74" spans="1:16" ht="25.5">
      <c r="A74" t="s">
        <v>50</v>
      </c>
      <c s="34" t="s">
        <v>112</v>
      </c>
      <c s="34" t="s">
        <v>1203</v>
      </c>
      <c s="35" t="s">
        <v>5</v>
      </c>
      <c s="6" t="s">
        <v>1204</v>
      </c>
      <c s="36" t="s">
        <v>85</v>
      </c>
      <c s="37">
        <v>1</v>
      </c>
      <c s="36">
        <v>0</v>
      </c>
      <c s="36">
        <f>ROUND(G74*H74,6)</f>
      </c>
      <c r="L74" s="38">
        <v>0</v>
      </c>
      <c s="32">
        <f>ROUND(ROUND(L74,2)*ROUND(G74,3),2)</f>
      </c>
      <c s="36" t="s">
        <v>98</v>
      </c>
      <c>
        <f>(M74*21)/100</f>
      </c>
      <c t="s">
        <v>28</v>
      </c>
    </row>
    <row r="75" spans="1:5" ht="25.5">
      <c r="A75" s="35" t="s">
        <v>55</v>
      </c>
      <c r="E75" s="39" t="s">
        <v>1204</v>
      </c>
    </row>
    <row r="76" spans="1:5" ht="12.75">
      <c r="A76" s="35" t="s">
        <v>56</v>
      </c>
      <c r="E76" s="40" t="s">
        <v>5</v>
      </c>
    </row>
    <row r="77" spans="1:5" ht="12.75">
      <c r="A77" t="s">
        <v>57</v>
      </c>
      <c r="E77" s="39" t="s">
        <v>5</v>
      </c>
    </row>
    <row r="78" spans="1:16" ht="12.75">
      <c r="A78" t="s">
        <v>50</v>
      </c>
      <c s="34" t="s">
        <v>115</v>
      </c>
      <c s="34" t="s">
        <v>1205</v>
      </c>
      <c s="35" t="s">
        <v>5</v>
      </c>
      <c s="6" t="s">
        <v>1206</v>
      </c>
      <c s="36" t="s">
        <v>85</v>
      </c>
      <c s="37">
        <v>1</v>
      </c>
      <c s="36">
        <v>0</v>
      </c>
      <c s="36">
        <f>ROUND(G78*H78,6)</f>
      </c>
      <c r="L78" s="38">
        <v>0</v>
      </c>
      <c s="32">
        <f>ROUND(ROUND(L78,2)*ROUND(G78,3),2)</f>
      </c>
      <c s="36" t="s">
        <v>98</v>
      </c>
      <c>
        <f>(M78*21)/100</f>
      </c>
      <c t="s">
        <v>28</v>
      </c>
    </row>
    <row r="79" spans="1:5" ht="12.75">
      <c r="A79" s="35" t="s">
        <v>55</v>
      </c>
      <c r="E79" s="39" t="s">
        <v>1206</v>
      </c>
    </row>
    <row r="80" spans="1:5" ht="12.75">
      <c r="A80" s="35" t="s">
        <v>56</v>
      </c>
      <c r="E80" s="40" t="s">
        <v>5</v>
      </c>
    </row>
    <row r="81" spans="1:5" ht="12.75">
      <c r="A81" t="s">
        <v>57</v>
      </c>
      <c r="E81" s="39" t="s">
        <v>5</v>
      </c>
    </row>
    <row r="82" spans="1:16" ht="25.5">
      <c r="A82" t="s">
        <v>50</v>
      </c>
      <c s="34" t="s">
        <v>118</v>
      </c>
      <c s="34" t="s">
        <v>1207</v>
      </c>
      <c s="35" t="s">
        <v>5</v>
      </c>
      <c s="6" t="s">
        <v>1208</v>
      </c>
      <c s="36" t="s">
        <v>85</v>
      </c>
      <c s="37">
        <v>1</v>
      </c>
      <c s="36">
        <v>0</v>
      </c>
      <c s="36">
        <f>ROUND(G82*H82,6)</f>
      </c>
      <c r="L82" s="38">
        <v>0</v>
      </c>
      <c s="32">
        <f>ROUND(ROUND(L82,2)*ROUND(G82,3),2)</f>
      </c>
      <c s="36" t="s">
        <v>98</v>
      </c>
      <c>
        <f>(M82*21)/100</f>
      </c>
      <c t="s">
        <v>28</v>
      </c>
    </row>
    <row r="83" spans="1:5" ht="25.5">
      <c r="A83" s="35" t="s">
        <v>55</v>
      </c>
      <c r="E83" s="39" t="s">
        <v>1208</v>
      </c>
    </row>
    <row r="84" spans="1:5" ht="12.75">
      <c r="A84" s="35" t="s">
        <v>56</v>
      </c>
      <c r="E84" s="40" t="s">
        <v>5</v>
      </c>
    </row>
    <row r="85" spans="1:5" ht="12.75">
      <c r="A85" t="s">
        <v>57</v>
      </c>
      <c r="E85" s="39" t="s">
        <v>5</v>
      </c>
    </row>
    <row r="86" spans="1:16" ht="12.75">
      <c r="A86" t="s">
        <v>50</v>
      </c>
      <c s="34" t="s">
        <v>121</v>
      </c>
      <c s="34" t="s">
        <v>1209</v>
      </c>
      <c s="35" t="s">
        <v>5</v>
      </c>
      <c s="6" t="s">
        <v>1210</v>
      </c>
      <c s="36" t="s">
        <v>85</v>
      </c>
      <c s="37">
        <v>1</v>
      </c>
      <c s="36">
        <v>0</v>
      </c>
      <c s="36">
        <f>ROUND(G86*H86,6)</f>
      </c>
      <c r="L86" s="38">
        <v>0</v>
      </c>
      <c s="32">
        <f>ROUND(ROUND(L86,2)*ROUND(G86,3),2)</f>
      </c>
      <c s="36" t="s">
        <v>98</v>
      </c>
      <c>
        <f>(M86*21)/100</f>
      </c>
      <c t="s">
        <v>28</v>
      </c>
    </row>
    <row r="87" spans="1:5" ht="12.75">
      <c r="A87" s="35" t="s">
        <v>55</v>
      </c>
      <c r="E87" s="39" t="s">
        <v>1210</v>
      </c>
    </row>
    <row r="88" spans="1:5" ht="12.75">
      <c r="A88" s="35" t="s">
        <v>56</v>
      </c>
      <c r="E88" s="40" t="s">
        <v>5</v>
      </c>
    </row>
    <row r="89" spans="1:5" ht="12.75">
      <c r="A89" t="s">
        <v>57</v>
      </c>
      <c r="E89" s="39" t="s">
        <v>5</v>
      </c>
    </row>
    <row r="90" spans="1:16" ht="12.75">
      <c r="A90" t="s">
        <v>50</v>
      </c>
      <c s="34" t="s">
        <v>124</v>
      </c>
      <c s="34" t="s">
        <v>1211</v>
      </c>
      <c s="35" t="s">
        <v>5</v>
      </c>
      <c s="6" t="s">
        <v>1212</v>
      </c>
      <c s="36" t="s">
        <v>85</v>
      </c>
      <c s="37">
        <v>1</v>
      </c>
      <c s="36">
        <v>0</v>
      </c>
      <c s="36">
        <f>ROUND(G90*H90,6)</f>
      </c>
      <c r="L90" s="38">
        <v>0</v>
      </c>
      <c s="32">
        <f>ROUND(ROUND(L90,2)*ROUND(G90,3),2)</f>
      </c>
      <c s="36" t="s">
        <v>98</v>
      </c>
      <c>
        <f>(M90*21)/100</f>
      </c>
      <c t="s">
        <v>28</v>
      </c>
    </row>
    <row r="91" spans="1:5" ht="12.75">
      <c r="A91" s="35" t="s">
        <v>55</v>
      </c>
      <c r="E91" s="39" t="s">
        <v>1212</v>
      </c>
    </row>
    <row r="92" spans="1:5" ht="12.75">
      <c r="A92" s="35" t="s">
        <v>56</v>
      </c>
      <c r="E92" s="40" t="s">
        <v>5</v>
      </c>
    </row>
    <row r="93" spans="1:5" ht="12.75">
      <c r="A93" t="s">
        <v>57</v>
      </c>
      <c r="E93" s="39" t="s">
        <v>5</v>
      </c>
    </row>
    <row r="94" spans="1:16" ht="12.75">
      <c r="A94" t="s">
        <v>50</v>
      </c>
      <c s="34" t="s">
        <v>127</v>
      </c>
      <c s="34" t="s">
        <v>1213</v>
      </c>
      <c s="35" t="s">
        <v>5</v>
      </c>
      <c s="6" t="s">
        <v>1214</v>
      </c>
      <c s="36" t="s">
        <v>85</v>
      </c>
      <c s="37">
        <v>1</v>
      </c>
      <c s="36">
        <v>0</v>
      </c>
      <c s="36">
        <f>ROUND(G94*H94,6)</f>
      </c>
      <c r="L94" s="38">
        <v>0</v>
      </c>
      <c s="32">
        <f>ROUND(ROUND(L94,2)*ROUND(G94,3),2)</f>
      </c>
      <c s="36" t="s">
        <v>98</v>
      </c>
      <c>
        <f>(M94*21)/100</f>
      </c>
      <c t="s">
        <v>28</v>
      </c>
    </row>
    <row r="95" spans="1:5" ht="12.75">
      <c r="A95" s="35" t="s">
        <v>55</v>
      </c>
      <c r="E95" s="39" t="s">
        <v>1214</v>
      </c>
    </row>
    <row r="96" spans="1:5" ht="12.75">
      <c r="A96" s="35" t="s">
        <v>56</v>
      </c>
      <c r="E96" s="40" t="s">
        <v>5</v>
      </c>
    </row>
    <row r="97" spans="1:5" ht="12.75">
      <c r="A97" t="s">
        <v>57</v>
      </c>
      <c r="E97" s="39" t="s">
        <v>5</v>
      </c>
    </row>
    <row r="98" spans="1:16" ht="12.75">
      <c r="A98" t="s">
        <v>50</v>
      </c>
      <c s="34" t="s">
        <v>130</v>
      </c>
      <c s="34" t="s">
        <v>1215</v>
      </c>
      <c s="35" t="s">
        <v>5</v>
      </c>
      <c s="6" t="s">
        <v>1216</v>
      </c>
      <c s="36" t="s">
        <v>85</v>
      </c>
      <c s="37">
        <v>1</v>
      </c>
      <c s="36">
        <v>0</v>
      </c>
      <c s="36">
        <f>ROUND(G98*H98,6)</f>
      </c>
      <c r="L98" s="38">
        <v>0</v>
      </c>
      <c s="32">
        <f>ROUND(ROUND(L98,2)*ROUND(G98,3),2)</f>
      </c>
      <c s="36" t="s">
        <v>98</v>
      </c>
      <c>
        <f>(M98*21)/100</f>
      </c>
      <c t="s">
        <v>28</v>
      </c>
    </row>
    <row r="99" spans="1:5" ht="12.75">
      <c r="A99" s="35" t="s">
        <v>55</v>
      </c>
      <c r="E99" s="39" t="s">
        <v>1216</v>
      </c>
    </row>
    <row r="100" spans="1:5" ht="12.75">
      <c r="A100" s="35" t="s">
        <v>56</v>
      </c>
      <c r="E100" s="40" t="s">
        <v>5</v>
      </c>
    </row>
    <row r="101" spans="1:5" ht="12.75">
      <c r="A101" t="s">
        <v>57</v>
      </c>
      <c r="E101" s="39" t="s">
        <v>5</v>
      </c>
    </row>
    <row r="102" spans="1:16" ht="12.75">
      <c r="A102" t="s">
        <v>50</v>
      </c>
      <c s="34" t="s">
        <v>135</v>
      </c>
      <c s="34" t="s">
        <v>1217</v>
      </c>
      <c s="35" t="s">
        <v>5</v>
      </c>
      <c s="6" t="s">
        <v>1218</v>
      </c>
      <c s="36" t="s">
        <v>85</v>
      </c>
      <c s="37">
        <v>1</v>
      </c>
      <c s="36">
        <v>0</v>
      </c>
      <c s="36">
        <f>ROUND(G102*H102,6)</f>
      </c>
      <c r="L102" s="38">
        <v>0</v>
      </c>
      <c s="32">
        <f>ROUND(ROUND(L102,2)*ROUND(G102,3),2)</f>
      </c>
      <c s="36" t="s">
        <v>98</v>
      </c>
      <c>
        <f>(M102*21)/100</f>
      </c>
      <c t="s">
        <v>28</v>
      </c>
    </row>
    <row r="103" spans="1:5" ht="12.75">
      <c r="A103" s="35" t="s">
        <v>55</v>
      </c>
      <c r="E103" s="39" t="s">
        <v>1218</v>
      </c>
    </row>
    <row r="104" spans="1:5" ht="12.75">
      <c r="A104" s="35" t="s">
        <v>56</v>
      </c>
      <c r="E104" s="40" t="s">
        <v>5</v>
      </c>
    </row>
    <row r="105" spans="1:5" ht="12.75">
      <c r="A105" t="s">
        <v>57</v>
      </c>
      <c r="E105" s="39" t="s">
        <v>5</v>
      </c>
    </row>
    <row r="106" spans="1:16" ht="12.75">
      <c r="A106" t="s">
        <v>50</v>
      </c>
      <c s="34" t="s">
        <v>138</v>
      </c>
      <c s="34" t="s">
        <v>1219</v>
      </c>
      <c s="35" t="s">
        <v>5</v>
      </c>
      <c s="6" t="s">
        <v>1220</v>
      </c>
      <c s="36" t="s">
        <v>85</v>
      </c>
      <c s="37">
        <v>1</v>
      </c>
      <c s="36">
        <v>0</v>
      </c>
      <c s="36">
        <f>ROUND(G106*H106,6)</f>
      </c>
      <c r="L106" s="38">
        <v>0</v>
      </c>
      <c s="32">
        <f>ROUND(ROUND(L106,2)*ROUND(G106,3),2)</f>
      </c>
      <c s="36" t="s">
        <v>98</v>
      </c>
      <c>
        <f>(M106*21)/100</f>
      </c>
      <c t="s">
        <v>28</v>
      </c>
    </row>
    <row r="107" spans="1:5" ht="12.75">
      <c r="A107" s="35" t="s">
        <v>55</v>
      </c>
      <c r="E107" s="39" t="s">
        <v>1220</v>
      </c>
    </row>
    <row r="108" spans="1:5" ht="12.75">
      <c r="A108" s="35" t="s">
        <v>56</v>
      </c>
      <c r="E108" s="40" t="s">
        <v>5</v>
      </c>
    </row>
    <row r="109" spans="1:5" ht="12.75">
      <c r="A109" t="s">
        <v>57</v>
      </c>
      <c r="E109" s="39" t="s">
        <v>5</v>
      </c>
    </row>
    <row r="110" spans="1:16" ht="12.75">
      <c r="A110" t="s">
        <v>50</v>
      </c>
      <c s="34" t="s">
        <v>141</v>
      </c>
      <c s="34" t="s">
        <v>1221</v>
      </c>
      <c s="35" t="s">
        <v>5</v>
      </c>
      <c s="6" t="s">
        <v>1222</v>
      </c>
      <c s="36" t="s">
        <v>85</v>
      </c>
      <c s="37">
        <v>1</v>
      </c>
      <c s="36">
        <v>0</v>
      </c>
      <c s="36">
        <f>ROUND(G110*H110,6)</f>
      </c>
      <c r="L110" s="38">
        <v>0</v>
      </c>
      <c s="32">
        <f>ROUND(ROUND(L110,2)*ROUND(G110,3),2)</f>
      </c>
      <c s="36" t="s">
        <v>98</v>
      </c>
      <c>
        <f>(M110*21)/100</f>
      </c>
      <c t="s">
        <v>28</v>
      </c>
    </row>
    <row r="111" spans="1:5" ht="12.75">
      <c r="A111" s="35" t="s">
        <v>55</v>
      </c>
      <c r="E111" s="39" t="s">
        <v>1222</v>
      </c>
    </row>
    <row r="112" spans="1:5" ht="12.75">
      <c r="A112" s="35" t="s">
        <v>56</v>
      </c>
      <c r="E112" s="40" t="s">
        <v>5</v>
      </c>
    </row>
    <row r="113" spans="1:5" ht="12.75">
      <c r="A113" t="s">
        <v>57</v>
      </c>
      <c r="E113" s="39" t="s">
        <v>5</v>
      </c>
    </row>
    <row r="114" spans="1:16" ht="12.75">
      <c r="A114" t="s">
        <v>50</v>
      </c>
      <c s="34" t="s">
        <v>144</v>
      </c>
      <c s="34" t="s">
        <v>1223</v>
      </c>
      <c s="35" t="s">
        <v>5</v>
      </c>
      <c s="6" t="s">
        <v>1224</v>
      </c>
      <c s="36" t="s">
        <v>1225</v>
      </c>
      <c s="37">
        <v>1</v>
      </c>
      <c s="36">
        <v>0</v>
      </c>
      <c s="36">
        <f>ROUND(G114*H114,6)</f>
      </c>
      <c r="L114" s="38">
        <v>0</v>
      </c>
      <c s="32">
        <f>ROUND(ROUND(L114,2)*ROUND(G114,3),2)</f>
      </c>
      <c s="36" t="s">
        <v>98</v>
      </c>
      <c>
        <f>(M114*21)/100</f>
      </c>
      <c t="s">
        <v>28</v>
      </c>
    </row>
    <row r="115" spans="1:5" ht="12.75">
      <c r="A115" s="35" t="s">
        <v>55</v>
      </c>
      <c r="E115" s="39" t="s">
        <v>1224</v>
      </c>
    </row>
    <row r="116" spans="1:5" ht="12.75">
      <c r="A116" s="35" t="s">
        <v>56</v>
      </c>
      <c r="E116" s="40" t="s">
        <v>5</v>
      </c>
    </row>
    <row r="117" spans="1:5" ht="12.75">
      <c r="A117" t="s">
        <v>57</v>
      </c>
      <c r="E117" s="39" t="s">
        <v>5</v>
      </c>
    </row>
    <row r="118" spans="1:16" ht="12.75">
      <c r="A118" t="s">
        <v>50</v>
      </c>
      <c s="34" t="s">
        <v>149</v>
      </c>
      <c s="34" t="s">
        <v>1226</v>
      </c>
      <c s="35" t="s">
        <v>5</v>
      </c>
      <c s="6" t="s">
        <v>1227</v>
      </c>
      <c s="36" t="s">
        <v>1225</v>
      </c>
      <c s="37">
        <v>1</v>
      </c>
      <c s="36">
        <v>0</v>
      </c>
      <c s="36">
        <f>ROUND(G118*H118,6)</f>
      </c>
      <c r="L118" s="38">
        <v>0</v>
      </c>
      <c s="32">
        <f>ROUND(ROUND(L118,2)*ROUND(G118,3),2)</f>
      </c>
      <c s="36" t="s">
        <v>98</v>
      </c>
      <c>
        <f>(M118*21)/100</f>
      </c>
      <c t="s">
        <v>28</v>
      </c>
    </row>
    <row r="119" spans="1:5" ht="12.75">
      <c r="A119" s="35" t="s">
        <v>55</v>
      </c>
      <c r="E119" s="39" t="s">
        <v>1227</v>
      </c>
    </row>
    <row r="120" spans="1:5" ht="12.75">
      <c r="A120" s="35" t="s">
        <v>56</v>
      </c>
      <c r="E120" s="40" t="s">
        <v>5</v>
      </c>
    </row>
    <row r="121" spans="1:5" ht="12.75">
      <c r="A121" t="s">
        <v>57</v>
      </c>
      <c r="E121" s="39" t="s">
        <v>5</v>
      </c>
    </row>
    <row r="122" spans="1:16" ht="12.75">
      <c r="A122" t="s">
        <v>50</v>
      </c>
      <c s="34" t="s">
        <v>152</v>
      </c>
      <c s="34" t="s">
        <v>1228</v>
      </c>
      <c s="35" t="s">
        <v>5</v>
      </c>
      <c s="6" t="s">
        <v>1229</v>
      </c>
      <c s="36" t="s">
        <v>1225</v>
      </c>
      <c s="37">
        <v>1</v>
      </c>
      <c s="36">
        <v>0</v>
      </c>
      <c s="36">
        <f>ROUND(G122*H122,6)</f>
      </c>
      <c r="L122" s="38">
        <v>0</v>
      </c>
      <c s="32">
        <f>ROUND(ROUND(L122,2)*ROUND(G122,3),2)</f>
      </c>
      <c s="36" t="s">
        <v>98</v>
      </c>
      <c>
        <f>(M122*21)/100</f>
      </c>
      <c t="s">
        <v>28</v>
      </c>
    </row>
    <row r="123" spans="1:5" ht="12.75">
      <c r="A123" s="35" t="s">
        <v>55</v>
      </c>
      <c r="E123" s="39" t="s">
        <v>1229</v>
      </c>
    </row>
    <row r="124" spans="1:5" ht="12.75">
      <c r="A124" s="35" t="s">
        <v>56</v>
      </c>
      <c r="E124" s="40" t="s">
        <v>5</v>
      </c>
    </row>
    <row r="125" spans="1:5" ht="12.75">
      <c r="A125" t="s">
        <v>57</v>
      </c>
      <c r="E125" s="39" t="s">
        <v>5</v>
      </c>
    </row>
    <row r="126" spans="1:16" ht="12.75">
      <c r="A126" t="s">
        <v>50</v>
      </c>
      <c s="34" t="s">
        <v>156</v>
      </c>
      <c s="34" t="s">
        <v>1230</v>
      </c>
      <c s="35" t="s">
        <v>5</v>
      </c>
      <c s="6" t="s">
        <v>1231</v>
      </c>
      <c s="36" t="s">
        <v>1225</v>
      </c>
      <c s="37">
        <v>1</v>
      </c>
      <c s="36">
        <v>0</v>
      </c>
      <c s="36">
        <f>ROUND(G126*H126,6)</f>
      </c>
      <c r="L126" s="38">
        <v>0</v>
      </c>
      <c s="32">
        <f>ROUND(ROUND(L126,2)*ROUND(G126,3),2)</f>
      </c>
      <c s="36" t="s">
        <v>98</v>
      </c>
      <c>
        <f>(M126*21)/100</f>
      </c>
      <c t="s">
        <v>28</v>
      </c>
    </row>
    <row r="127" spans="1:5" ht="12.75">
      <c r="A127" s="35" t="s">
        <v>55</v>
      </c>
      <c r="E127" s="39" t="s">
        <v>1231</v>
      </c>
    </row>
    <row r="128" spans="1:5" ht="12.75">
      <c r="A128" s="35" t="s">
        <v>56</v>
      </c>
      <c r="E128" s="40" t="s">
        <v>5</v>
      </c>
    </row>
    <row r="129" spans="1:5" ht="12.75">
      <c r="A129" t="s">
        <v>57</v>
      </c>
      <c r="E129" s="39" t="s">
        <v>5</v>
      </c>
    </row>
    <row r="130" spans="1:16" ht="12.75">
      <c r="A130" t="s">
        <v>50</v>
      </c>
      <c s="34" t="s">
        <v>159</v>
      </c>
      <c s="34" t="s">
        <v>1232</v>
      </c>
      <c s="35" t="s">
        <v>5</v>
      </c>
      <c s="6" t="s">
        <v>1233</v>
      </c>
      <c s="36" t="s">
        <v>1225</v>
      </c>
      <c s="37">
        <v>1</v>
      </c>
      <c s="36">
        <v>0</v>
      </c>
      <c s="36">
        <f>ROUND(G130*H130,6)</f>
      </c>
      <c r="L130" s="38">
        <v>0</v>
      </c>
      <c s="32">
        <f>ROUND(ROUND(L130,2)*ROUND(G130,3),2)</f>
      </c>
      <c s="36" t="s">
        <v>98</v>
      </c>
      <c>
        <f>(M130*21)/100</f>
      </c>
      <c t="s">
        <v>28</v>
      </c>
    </row>
    <row r="131" spans="1:5" ht="12.75">
      <c r="A131" s="35" t="s">
        <v>55</v>
      </c>
      <c r="E131" s="39" t="s">
        <v>1233</v>
      </c>
    </row>
    <row r="132" spans="1:5" ht="12.75">
      <c r="A132" s="35" t="s">
        <v>56</v>
      </c>
      <c r="E132" s="40" t="s">
        <v>5</v>
      </c>
    </row>
    <row r="133" spans="1:5" ht="12.75">
      <c r="A133" t="s">
        <v>57</v>
      </c>
      <c r="E133" s="39" t="s">
        <v>5</v>
      </c>
    </row>
    <row r="134" spans="1:16" ht="12.75">
      <c r="A134" t="s">
        <v>50</v>
      </c>
      <c s="34" t="s">
        <v>162</v>
      </c>
      <c s="34" t="s">
        <v>1234</v>
      </c>
      <c s="35" t="s">
        <v>5</v>
      </c>
      <c s="6" t="s">
        <v>1235</v>
      </c>
      <c s="36" t="s">
        <v>1225</v>
      </c>
      <c s="37">
        <v>1</v>
      </c>
      <c s="36">
        <v>0</v>
      </c>
      <c s="36">
        <f>ROUND(G134*H134,6)</f>
      </c>
      <c r="L134" s="38">
        <v>0</v>
      </c>
      <c s="32">
        <f>ROUND(ROUND(L134,2)*ROUND(G134,3),2)</f>
      </c>
      <c s="36" t="s">
        <v>98</v>
      </c>
      <c>
        <f>(M134*21)/100</f>
      </c>
      <c t="s">
        <v>28</v>
      </c>
    </row>
    <row r="135" spans="1:5" ht="12.75">
      <c r="A135" s="35" t="s">
        <v>55</v>
      </c>
      <c r="E135" s="39" t="s">
        <v>1235</v>
      </c>
    </row>
    <row r="136" spans="1:5" ht="12.75">
      <c r="A136" s="35" t="s">
        <v>56</v>
      </c>
      <c r="E136" s="40" t="s">
        <v>5</v>
      </c>
    </row>
    <row r="137" spans="1:5" ht="12.75">
      <c r="A137" t="s">
        <v>57</v>
      </c>
      <c r="E137" s="39" t="s">
        <v>5</v>
      </c>
    </row>
    <row r="138" spans="1:16" ht="12.75">
      <c r="A138" t="s">
        <v>50</v>
      </c>
      <c s="34" t="s">
        <v>165</v>
      </c>
      <c s="34" t="s">
        <v>1236</v>
      </c>
      <c s="35" t="s">
        <v>5</v>
      </c>
      <c s="6" t="s">
        <v>1237</v>
      </c>
      <c s="36" t="s">
        <v>85</v>
      </c>
      <c s="37">
        <v>2</v>
      </c>
      <c s="36">
        <v>0</v>
      </c>
      <c s="36">
        <f>ROUND(G138*H138,6)</f>
      </c>
      <c r="L138" s="38">
        <v>0</v>
      </c>
      <c s="32">
        <f>ROUND(ROUND(L138,2)*ROUND(G138,3),2)</f>
      </c>
      <c s="36" t="s">
        <v>98</v>
      </c>
      <c>
        <f>(M138*21)/100</f>
      </c>
      <c t="s">
        <v>28</v>
      </c>
    </row>
    <row r="139" spans="1:5" ht="12.75">
      <c r="A139" s="35" t="s">
        <v>55</v>
      </c>
      <c r="E139" s="39" t="s">
        <v>1237</v>
      </c>
    </row>
    <row r="140" spans="1:5" ht="12.75">
      <c r="A140" s="35" t="s">
        <v>56</v>
      </c>
      <c r="E140" s="40" t="s">
        <v>5</v>
      </c>
    </row>
    <row r="141" spans="1:5" ht="12.75">
      <c r="A141" t="s">
        <v>57</v>
      </c>
      <c r="E141" s="39" t="s">
        <v>5</v>
      </c>
    </row>
    <row r="142" spans="1:16" ht="12.75">
      <c r="A142" t="s">
        <v>50</v>
      </c>
      <c s="34" t="s">
        <v>169</v>
      </c>
      <c s="34" t="s">
        <v>1238</v>
      </c>
      <c s="35" t="s">
        <v>5</v>
      </c>
      <c s="6" t="s">
        <v>1239</v>
      </c>
      <c s="36" t="s">
        <v>85</v>
      </c>
      <c s="37">
        <v>4</v>
      </c>
      <c s="36">
        <v>0</v>
      </c>
      <c s="36">
        <f>ROUND(G142*H142,6)</f>
      </c>
      <c r="L142" s="38">
        <v>0</v>
      </c>
      <c s="32">
        <f>ROUND(ROUND(L142,2)*ROUND(G142,3),2)</f>
      </c>
      <c s="36" t="s">
        <v>98</v>
      </c>
      <c>
        <f>(M142*21)/100</f>
      </c>
      <c t="s">
        <v>28</v>
      </c>
    </row>
    <row r="143" spans="1:5" ht="12.75">
      <c r="A143" s="35" t="s">
        <v>55</v>
      </c>
      <c r="E143" s="39" t="s">
        <v>1239</v>
      </c>
    </row>
    <row r="144" spans="1:5" ht="12.75">
      <c r="A144" s="35" t="s">
        <v>56</v>
      </c>
      <c r="E144" s="40" t="s">
        <v>5</v>
      </c>
    </row>
    <row r="145" spans="1:5" ht="12.75">
      <c r="A145" t="s">
        <v>57</v>
      </c>
      <c r="E145" s="39" t="s">
        <v>5</v>
      </c>
    </row>
    <row r="146" spans="1:16" ht="38.25">
      <c r="A146" t="s">
        <v>50</v>
      </c>
      <c s="34" t="s">
        <v>172</v>
      </c>
      <c s="34" t="s">
        <v>1240</v>
      </c>
      <c s="35" t="s">
        <v>5</v>
      </c>
      <c s="6" t="s">
        <v>1241</v>
      </c>
      <c s="36" t="s">
        <v>85</v>
      </c>
      <c s="37">
        <v>4</v>
      </c>
      <c s="36">
        <v>0</v>
      </c>
      <c s="36">
        <f>ROUND(G146*H146,6)</f>
      </c>
      <c r="L146" s="38">
        <v>0</v>
      </c>
      <c s="32">
        <f>ROUND(ROUND(L146,2)*ROUND(G146,3),2)</f>
      </c>
      <c s="36" t="s">
        <v>98</v>
      </c>
      <c>
        <f>(M146*21)/100</f>
      </c>
      <c t="s">
        <v>28</v>
      </c>
    </row>
    <row r="147" spans="1:5" ht="63.75">
      <c r="A147" s="35" t="s">
        <v>55</v>
      </c>
      <c r="E147" s="39" t="s">
        <v>1242</v>
      </c>
    </row>
    <row r="148" spans="1:5" ht="12.75">
      <c r="A148" s="35" t="s">
        <v>56</v>
      </c>
      <c r="E148" s="40" t="s">
        <v>5</v>
      </c>
    </row>
    <row r="149" spans="1:5" ht="12.75">
      <c r="A149" t="s">
        <v>57</v>
      </c>
      <c r="E149" s="39" t="s">
        <v>5</v>
      </c>
    </row>
    <row r="150" spans="1:16" ht="12.75">
      <c r="A150" t="s">
        <v>50</v>
      </c>
      <c s="34" t="s">
        <v>175</v>
      </c>
      <c s="34" t="s">
        <v>1243</v>
      </c>
      <c s="35" t="s">
        <v>5</v>
      </c>
      <c s="6" t="s">
        <v>1244</v>
      </c>
      <c s="36" t="s">
        <v>168</v>
      </c>
      <c s="37">
        <v>64</v>
      </c>
      <c s="36">
        <v>0</v>
      </c>
      <c s="36">
        <f>ROUND(G150*H150,6)</f>
      </c>
      <c r="L150" s="38">
        <v>0</v>
      </c>
      <c s="32">
        <f>ROUND(ROUND(L150,2)*ROUND(G150,3),2)</f>
      </c>
      <c s="36" t="s">
        <v>98</v>
      </c>
      <c>
        <f>(M150*21)/100</f>
      </c>
      <c t="s">
        <v>28</v>
      </c>
    </row>
    <row r="151" spans="1:5" ht="12.75">
      <c r="A151" s="35" t="s">
        <v>55</v>
      </c>
      <c r="E151" s="39" t="s">
        <v>1244</v>
      </c>
    </row>
    <row r="152" spans="1:5" ht="12.75">
      <c r="A152" s="35" t="s">
        <v>56</v>
      </c>
      <c r="E152" s="40" t="s">
        <v>5</v>
      </c>
    </row>
    <row r="153" spans="1:5" ht="12.75">
      <c r="A153" t="s">
        <v>57</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COUNTIFS(L8:L3204,"=0",A8:A3204,"P")+COUNTIFS(L8:L3204,"",A8:A3204,"P")+SUM(Q8:Q3204)</f>
      </c>
    </row>
    <row r="8" spans="1:13" ht="12.75">
      <c r="A8" t="s">
        <v>45</v>
      </c>
      <c r="C8" s="28" t="s">
        <v>1248</v>
      </c>
      <c r="E8" s="30" t="s">
        <v>689</v>
      </c>
      <c r="J8" s="29">
        <f>0+J9+J70+J75+J188+J221+J402+J763+J796+J877+J950+J971+J976+J1001+J1078+J1163+J1300+J1437+J2018+J2067+J2124+J2141+J2174+J2223+J2244+J2297+J2350+J2363+J2388+J2737+J2742+J2747+J2752+J2761+J2774+J2779+J2784+J2825+J2834+J2839+J2868+J2877+J2886+J2903+J2916+J2937+J2942+J2947+J2952+J2957+J2962+J2967+J2972+J2977+J2986+J2999+J3040+J3061+J3170+J3179</f>
      </c>
      <c s="29">
        <f>0+K9+K70+K75+K188+K221+K402+K763+K796+K877+K950+K971+K976+K1001+K1078+K1163+K1300+K1437+K2018+K2067+K2124+K2141+K2174+K2223+K2244+K2297+K2350+K2363+K2388+K2737+K2742+K2747+K2752+K2761+K2774+K2779+K2784+K2825+K2834+K2839+K2868+K2877+K2886+K2903+K2916+K2937+K2942+K2947+K2952+K2957+K2962+K2967+K2972+K2977+K2986+K2999+K3040+K3061+K3170+K3179</f>
      </c>
      <c s="29">
        <f>0+L9+L70+L75+L188+L221+L402+L763+L796+L877+L950+L971+L976+L1001+L1078+L1163+L1300+L1437+L2018+L2067+L2124+L2141+L2174+L2223+L2244+L2297+L2350+L2363+L2388+L2737+L2742+L2747+L2752+L2761+L2774+L2779+L2784+L2825+L2834+L2839+L2868+L2877+L2886+L2903+L2916+L2937+L2942+L2947+L2952+L2957+L2962+L2967+L2972+L2977+L2986+L2999+L3040+L3061+L3170+L3179</f>
      </c>
      <c s="29">
        <f>0+M9+M70+M75+M188+M221+M402+M763+M796+M877+M950+M971+M976+M1001+M1078+M1163+M1300+M1437+M2018+M2067+M2124+M2141+M2174+M2223+M2244+M2297+M2350+M2363+M2388+M2737+M2742+M2747+M2752+M2761+M2774+M2779+M2784+M2825+M2834+M2839+M2868+M2877+M2886+M2903+M2916+M2937+M2942+M2947+M2952+M2957+M2962+M2967+M2972+M2977+M2986+M2999+M3040+M3061+M3170+M3179</f>
      </c>
    </row>
    <row r="9" spans="1:13" ht="12.75">
      <c r="A9" t="s">
        <v>47</v>
      </c>
      <c r="C9" s="31" t="s">
        <v>48</v>
      </c>
      <c r="E9" s="33" t="s">
        <v>49</v>
      </c>
      <c r="J9" s="32">
        <f>0</f>
      </c>
      <c s="32">
        <f>0</f>
      </c>
      <c s="32">
        <f>0+L10+L14+L18+L22+L26+L30+L34+L38+L42+L46+L50+L54+L58+L62+L66</f>
      </c>
      <c s="32">
        <f>0+M10+M14+M18+M22+M26+M30+M34+M38+M42+M46+M50+M54+M58+M62+M66</f>
      </c>
    </row>
    <row r="10" spans="1:16" ht="25.5">
      <c r="A10" t="s">
        <v>50</v>
      </c>
      <c s="34" t="s">
        <v>48</v>
      </c>
      <c s="34" t="s">
        <v>1249</v>
      </c>
      <c s="35" t="s">
        <v>5</v>
      </c>
      <c s="6" t="s">
        <v>1250</v>
      </c>
      <c s="36" t="s">
        <v>53</v>
      </c>
      <c s="37">
        <v>727.5</v>
      </c>
      <c s="36">
        <v>0</v>
      </c>
      <c s="36">
        <f>ROUND(G10*H10,6)</f>
      </c>
      <c r="L10" s="38">
        <v>0</v>
      </c>
      <c s="32">
        <f>ROUND(ROUND(L10,2)*ROUND(G10,3),2)</f>
      </c>
      <c s="36" t="s">
        <v>316</v>
      </c>
      <c>
        <f>(M10*21)/100</f>
      </c>
      <c t="s">
        <v>28</v>
      </c>
    </row>
    <row r="11" spans="1:5" ht="25.5">
      <c r="A11" s="35" t="s">
        <v>55</v>
      </c>
      <c r="E11" s="39" t="s">
        <v>1250</v>
      </c>
    </row>
    <row r="12" spans="1:5" ht="38.25">
      <c r="A12" s="35" t="s">
        <v>56</v>
      </c>
      <c r="E12" s="42" t="s">
        <v>1251</v>
      </c>
    </row>
    <row r="13" spans="1:5" ht="12.75">
      <c r="A13" t="s">
        <v>57</v>
      </c>
      <c r="E13" s="39" t="s">
        <v>5</v>
      </c>
    </row>
    <row r="14" spans="1:16" ht="25.5">
      <c r="A14" t="s">
        <v>50</v>
      </c>
      <c s="34" t="s">
        <v>28</v>
      </c>
      <c s="34" t="s">
        <v>1252</v>
      </c>
      <c s="35" t="s">
        <v>5</v>
      </c>
      <c s="6" t="s">
        <v>1253</v>
      </c>
      <c s="36" t="s">
        <v>53</v>
      </c>
      <c s="37">
        <v>161.607</v>
      </c>
      <c s="36">
        <v>0</v>
      </c>
      <c s="36">
        <f>ROUND(G14*H14,6)</f>
      </c>
      <c r="L14" s="38">
        <v>0</v>
      </c>
      <c s="32">
        <f>ROUND(ROUND(L14,2)*ROUND(G14,3),2)</f>
      </c>
      <c s="36" t="s">
        <v>316</v>
      </c>
      <c>
        <f>(M14*21)/100</f>
      </c>
      <c t="s">
        <v>28</v>
      </c>
    </row>
    <row r="15" spans="1:5" ht="25.5">
      <c r="A15" s="35" t="s">
        <v>55</v>
      </c>
      <c r="E15" s="39" t="s">
        <v>1253</v>
      </c>
    </row>
    <row r="16" spans="1:5" ht="63.75">
      <c r="A16" s="35" t="s">
        <v>56</v>
      </c>
      <c r="E16" s="42" t="s">
        <v>1254</v>
      </c>
    </row>
    <row r="17" spans="1:5" ht="12.75">
      <c r="A17" t="s">
        <v>57</v>
      </c>
      <c r="E17" s="39" t="s">
        <v>5</v>
      </c>
    </row>
    <row r="18" spans="1:16" ht="25.5">
      <c r="A18" t="s">
        <v>50</v>
      </c>
      <c s="34" t="s">
        <v>26</v>
      </c>
      <c s="34" t="s">
        <v>1017</v>
      </c>
      <c s="35" t="s">
        <v>5</v>
      </c>
      <c s="6" t="s">
        <v>1018</v>
      </c>
      <c s="36" t="s">
        <v>53</v>
      </c>
      <c s="37">
        <v>161.607</v>
      </c>
      <c s="36">
        <v>0</v>
      </c>
      <c s="36">
        <f>ROUND(G18*H18,6)</f>
      </c>
      <c r="L18" s="38">
        <v>0</v>
      </c>
      <c s="32">
        <f>ROUND(ROUND(L18,2)*ROUND(G18,3),2)</f>
      </c>
      <c s="36" t="s">
        <v>316</v>
      </c>
      <c>
        <f>(M18*21)/100</f>
      </c>
      <c t="s">
        <v>28</v>
      </c>
    </row>
    <row r="19" spans="1:5" ht="38.25">
      <c r="A19" s="35" t="s">
        <v>55</v>
      </c>
      <c r="E19" s="39" t="s">
        <v>1019</v>
      </c>
    </row>
    <row r="20" spans="1:5" ht="63.75">
      <c r="A20" s="35" t="s">
        <v>56</v>
      </c>
      <c r="E20" s="42" t="s">
        <v>1254</v>
      </c>
    </row>
    <row r="21" spans="1:5" ht="12.75">
      <c r="A21" t="s">
        <v>57</v>
      </c>
      <c r="E21" s="39" t="s">
        <v>5</v>
      </c>
    </row>
    <row r="22" spans="1:16" ht="25.5">
      <c r="A22" t="s">
        <v>50</v>
      </c>
      <c s="34" t="s">
        <v>63</v>
      </c>
      <c s="34" t="s">
        <v>1255</v>
      </c>
      <c s="35" t="s">
        <v>5</v>
      </c>
      <c s="6" t="s">
        <v>1256</v>
      </c>
      <c s="36" t="s">
        <v>53</v>
      </c>
      <c s="37">
        <v>727.5</v>
      </c>
      <c s="36">
        <v>0</v>
      </c>
      <c s="36">
        <f>ROUND(G22*H22,6)</f>
      </c>
      <c r="L22" s="38">
        <v>0</v>
      </c>
      <c s="32">
        <f>ROUND(ROUND(L22,2)*ROUND(G22,3),2)</f>
      </c>
      <c s="36" t="s">
        <v>316</v>
      </c>
      <c>
        <f>(M22*21)/100</f>
      </c>
      <c t="s">
        <v>28</v>
      </c>
    </row>
    <row r="23" spans="1:5" ht="38.25">
      <c r="A23" s="35" t="s">
        <v>55</v>
      </c>
      <c r="E23" s="39" t="s">
        <v>1257</v>
      </c>
    </row>
    <row r="24" spans="1:5" ht="38.25">
      <c r="A24" s="35" t="s">
        <v>56</v>
      </c>
      <c r="E24" s="42" t="s">
        <v>1251</v>
      </c>
    </row>
    <row r="25" spans="1:5" ht="12.75">
      <c r="A25" t="s">
        <v>57</v>
      </c>
      <c r="E25" s="39" t="s">
        <v>5</v>
      </c>
    </row>
    <row r="26" spans="1:16" ht="25.5">
      <c r="A26" t="s">
        <v>50</v>
      </c>
      <c s="34" t="s">
        <v>66</v>
      </c>
      <c s="34" t="s">
        <v>1258</v>
      </c>
      <c s="35" t="s">
        <v>5</v>
      </c>
      <c s="6" t="s">
        <v>1259</v>
      </c>
      <c s="36" t="s">
        <v>53</v>
      </c>
      <c s="37">
        <v>363.75</v>
      </c>
      <c s="36">
        <v>0</v>
      </c>
      <c s="36">
        <f>ROUND(G26*H26,6)</f>
      </c>
      <c r="L26" s="38">
        <v>0</v>
      </c>
      <c s="32">
        <f>ROUND(ROUND(L26,2)*ROUND(G26,3),2)</f>
      </c>
      <c s="36" t="s">
        <v>316</v>
      </c>
      <c>
        <f>(M26*21)/100</f>
      </c>
      <c t="s">
        <v>28</v>
      </c>
    </row>
    <row r="27" spans="1:5" ht="25.5">
      <c r="A27" s="35" t="s">
        <v>55</v>
      </c>
      <c r="E27" s="39" t="s">
        <v>1259</v>
      </c>
    </row>
    <row r="28" spans="1:5" ht="38.25">
      <c r="A28" s="35" t="s">
        <v>56</v>
      </c>
      <c r="E28" s="42" t="s">
        <v>1260</v>
      </c>
    </row>
    <row r="29" spans="1:5" ht="12.75">
      <c r="A29" t="s">
        <v>57</v>
      </c>
      <c r="E29" s="39" t="s">
        <v>5</v>
      </c>
    </row>
    <row r="30" spans="1:16" ht="12.75">
      <c r="A30" t="s">
        <v>50</v>
      </c>
      <c s="34" t="s">
        <v>27</v>
      </c>
      <c s="34" t="s">
        <v>1261</v>
      </c>
      <c s="35" t="s">
        <v>5</v>
      </c>
      <c s="6" t="s">
        <v>1262</v>
      </c>
      <c s="36" t="s">
        <v>53</v>
      </c>
      <c s="37">
        <v>96.253</v>
      </c>
      <c s="36">
        <v>0</v>
      </c>
      <c s="36">
        <f>ROUND(G30*H30,6)</f>
      </c>
      <c r="L30" s="38">
        <v>0</v>
      </c>
      <c s="32">
        <f>ROUND(ROUND(L30,2)*ROUND(G30,3),2)</f>
      </c>
      <c s="36" t="s">
        <v>316</v>
      </c>
      <c>
        <f>(M30*21)/100</f>
      </c>
      <c t="s">
        <v>28</v>
      </c>
    </row>
    <row r="31" spans="1:5" ht="12.75">
      <c r="A31" s="35" t="s">
        <v>55</v>
      </c>
      <c r="E31" s="39" t="s">
        <v>1262</v>
      </c>
    </row>
    <row r="32" spans="1:5" ht="89.25">
      <c r="A32" s="35" t="s">
        <v>56</v>
      </c>
      <c r="E32" s="42" t="s">
        <v>1263</v>
      </c>
    </row>
    <row r="33" spans="1:5" ht="12.75">
      <c r="A33" t="s">
        <v>57</v>
      </c>
      <c r="E33" s="39" t="s">
        <v>5</v>
      </c>
    </row>
    <row r="34" spans="1:16" ht="12.75">
      <c r="A34" t="s">
        <v>50</v>
      </c>
      <c s="34" t="s">
        <v>75</v>
      </c>
      <c s="34" t="s">
        <v>1264</v>
      </c>
      <c s="35" t="s">
        <v>5</v>
      </c>
      <c s="6" t="s">
        <v>1265</v>
      </c>
      <c s="36" t="s">
        <v>53</v>
      </c>
      <c s="37">
        <v>6.208</v>
      </c>
      <c s="36">
        <v>0</v>
      </c>
      <c s="36">
        <f>ROUND(G34*H34,6)</f>
      </c>
      <c r="L34" s="38">
        <v>0</v>
      </c>
      <c s="32">
        <f>ROUND(ROUND(L34,2)*ROUND(G34,3),2)</f>
      </c>
      <c s="36" t="s">
        <v>98</v>
      </c>
      <c>
        <f>(M34*21)/100</f>
      </c>
      <c t="s">
        <v>28</v>
      </c>
    </row>
    <row r="35" spans="1:5" ht="12.75">
      <c r="A35" s="35" t="s">
        <v>55</v>
      </c>
      <c r="E35" s="39" t="s">
        <v>1265</v>
      </c>
    </row>
    <row r="36" spans="1:5" ht="25.5">
      <c r="A36" s="35" t="s">
        <v>56</v>
      </c>
      <c r="E36" s="42" t="s">
        <v>1266</v>
      </c>
    </row>
    <row r="37" spans="1:5" ht="12.75">
      <c r="A37" t="s">
        <v>57</v>
      </c>
      <c r="E37" s="39" t="s">
        <v>5</v>
      </c>
    </row>
    <row r="38" spans="1:16" ht="12.75">
      <c r="A38" t="s">
        <v>50</v>
      </c>
      <c s="34" t="s">
        <v>79</v>
      </c>
      <c s="34" t="s">
        <v>1267</v>
      </c>
      <c s="35" t="s">
        <v>5</v>
      </c>
      <c s="6" t="s">
        <v>1268</v>
      </c>
      <c s="36" t="s">
        <v>78</v>
      </c>
      <c s="37">
        <v>4.5</v>
      </c>
      <c s="36">
        <v>0</v>
      </c>
      <c s="36">
        <f>ROUND(G38*H38,6)</f>
      </c>
      <c r="L38" s="38">
        <v>0</v>
      </c>
      <c s="32">
        <f>ROUND(ROUND(L38,2)*ROUND(G38,3),2)</f>
      </c>
      <c s="36" t="s">
        <v>98</v>
      </c>
      <c>
        <f>(M38*21)/100</f>
      </c>
      <c t="s">
        <v>28</v>
      </c>
    </row>
    <row r="39" spans="1:5" ht="12.75">
      <c r="A39" s="35" t="s">
        <v>55</v>
      </c>
      <c r="E39" s="39" t="s">
        <v>1268</v>
      </c>
    </row>
    <row r="40" spans="1:5" ht="12.75">
      <c r="A40" s="35" t="s">
        <v>56</v>
      </c>
      <c r="E40" s="40" t="s">
        <v>5</v>
      </c>
    </row>
    <row r="41" spans="1:5" ht="12.75">
      <c r="A41" t="s">
        <v>57</v>
      </c>
      <c r="E41" s="39" t="s">
        <v>5</v>
      </c>
    </row>
    <row r="42" spans="1:16" ht="12.75">
      <c r="A42" t="s">
        <v>50</v>
      </c>
      <c s="34" t="s">
        <v>82</v>
      </c>
      <c s="34" t="s">
        <v>955</v>
      </c>
      <c s="35" t="s">
        <v>5</v>
      </c>
      <c s="6" t="s">
        <v>956</v>
      </c>
      <c s="36" t="s">
        <v>70</v>
      </c>
      <c s="37">
        <v>742.5</v>
      </c>
      <c s="36">
        <v>0.0007</v>
      </c>
      <c s="36">
        <f>ROUND(G42*H42,6)</f>
      </c>
      <c r="L42" s="38">
        <v>0</v>
      </c>
      <c s="32">
        <f>ROUND(ROUND(L42,2)*ROUND(G42,3),2)</f>
      </c>
      <c s="36" t="s">
        <v>316</v>
      </c>
      <c>
        <f>(M42*21)/100</f>
      </c>
      <c t="s">
        <v>28</v>
      </c>
    </row>
    <row r="43" spans="1:5" ht="12.75">
      <c r="A43" s="35" t="s">
        <v>55</v>
      </c>
      <c r="E43" s="39" t="s">
        <v>956</v>
      </c>
    </row>
    <row r="44" spans="1:5" ht="38.25">
      <c r="A44" s="35" t="s">
        <v>56</v>
      </c>
      <c r="E44" s="42" t="s">
        <v>1269</v>
      </c>
    </row>
    <row r="45" spans="1:5" ht="12.75">
      <c r="A45" t="s">
        <v>57</v>
      </c>
      <c r="E45" s="39" t="s">
        <v>5</v>
      </c>
    </row>
    <row r="46" spans="1:16" ht="25.5">
      <c r="A46" t="s">
        <v>50</v>
      </c>
      <c s="34" t="s">
        <v>86</v>
      </c>
      <c s="34" t="s">
        <v>958</v>
      </c>
      <c s="35" t="s">
        <v>5</v>
      </c>
      <c s="6" t="s">
        <v>959</v>
      </c>
      <c s="36" t="s">
        <v>70</v>
      </c>
      <c s="37">
        <v>742.5</v>
      </c>
      <c s="36">
        <v>0</v>
      </c>
      <c s="36">
        <f>ROUND(G46*H46,6)</f>
      </c>
      <c r="L46" s="38">
        <v>0</v>
      </c>
      <c s="32">
        <f>ROUND(ROUND(L46,2)*ROUND(G46,3),2)</f>
      </c>
      <c s="36" t="s">
        <v>316</v>
      </c>
      <c>
        <f>(M46*21)/100</f>
      </c>
      <c t="s">
        <v>28</v>
      </c>
    </row>
    <row r="47" spans="1:5" ht="25.5">
      <c r="A47" s="35" t="s">
        <v>55</v>
      </c>
      <c r="E47" s="39" t="s">
        <v>959</v>
      </c>
    </row>
    <row r="48" spans="1:5" ht="12.75">
      <c r="A48" s="35" t="s">
        <v>56</v>
      </c>
      <c r="E48" s="40" t="s">
        <v>5</v>
      </c>
    </row>
    <row r="49" spans="1:5" ht="12.75">
      <c r="A49" t="s">
        <v>57</v>
      </c>
      <c r="E49" s="39" t="s">
        <v>5</v>
      </c>
    </row>
    <row r="50" spans="1:16" ht="25.5">
      <c r="A50" t="s">
        <v>50</v>
      </c>
      <c s="34" t="s">
        <v>89</v>
      </c>
      <c s="34" t="s">
        <v>960</v>
      </c>
      <c s="35" t="s">
        <v>5</v>
      </c>
      <c s="6" t="s">
        <v>961</v>
      </c>
      <c s="36" t="s">
        <v>53</v>
      </c>
      <c s="37">
        <v>1455</v>
      </c>
      <c s="36">
        <v>0.00046</v>
      </c>
      <c s="36">
        <f>ROUND(G50*H50,6)</f>
      </c>
      <c r="L50" s="38">
        <v>0</v>
      </c>
      <c s="32">
        <f>ROUND(ROUND(L50,2)*ROUND(G50,3),2)</f>
      </c>
      <c s="36" t="s">
        <v>316</v>
      </c>
      <c>
        <f>(M50*21)/100</f>
      </c>
      <c t="s">
        <v>28</v>
      </c>
    </row>
    <row r="51" spans="1:5" ht="25.5">
      <c r="A51" s="35" t="s">
        <v>55</v>
      </c>
      <c r="E51" s="39" t="s">
        <v>961</v>
      </c>
    </row>
    <row r="52" spans="1:5" ht="38.25">
      <c r="A52" s="35" t="s">
        <v>56</v>
      </c>
      <c r="E52" s="42" t="s">
        <v>1270</v>
      </c>
    </row>
    <row r="53" spans="1:5" ht="12.75">
      <c r="A53" t="s">
        <v>57</v>
      </c>
      <c r="E53" s="39" t="s">
        <v>5</v>
      </c>
    </row>
    <row r="54" spans="1:16" ht="25.5">
      <c r="A54" t="s">
        <v>50</v>
      </c>
      <c s="34" t="s">
        <v>92</v>
      </c>
      <c s="34" t="s">
        <v>963</v>
      </c>
      <c s="35" t="s">
        <v>5</v>
      </c>
      <c s="6" t="s">
        <v>964</v>
      </c>
      <c s="36" t="s">
        <v>53</v>
      </c>
      <c s="37">
        <v>1455</v>
      </c>
      <c s="36">
        <v>0</v>
      </c>
      <c s="36">
        <f>ROUND(G54*H54,6)</f>
      </c>
      <c r="L54" s="38">
        <v>0</v>
      </c>
      <c s="32">
        <f>ROUND(ROUND(L54,2)*ROUND(G54,3),2)</f>
      </c>
      <c s="36" t="s">
        <v>316</v>
      </c>
      <c>
        <f>(M54*21)/100</f>
      </c>
      <c t="s">
        <v>28</v>
      </c>
    </row>
    <row r="55" spans="1:5" ht="25.5">
      <c r="A55" s="35" t="s">
        <v>55</v>
      </c>
      <c r="E55" s="39" t="s">
        <v>964</v>
      </c>
    </row>
    <row r="56" spans="1:5" ht="12.75">
      <c r="A56" s="35" t="s">
        <v>56</v>
      </c>
      <c r="E56" s="40" t="s">
        <v>5</v>
      </c>
    </row>
    <row r="57" spans="1:5" ht="12.75">
      <c r="A57" t="s">
        <v>57</v>
      </c>
      <c r="E57" s="39" t="s">
        <v>5</v>
      </c>
    </row>
    <row r="58" spans="1:16" ht="38.25">
      <c r="A58" t="s">
        <v>50</v>
      </c>
      <c s="34" t="s">
        <v>95</v>
      </c>
      <c s="34" t="s">
        <v>1271</v>
      </c>
      <c s="35" t="s">
        <v>5</v>
      </c>
      <c s="6" t="s">
        <v>1272</v>
      </c>
      <c s="36" t="s">
        <v>53</v>
      </c>
      <c s="37">
        <v>102.641</v>
      </c>
      <c s="36">
        <v>0</v>
      </c>
      <c s="36">
        <f>ROUND(G58*H58,6)</f>
      </c>
      <c r="L58" s="38">
        <v>0</v>
      </c>
      <c s="32">
        <f>ROUND(ROUND(L58,2)*ROUND(G58,3),2)</f>
      </c>
      <c s="36" t="s">
        <v>316</v>
      </c>
      <c>
        <f>(M58*21)/100</f>
      </c>
      <c t="s">
        <v>28</v>
      </c>
    </row>
    <row r="59" spans="1:5" ht="38.25">
      <c r="A59" s="35" t="s">
        <v>55</v>
      </c>
      <c r="E59" s="39" t="s">
        <v>1273</v>
      </c>
    </row>
    <row r="60" spans="1:5" ht="12.75">
      <c r="A60" s="35" t="s">
        <v>56</v>
      </c>
      <c r="E60" s="40" t="s">
        <v>1274</v>
      </c>
    </row>
    <row r="61" spans="1:5" ht="12.75">
      <c r="A61" t="s">
        <v>57</v>
      </c>
      <c r="E61" s="39" t="s">
        <v>5</v>
      </c>
    </row>
    <row r="62" spans="1:16" ht="25.5">
      <c r="A62" t="s">
        <v>50</v>
      </c>
      <c s="34" t="s">
        <v>112</v>
      </c>
      <c s="34" t="s">
        <v>426</v>
      </c>
      <c s="35" t="s">
        <v>5</v>
      </c>
      <c s="6" t="s">
        <v>427</v>
      </c>
      <c s="36" t="s">
        <v>53</v>
      </c>
      <c s="37">
        <v>102.641</v>
      </c>
      <c s="36">
        <v>0</v>
      </c>
      <c s="36">
        <f>ROUND(G62*H62,6)</f>
      </c>
      <c r="L62" s="38">
        <v>0</v>
      </c>
      <c s="32">
        <f>ROUND(ROUND(L62,2)*ROUND(G62,3),2)</f>
      </c>
      <c s="36" t="s">
        <v>316</v>
      </c>
      <c>
        <f>(M62*21)/100</f>
      </c>
      <c t="s">
        <v>28</v>
      </c>
    </row>
    <row r="63" spans="1:5" ht="25.5">
      <c r="A63" s="35" t="s">
        <v>55</v>
      </c>
      <c r="E63" s="39" t="s">
        <v>427</v>
      </c>
    </row>
    <row r="64" spans="1:5" ht="12.75">
      <c r="A64" s="35" t="s">
        <v>56</v>
      </c>
      <c r="E64" s="40" t="s">
        <v>5</v>
      </c>
    </row>
    <row r="65" spans="1:5" ht="12.75">
      <c r="A65" t="s">
        <v>57</v>
      </c>
      <c r="E65" s="39" t="s">
        <v>5</v>
      </c>
    </row>
    <row r="66" spans="1:16" ht="25.5">
      <c r="A66" t="s">
        <v>50</v>
      </c>
      <c s="34" t="s">
        <v>115</v>
      </c>
      <c s="34" t="s">
        <v>428</v>
      </c>
      <c s="35" t="s">
        <v>5</v>
      </c>
      <c s="6" t="s">
        <v>429</v>
      </c>
      <c s="36" t="s">
        <v>53</v>
      </c>
      <c s="37">
        <v>1778.213</v>
      </c>
      <c s="36">
        <v>0</v>
      </c>
      <c s="36">
        <f>ROUND(G66*H66,6)</f>
      </c>
      <c r="L66" s="38">
        <v>0</v>
      </c>
      <c s="32">
        <f>ROUND(ROUND(L66,2)*ROUND(G66,3),2)</f>
      </c>
      <c s="36" t="s">
        <v>316</v>
      </c>
      <c>
        <f>(M66*21)/100</f>
      </c>
      <c t="s">
        <v>28</v>
      </c>
    </row>
    <row r="67" spans="1:5" ht="25.5">
      <c r="A67" s="35" t="s">
        <v>55</v>
      </c>
      <c r="E67" s="39" t="s">
        <v>429</v>
      </c>
    </row>
    <row r="68" spans="1:5" ht="63.75">
      <c r="A68" s="35" t="s">
        <v>56</v>
      </c>
      <c r="E68" s="42" t="s">
        <v>1275</v>
      </c>
    </row>
    <row r="69" spans="1:5" ht="12.75">
      <c r="A69" t="s">
        <v>57</v>
      </c>
      <c r="E69" s="39" t="s">
        <v>5</v>
      </c>
    </row>
    <row r="70" spans="1:13" ht="12.75">
      <c r="A70" t="s">
        <v>47</v>
      </c>
      <c r="C70" s="31" t="s">
        <v>28</v>
      </c>
      <c r="E70" s="33" t="s">
        <v>717</v>
      </c>
      <c r="J70" s="32">
        <f>0</f>
      </c>
      <c s="32">
        <f>0</f>
      </c>
      <c s="32">
        <f>0+L71</f>
      </c>
      <c s="32">
        <f>0+M71</f>
      </c>
    </row>
    <row r="71" spans="1:16" ht="25.5">
      <c r="A71" t="s">
        <v>50</v>
      </c>
      <c s="34" t="s">
        <v>118</v>
      </c>
      <c s="34" t="s">
        <v>1276</v>
      </c>
      <c s="35" t="s">
        <v>5</v>
      </c>
      <c s="6" t="s">
        <v>1277</v>
      </c>
      <c s="36" t="s">
        <v>78</v>
      </c>
      <c s="37">
        <v>324</v>
      </c>
      <c s="36">
        <v>0.31422</v>
      </c>
      <c s="36">
        <f>ROUND(G71*H71,6)</f>
      </c>
      <c r="L71" s="38">
        <v>0</v>
      </c>
      <c s="32">
        <f>ROUND(ROUND(L71,2)*ROUND(G71,3),2)</f>
      </c>
      <c s="36" t="s">
        <v>316</v>
      </c>
      <c>
        <f>(M71*21)/100</f>
      </c>
      <c t="s">
        <v>28</v>
      </c>
    </row>
    <row r="72" spans="1:5" ht="38.25">
      <c r="A72" s="35" t="s">
        <v>55</v>
      </c>
      <c r="E72" s="39" t="s">
        <v>1278</v>
      </c>
    </row>
    <row r="73" spans="1:5" ht="38.25">
      <c r="A73" s="35" t="s">
        <v>56</v>
      </c>
      <c r="E73" s="42" t="s">
        <v>1279</v>
      </c>
    </row>
    <row r="74" spans="1:5" ht="12.75">
      <c r="A74" t="s">
        <v>57</v>
      </c>
      <c r="E74" s="39" t="s">
        <v>5</v>
      </c>
    </row>
    <row r="75" spans="1:13" ht="12.75">
      <c r="A75" t="s">
        <v>47</v>
      </c>
      <c r="C75" s="31" t="s">
        <v>26</v>
      </c>
      <c r="E75" s="33" t="s">
        <v>977</v>
      </c>
      <c r="J75" s="32">
        <f>0</f>
      </c>
      <c s="32">
        <f>0</f>
      </c>
      <c s="32">
        <f>0+L76+L80+L84+L88+L92+L96+L100+L104+L108+L112+L116+L120+L124+L128+L132+L136+L140+L144+L148+L152+L156+L160+L164+L168+L172+L176+L180+L184</f>
      </c>
      <c s="32">
        <f>0+M76+M80+M84+M88+M92+M96+M100+M104+M108+M112+M116+M120+M124+M128+M132+M136+M140+M144+M148+M152+M156+M160+M164+M168+M172+M176+M180+M184</f>
      </c>
    </row>
    <row r="76" spans="1:16" ht="12.75">
      <c r="A76" t="s">
        <v>50</v>
      </c>
      <c s="34" t="s">
        <v>121</v>
      </c>
      <c s="34" t="s">
        <v>1280</v>
      </c>
      <c s="35" t="s">
        <v>5</v>
      </c>
      <c s="6" t="s">
        <v>1281</v>
      </c>
      <c s="36" t="s">
        <v>53</v>
      </c>
      <c s="37">
        <v>41.425</v>
      </c>
      <c s="36">
        <v>1.32715</v>
      </c>
      <c s="36">
        <f>ROUND(G76*H76,6)</f>
      </c>
      <c r="L76" s="38">
        <v>0</v>
      </c>
      <c s="32">
        <f>ROUND(ROUND(L76,2)*ROUND(G76,3),2)</f>
      </c>
      <c s="36" t="s">
        <v>98</v>
      </c>
      <c>
        <f>(M76*21)/100</f>
      </c>
      <c t="s">
        <v>28</v>
      </c>
    </row>
    <row r="77" spans="1:5" ht="12.75">
      <c r="A77" s="35" t="s">
        <v>55</v>
      </c>
      <c r="E77" s="39" t="s">
        <v>1281</v>
      </c>
    </row>
    <row r="78" spans="1:5" ht="242.25">
      <c r="A78" s="35" t="s">
        <v>56</v>
      </c>
      <c r="E78" s="42" t="s">
        <v>1282</v>
      </c>
    </row>
    <row r="79" spans="1:5" ht="12.75">
      <c r="A79" t="s">
        <v>57</v>
      </c>
      <c r="E79" s="39" t="s">
        <v>5</v>
      </c>
    </row>
    <row r="80" spans="1:16" ht="25.5">
      <c r="A80" t="s">
        <v>50</v>
      </c>
      <c s="34" t="s">
        <v>124</v>
      </c>
      <c s="34" t="s">
        <v>1283</v>
      </c>
      <c s="35" t="s">
        <v>5</v>
      </c>
      <c s="6" t="s">
        <v>1284</v>
      </c>
      <c s="36" t="s">
        <v>70</v>
      </c>
      <c s="37">
        <v>108.106</v>
      </c>
      <c s="36">
        <v>0.37678</v>
      </c>
      <c s="36">
        <f>ROUND(G80*H80,6)</f>
      </c>
      <c r="L80" s="38">
        <v>0</v>
      </c>
      <c s="32">
        <f>ROUND(ROUND(L80,2)*ROUND(G80,3),2)</f>
      </c>
      <c s="36" t="s">
        <v>316</v>
      </c>
      <c>
        <f>(M80*21)/100</f>
      </c>
      <c t="s">
        <v>28</v>
      </c>
    </row>
    <row r="81" spans="1:5" ht="25.5">
      <c r="A81" s="35" t="s">
        <v>55</v>
      </c>
      <c r="E81" s="39" t="s">
        <v>1284</v>
      </c>
    </row>
    <row r="82" spans="1:5" ht="114.75">
      <c r="A82" s="35" t="s">
        <v>56</v>
      </c>
      <c r="E82" s="42" t="s">
        <v>1285</v>
      </c>
    </row>
    <row r="83" spans="1:5" ht="12.75">
      <c r="A83" t="s">
        <v>57</v>
      </c>
      <c r="E83" s="39" t="s">
        <v>5</v>
      </c>
    </row>
    <row r="84" spans="1:16" ht="25.5">
      <c r="A84" t="s">
        <v>50</v>
      </c>
      <c s="34" t="s">
        <v>127</v>
      </c>
      <c s="34" t="s">
        <v>1286</v>
      </c>
      <c s="35" t="s">
        <v>5</v>
      </c>
      <c s="6" t="s">
        <v>1287</v>
      </c>
      <c s="36" t="s">
        <v>70</v>
      </c>
      <c s="37">
        <v>91.596</v>
      </c>
      <c s="36">
        <v>0.49689</v>
      </c>
      <c s="36">
        <f>ROUND(G84*H84,6)</f>
      </c>
      <c r="L84" s="38">
        <v>0</v>
      </c>
      <c s="32">
        <f>ROUND(ROUND(L84,2)*ROUND(G84,3),2)</f>
      </c>
      <c s="36" t="s">
        <v>316</v>
      </c>
      <c>
        <f>(M84*21)/100</f>
      </c>
      <c t="s">
        <v>28</v>
      </c>
    </row>
    <row r="85" spans="1:5" ht="25.5">
      <c r="A85" s="35" t="s">
        <v>55</v>
      </c>
      <c r="E85" s="39" t="s">
        <v>1287</v>
      </c>
    </row>
    <row r="86" spans="1:5" ht="76.5">
      <c r="A86" s="35" t="s">
        <v>56</v>
      </c>
      <c r="E86" s="42" t="s">
        <v>1288</v>
      </c>
    </row>
    <row r="87" spans="1:5" ht="12.75">
      <c r="A87" t="s">
        <v>57</v>
      </c>
      <c r="E87" s="39" t="s">
        <v>5</v>
      </c>
    </row>
    <row r="88" spans="1:16" ht="25.5">
      <c r="A88" t="s">
        <v>50</v>
      </c>
      <c s="34" t="s">
        <v>130</v>
      </c>
      <c s="34" t="s">
        <v>1289</v>
      </c>
      <c s="35" t="s">
        <v>5</v>
      </c>
      <c s="6" t="s">
        <v>1290</v>
      </c>
      <c s="36" t="s">
        <v>70</v>
      </c>
      <c s="37">
        <v>70.366</v>
      </c>
      <c s="36">
        <v>0.28717</v>
      </c>
      <c s="36">
        <f>ROUND(G88*H88,6)</f>
      </c>
      <c r="L88" s="38">
        <v>0</v>
      </c>
      <c s="32">
        <f>ROUND(ROUND(L88,2)*ROUND(G88,3),2)</f>
      </c>
      <c s="36" t="s">
        <v>316</v>
      </c>
      <c>
        <f>(M88*21)/100</f>
      </c>
      <c t="s">
        <v>28</v>
      </c>
    </row>
    <row r="89" spans="1:5" ht="25.5">
      <c r="A89" s="35" t="s">
        <v>55</v>
      </c>
      <c r="E89" s="39" t="s">
        <v>1290</v>
      </c>
    </row>
    <row r="90" spans="1:5" ht="38.25">
      <c r="A90" s="35" t="s">
        <v>56</v>
      </c>
      <c r="E90" s="42" t="s">
        <v>1291</v>
      </c>
    </row>
    <row r="91" spans="1:5" ht="12.75">
      <c r="A91" t="s">
        <v>57</v>
      </c>
      <c r="E91" s="39" t="s">
        <v>5</v>
      </c>
    </row>
    <row r="92" spans="1:16" ht="25.5">
      <c r="A92" t="s">
        <v>50</v>
      </c>
      <c s="34" t="s">
        <v>135</v>
      </c>
      <c s="34" t="s">
        <v>1292</v>
      </c>
      <c s="35" t="s">
        <v>5</v>
      </c>
      <c s="6" t="s">
        <v>1293</v>
      </c>
      <c s="36" t="s">
        <v>70</v>
      </c>
      <c s="37">
        <v>1465.146</v>
      </c>
      <c s="36">
        <v>0.15274</v>
      </c>
      <c s="36">
        <f>ROUND(G92*H92,6)</f>
      </c>
      <c r="L92" s="38">
        <v>0</v>
      </c>
      <c s="32">
        <f>ROUND(ROUND(L92,2)*ROUND(G92,3),2)</f>
      </c>
      <c s="36" t="s">
        <v>316</v>
      </c>
      <c>
        <f>(M92*21)/100</f>
      </c>
      <c t="s">
        <v>28</v>
      </c>
    </row>
    <row r="93" spans="1:5" ht="25.5">
      <c r="A93" s="35" t="s">
        <v>55</v>
      </c>
      <c r="E93" s="39" t="s">
        <v>1293</v>
      </c>
    </row>
    <row r="94" spans="1:5" ht="409.5">
      <c r="A94" s="35" t="s">
        <v>56</v>
      </c>
      <c r="E94" s="42" t="s">
        <v>1294</v>
      </c>
    </row>
    <row r="95" spans="1:5" ht="12.75">
      <c r="A95" t="s">
        <v>57</v>
      </c>
      <c r="E95" s="39" t="s">
        <v>5</v>
      </c>
    </row>
    <row r="96" spans="1:16" ht="25.5">
      <c r="A96" t="s">
        <v>50</v>
      </c>
      <c s="34" t="s">
        <v>138</v>
      </c>
      <c s="34" t="s">
        <v>1295</v>
      </c>
      <c s="35" t="s">
        <v>5</v>
      </c>
      <c s="6" t="s">
        <v>1296</v>
      </c>
      <c s="36" t="s">
        <v>85</v>
      </c>
      <c s="37">
        <v>18</v>
      </c>
      <c s="36">
        <v>0.02628</v>
      </c>
      <c s="36">
        <f>ROUND(G96*H96,6)</f>
      </c>
      <c r="L96" s="38">
        <v>0</v>
      </c>
      <c s="32">
        <f>ROUND(ROUND(L96,2)*ROUND(G96,3),2)</f>
      </c>
      <c s="36" t="s">
        <v>316</v>
      </c>
      <c>
        <f>(M96*21)/100</f>
      </c>
      <c t="s">
        <v>28</v>
      </c>
    </row>
    <row r="97" spans="1:5" ht="25.5">
      <c r="A97" s="35" t="s">
        <v>55</v>
      </c>
      <c r="E97" s="39" t="s">
        <v>1296</v>
      </c>
    </row>
    <row r="98" spans="1:5" ht="12.75">
      <c r="A98" s="35" t="s">
        <v>56</v>
      </c>
      <c r="E98" s="40" t="s">
        <v>1297</v>
      </c>
    </row>
    <row r="99" spans="1:5" ht="12.75">
      <c r="A99" t="s">
        <v>57</v>
      </c>
      <c r="E99" s="39" t="s">
        <v>5</v>
      </c>
    </row>
    <row r="100" spans="1:16" ht="25.5">
      <c r="A100" t="s">
        <v>50</v>
      </c>
      <c s="34" t="s">
        <v>141</v>
      </c>
      <c s="34" t="s">
        <v>1298</v>
      </c>
      <c s="35" t="s">
        <v>5</v>
      </c>
      <c s="6" t="s">
        <v>1299</v>
      </c>
      <c s="36" t="s">
        <v>85</v>
      </c>
      <c s="37">
        <v>35</v>
      </c>
      <c s="36">
        <v>0.03963</v>
      </c>
      <c s="36">
        <f>ROUND(G100*H100,6)</f>
      </c>
      <c r="L100" s="38">
        <v>0</v>
      </c>
      <c s="32">
        <f>ROUND(ROUND(L100,2)*ROUND(G100,3),2)</f>
      </c>
      <c s="36" t="s">
        <v>316</v>
      </c>
      <c>
        <f>(M100*21)/100</f>
      </c>
      <c t="s">
        <v>28</v>
      </c>
    </row>
    <row r="101" spans="1:5" ht="25.5">
      <c r="A101" s="35" t="s">
        <v>55</v>
      </c>
      <c r="E101" s="39" t="s">
        <v>1299</v>
      </c>
    </row>
    <row r="102" spans="1:5" ht="12.75">
      <c r="A102" s="35" t="s">
        <v>56</v>
      </c>
      <c r="E102" s="40" t="s">
        <v>1300</v>
      </c>
    </row>
    <row r="103" spans="1:5" ht="12.75">
      <c r="A103" t="s">
        <v>57</v>
      </c>
      <c r="E103" s="39" t="s">
        <v>5</v>
      </c>
    </row>
    <row r="104" spans="1:16" ht="25.5">
      <c r="A104" t="s">
        <v>50</v>
      </c>
      <c s="34" t="s">
        <v>144</v>
      </c>
      <c s="34" t="s">
        <v>1301</v>
      </c>
      <c s="35" t="s">
        <v>5</v>
      </c>
      <c s="6" t="s">
        <v>1302</v>
      </c>
      <c s="36" t="s">
        <v>85</v>
      </c>
      <c s="37">
        <v>1</v>
      </c>
      <c s="36">
        <v>0.03863</v>
      </c>
      <c s="36">
        <f>ROUND(G104*H104,6)</f>
      </c>
      <c r="L104" s="38">
        <v>0</v>
      </c>
      <c s="32">
        <f>ROUND(ROUND(L104,2)*ROUND(G104,3),2)</f>
      </c>
      <c s="36" t="s">
        <v>316</v>
      </c>
      <c>
        <f>(M104*21)/100</f>
      </c>
      <c t="s">
        <v>28</v>
      </c>
    </row>
    <row r="105" spans="1:5" ht="25.5">
      <c r="A105" s="35" t="s">
        <v>55</v>
      </c>
      <c r="E105" s="39" t="s">
        <v>1302</v>
      </c>
    </row>
    <row r="106" spans="1:5" ht="12.75">
      <c r="A106" s="35" t="s">
        <v>56</v>
      </c>
      <c r="E106" s="40" t="s">
        <v>5</v>
      </c>
    </row>
    <row r="107" spans="1:5" ht="12.75">
      <c r="A107" t="s">
        <v>57</v>
      </c>
      <c r="E107" s="39" t="s">
        <v>5</v>
      </c>
    </row>
    <row r="108" spans="1:16" ht="25.5">
      <c r="A108" t="s">
        <v>50</v>
      </c>
      <c s="34" t="s">
        <v>149</v>
      </c>
      <c s="34" t="s">
        <v>1303</v>
      </c>
      <c s="35" t="s">
        <v>5</v>
      </c>
      <c s="6" t="s">
        <v>1304</v>
      </c>
      <c s="36" t="s">
        <v>85</v>
      </c>
      <c s="37">
        <v>62</v>
      </c>
      <c s="36">
        <v>0.05421</v>
      </c>
      <c s="36">
        <f>ROUND(G108*H108,6)</f>
      </c>
      <c r="L108" s="38">
        <v>0</v>
      </c>
      <c s="32">
        <f>ROUND(ROUND(L108,2)*ROUND(G108,3),2)</f>
      </c>
      <c s="36" t="s">
        <v>316</v>
      </c>
      <c>
        <f>(M108*21)/100</f>
      </c>
      <c t="s">
        <v>28</v>
      </c>
    </row>
    <row r="109" spans="1:5" ht="25.5">
      <c r="A109" s="35" t="s">
        <v>55</v>
      </c>
      <c r="E109" s="39" t="s">
        <v>1304</v>
      </c>
    </row>
    <row r="110" spans="1:5" ht="12.75">
      <c r="A110" s="35" t="s">
        <v>56</v>
      </c>
      <c r="E110" s="40" t="s">
        <v>1305</v>
      </c>
    </row>
    <row r="111" spans="1:5" ht="12.75">
      <c r="A111" t="s">
        <v>57</v>
      </c>
      <c r="E111" s="39" t="s">
        <v>5</v>
      </c>
    </row>
    <row r="112" spans="1:16" ht="25.5">
      <c r="A112" t="s">
        <v>50</v>
      </c>
      <c s="34" t="s">
        <v>152</v>
      </c>
      <c s="34" t="s">
        <v>1306</v>
      </c>
      <c s="35" t="s">
        <v>5</v>
      </c>
      <c s="6" t="s">
        <v>1307</v>
      </c>
      <c s="36" t="s">
        <v>85</v>
      </c>
      <c s="37">
        <v>1</v>
      </c>
      <c s="36">
        <v>0.08326</v>
      </c>
      <c s="36">
        <f>ROUND(G112*H112,6)</f>
      </c>
      <c r="L112" s="38">
        <v>0</v>
      </c>
      <c s="32">
        <f>ROUND(ROUND(L112,2)*ROUND(G112,3),2)</f>
      </c>
      <c s="36" t="s">
        <v>316</v>
      </c>
      <c>
        <f>(M112*21)/100</f>
      </c>
      <c t="s">
        <v>28</v>
      </c>
    </row>
    <row r="113" spans="1:5" ht="25.5">
      <c r="A113" s="35" t="s">
        <v>55</v>
      </c>
      <c r="E113" s="39" t="s">
        <v>1307</v>
      </c>
    </row>
    <row r="114" spans="1:5" ht="12.75">
      <c r="A114" s="35" t="s">
        <v>56</v>
      </c>
      <c r="E114" s="40" t="s">
        <v>5</v>
      </c>
    </row>
    <row r="115" spans="1:5" ht="12.75">
      <c r="A115" t="s">
        <v>57</v>
      </c>
      <c r="E115" s="39" t="s">
        <v>5</v>
      </c>
    </row>
    <row r="116" spans="1:16" ht="25.5">
      <c r="A116" t="s">
        <v>50</v>
      </c>
      <c s="34" t="s">
        <v>156</v>
      </c>
      <c s="34" t="s">
        <v>1308</v>
      </c>
      <c s="35" t="s">
        <v>5</v>
      </c>
      <c s="6" t="s">
        <v>1309</v>
      </c>
      <c s="36" t="s">
        <v>201</v>
      </c>
      <c s="37">
        <v>0.316</v>
      </c>
      <c s="36">
        <v>0.01954</v>
      </c>
      <c s="36">
        <f>ROUND(G116*H116,6)</f>
      </c>
      <c r="L116" s="38">
        <v>0</v>
      </c>
      <c s="32">
        <f>ROUND(ROUND(L116,2)*ROUND(G116,3),2)</f>
      </c>
      <c s="36" t="s">
        <v>316</v>
      </c>
      <c>
        <f>(M116*21)/100</f>
      </c>
      <c t="s">
        <v>28</v>
      </c>
    </row>
    <row r="117" spans="1:5" ht="25.5">
      <c r="A117" s="35" t="s">
        <v>55</v>
      </c>
      <c r="E117" s="39" t="s">
        <v>1309</v>
      </c>
    </row>
    <row r="118" spans="1:5" ht="127.5">
      <c r="A118" s="35" t="s">
        <v>56</v>
      </c>
      <c r="E118" s="40" t="s">
        <v>1310</v>
      </c>
    </row>
    <row r="119" spans="1:5" ht="12.75">
      <c r="A119" t="s">
        <v>57</v>
      </c>
      <c r="E119" s="39" t="s">
        <v>5</v>
      </c>
    </row>
    <row r="120" spans="1:16" ht="12.75">
      <c r="A120" t="s">
        <v>50</v>
      </c>
      <c s="34" t="s">
        <v>159</v>
      </c>
      <c s="34" t="s">
        <v>1311</v>
      </c>
      <c s="35" t="s">
        <v>5</v>
      </c>
      <c s="6" t="s">
        <v>1312</v>
      </c>
      <c s="36" t="s">
        <v>201</v>
      </c>
      <c s="37">
        <v>0.136</v>
      </c>
      <c s="36">
        <v>1</v>
      </c>
      <c s="36">
        <f>ROUND(G120*H120,6)</f>
      </c>
      <c r="L120" s="38">
        <v>0</v>
      </c>
      <c s="32">
        <f>ROUND(ROUND(L120,2)*ROUND(G120,3),2)</f>
      </c>
      <c s="36" t="s">
        <v>316</v>
      </c>
      <c>
        <f>(M120*21)/100</f>
      </c>
      <c t="s">
        <v>28</v>
      </c>
    </row>
    <row r="121" spans="1:5" ht="12.75">
      <c r="A121" s="35" t="s">
        <v>55</v>
      </c>
      <c r="E121" s="39" t="s">
        <v>1312</v>
      </c>
    </row>
    <row r="122" spans="1:5" ht="51">
      <c r="A122" s="35" t="s">
        <v>56</v>
      </c>
      <c r="E122" s="40" t="s">
        <v>1313</v>
      </c>
    </row>
    <row r="123" spans="1:5" ht="12.75">
      <c r="A123" t="s">
        <v>57</v>
      </c>
      <c r="E123" s="39" t="s">
        <v>5</v>
      </c>
    </row>
    <row r="124" spans="1:16" ht="12.75">
      <c r="A124" t="s">
        <v>50</v>
      </c>
      <c s="34" t="s">
        <v>162</v>
      </c>
      <c s="34" t="s">
        <v>334</v>
      </c>
      <c s="35" t="s">
        <v>5</v>
      </c>
      <c s="6" t="s">
        <v>335</v>
      </c>
      <c s="36" t="s">
        <v>201</v>
      </c>
      <c s="37">
        <v>0.175</v>
      </c>
      <c s="36">
        <v>1</v>
      </c>
      <c s="36">
        <f>ROUND(G124*H124,6)</f>
      </c>
      <c r="L124" s="38">
        <v>0</v>
      </c>
      <c s="32">
        <f>ROUND(ROUND(L124,2)*ROUND(G124,3),2)</f>
      </c>
      <c s="36" t="s">
        <v>316</v>
      </c>
      <c>
        <f>(M124*21)/100</f>
      </c>
      <c t="s">
        <v>28</v>
      </c>
    </row>
    <row r="125" spans="1:5" ht="12.75">
      <c r="A125" s="35" t="s">
        <v>55</v>
      </c>
      <c r="E125" s="39" t="s">
        <v>335</v>
      </c>
    </row>
    <row r="126" spans="1:5" ht="89.25">
      <c r="A126" s="35" t="s">
        <v>56</v>
      </c>
      <c r="E126" s="40" t="s">
        <v>1314</v>
      </c>
    </row>
    <row r="127" spans="1:5" ht="12.75">
      <c r="A127" t="s">
        <v>57</v>
      </c>
      <c r="E127" s="39" t="s">
        <v>5</v>
      </c>
    </row>
    <row r="128" spans="1:16" ht="12.75">
      <c r="A128" t="s">
        <v>50</v>
      </c>
      <c s="34" t="s">
        <v>165</v>
      </c>
      <c s="34" t="s">
        <v>1315</v>
      </c>
      <c s="35" t="s">
        <v>5</v>
      </c>
      <c s="6" t="s">
        <v>1316</v>
      </c>
      <c s="36" t="s">
        <v>201</v>
      </c>
      <c s="37">
        <v>0.036</v>
      </c>
      <c s="36">
        <v>1</v>
      </c>
      <c s="36">
        <f>ROUND(G128*H128,6)</f>
      </c>
      <c r="L128" s="38">
        <v>0</v>
      </c>
      <c s="32">
        <f>ROUND(ROUND(L128,2)*ROUND(G128,3),2)</f>
      </c>
      <c s="36" t="s">
        <v>98</v>
      </c>
      <c>
        <f>(M128*21)/100</f>
      </c>
      <c t="s">
        <v>28</v>
      </c>
    </row>
    <row r="129" spans="1:5" ht="12.75">
      <c r="A129" s="35" t="s">
        <v>55</v>
      </c>
      <c r="E129" s="39" t="s">
        <v>1316</v>
      </c>
    </row>
    <row r="130" spans="1:5" ht="51">
      <c r="A130" s="35" t="s">
        <v>56</v>
      </c>
      <c r="E130" s="40" t="s">
        <v>1317</v>
      </c>
    </row>
    <row r="131" spans="1:5" ht="12.75">
      <c r="A131" t="s">
        <v>57</v>
      </c>
      <c r="E131" s="39" t="s">
        <v>5</v>
      </c>
    </row>
    <row r="132" spans="1:16" ht="25.5">
      <c r="A132" t="s">
        <v>50</v>
      </c>
      <c s="34" t="s">
        <v>169</v>
      </c>
      <c s="34" t="s">
        <v>1318</v>
      </c>
      <c s="35" t="s">
        <v>5</v>
      </c>
      <c s="6" t="s">
        <v>1319</v>
      </c>
      <c s="36" t="s">
        <v>78</v>
      </c>
      <c s="37">
        <v>33.69</v>
      </c>
      <c s="36">
        <v>0.00059</v>
      </c>
      <c s="36">
        <f>ROUND(G132*H132,6)</f>
      </c>
      <c r="L132" s="38">
        <v>0</v>
      </c>
      <c s="32">
        <f>ROUND(ROUND(L132,2)*ROUND(G132,3),2)</f>
      </c>
      <c s="36" t="s">
        <v>316</v>
      </c>
      <c>
        <f>(M132*21)/100</f>
      </c>
      <c t="s">
        <v>28</v>
      </c>
    </row>
    <row r="133" spans="1:5" ht="25.5">
      <c r="A133" s="35" t="s">
        <v>55</v>
      </c>
      <c r="E133" s="39" t="s">
        <v>1319</v>
      </c>
    </row>
    <row r="134" spans="1:5" ht="63.75">
      <c r="A134" s="35" t="s">
        <v>56</v>
      </c>
      <c r="E134" s="42" t="s">
        <v>1320</v>
      </c>
    </row>
    <row r="135" spans="1:5" ht="12.75">
      <c r="A135" t="s">
        <v>57</v>
      </c>
      <c r="E135" s="39" t="s">
        <v>5</v>
      </c>
    </row>
    <row r="136" spans="1:16" ht="25.5">
      <c r="A136" t="s">
        <v>50</v>
      </c>
      <c s="34" t="s">
        <v>172</v>
      </c>
      <c s="34" t="s">
        <v>1321</v>
      </c>
      <c s="35" t="s">
        <v>5</v>
      </c>
      <c s="6" t="s">
        <v>1322</v>
      </c>
      <c s="36" t="s">
        <v>78</v>
      </c>
      <c s="37">
        <v>67.875</v>
      </c>
      <c s="36">
        <v>0.00079</v>
      </c>
      <c s="36">
        <f>ROUND(G136*H136,6)</f>
      </c>
      <c r="L136" s="38">
        <v>0</v>
      </c>
      <c s="32">
        <f>ROUND(ROUND(L136,2)*ROUND(G136,3),2)</f>
      </c>
      <c s="36" t="s">
        <v>316</v>
      </c>
      <c>
        <f>(M136*21)/100</f>
      </c>
      <c t="s">
        <v>28</v>
      </c>
    </row>
    <row r="137" spans="1:5" ht="25.5">
      <c r="A137" s="35" t="s">
        <v>55</v>
      </c>
      <c r="E137" s="39" t="s">
        <v>1322</v>
      </c>
    </row>
    <row r="138" spans="1:5" ht="114.75">
      <c r="A138" s="35" t="s">
        <v>56</v>
      </c>
      <c r="E138" s="42" t="s">
        <v>1323</v>
      </c>
    </row>
    <row r="139" spans="1:5" ht="12.75">
      <c r="A139" t="s">
        <v>57</v>
      </c>
      <c r="E139" s="39" t="s">
        <v>5</v>
      </c>
    </row>
    <row r="140" spans="1:16" ht="25.5">
      <c r="A140" t="s">
        <v>50</v>
      </c>
      <c s="34" t="s">
        <v>175</v>
      </c>
      <c s="34" t="s">
        <v>1324</v>
      </c>
      <c s="35" t="s">
        <v>5</v>
      </c>
      <c s="6" t="s">
        <v>1325</v>
      </c>
      <c s="36" t="s">
        <v>70</v>
      </c>
      <c s="37">
        <v>2.475</v>
      </c>
      <c s="36">
        <v>0.05286</v>
      </c>
      <c s="36">
        <f>ROUND(G140*H140,6)</f>
      </c>
      <c r="L140" s="38">
        <v>0</v>
      </c>
      <c s="32">
        <f>ROUND(ROUND(L140,2)*ROUND(G140,3),2)</f>
      </c>
      <c s="36" t="s">
        <v>316</v>
      </c>
      <c>
        <f>(M140*21)/100</f>
      </c>
      <c t="s">
        <v>28</v>
      </c>
    </row>
    <row r="141" spans="1:5" ht="25.5">
      <c r="A141" s="35" t="s">
        <v>55</v>
      </c>
      <c r="E141" s="39" t="s">
        <v>1325</v>
      </c>
    </row>
    <row r="142" spans="1:5" ht="38.25">
      <c r="A142" s="35" t="s">
        <v>56</v>
      </c>
      <c r="E142" s="42" t="s">
        <v>1326</v>
      </c>
    </row>
    <row r="143" spans="1:5" ht="12.75">
      <c r="A143" t="s">
        <v>57</v>
      </c>
      <c r="E143" s="39" t="s">
        <v>5</v>
      </c>
    </row>
    <row r="144" spans="1:16" ht="25.5">
      <c r="A144" t="s">
        <v>50</v>
      </c>
      <c s="34" t="s">
        <v>180</v>
      </c>
      <c s="34" t="s">
        <v>1327</v>
      </c>
      <c s="35" t="s">
        <v>5</v>
      </c>
      <c s="6" t="s">
        <v>1328</v>
      </c>
      <c s="36" t="s">
        <v>70</v>
      </c>
      <c s="37">
        <v>45.232</v>
      </c>
      <c s="36">
        <v>0.0525</v>
      </c>
      <c s="36">
        <f>ROUND(G144*H144,6)</f>
      </c>
      <c r="L144" s="38">
        <v>0</v>
      </c>
      <c s="32">
        <f>ROUND(ROUND(L144,2)*ROUND(G144,3),2)</f>
      </c>
      <c s="36" t="s">
        <v>316</v>
      </c>
      <c>
        <f>(M144*21)/100</f>
      </c>
      <c t="s">
        <v>28</v>
      </c>
    </row>
    <row r="145" spans="1:5" ht="25.5">
      <c r="A145" s="35" t="s">
        <v>55</v>
      </c>
      <c r="E145" s="39" t="s">
        <v>1328</v>
      </c>
    </row>
    <row r="146" spans="1:5" ht="153">
      <c r="A146" s="35" t="s">
        <v>56</v>
      </c>
      <c r="E146" s="42" t="s">
        <v>1329</v>
      </c>
    </row>
    <row r="147" spans="1:5" ht="12.75">
      <c r="A147" t="s">
        <v>57</v>
      </c>
      <c r="E147" s="39" t="s">
        <v>5</v>
      </c>
    </row>
    <row r="148" spans="1:16" ht="25.5">
      <c r="A148" t="s">
        <v>50</v>
      </c>
      <c s="34" t="s">
        <v>183</v>
      </c>
      <c s="34" t="s">
        <v>1330</v>
      </c>
      <c s="35" t="s">
        <v>5</v>
      </c>
      <c s="6" t="s">
        <v>1331</v>
      </c>
      <c s="36" t="s">
        <v>70</v>
      </c>
      <c s="37">
        <v>420.597</v>
      </c>
      <c s="36">
        <v>0.06172</v>
      </c>
      <c s="36">
        <f>ROUND(G148*H148,6)</f>
      </c>
      <c r="L148" s="38">
        <v>0</v>
      </c>
      <c s="32">
        <f>ROUND(ROUND(L148,2)*ROUND(G148,3),2)</f>
      </c>
      <c s="36" t="s">
        <v>316</v>
      </c>
      <c>
        <f>(M148*21)/100</f>
      </c>
      <c t="s">
        <v>28</v>
      </c>
    </row>
    <row r="149" spans="1:5" ht="25.5">
      <c r="A149" s="35" t="s">
        <v>55</v>
      </c>
      <c r="E149" s="39" t="s">
        <v>1331</v>
      </c>
    </row>
    <row r="150" spans="1:5" ht="408">
      <c r="A150" s="35" t="s">
        <v>56</v>
      </c>
      <c r="E150" s="42" t="s">
        <v>1332</v>
      </c>
    </row>
    <row r="151" spans="1:5" ht="12.75">
      <c r="A151" t="s">
        <v>57</v>
      </c>
      <c r="E151" s="39" t="s">
        <v>5</v>
      </c>
    </row>
    <row r="152" spans="1:16" ht="25.5">
      <c r="A152" t="s">
        <v>50</v>
      </c>
      <c s="34" t="s">
        <v>186</v>
      </c>
      <c s="34" t="s">
        <v>1333</v>
      </c>
      <c s="35" t="s">
        <v>5</v>
      </c>
      <c s="6" t="s">
        <v>1334</v>
      </c>
      <c s="36" t="s">
        <v>70</v>
      </c>
      <c s="37">
        <v>1270.99</v>
      </c>
      <c s="36">
        <v>0.07921</v>
      </c>
      <c s="36">
        <f>ROUND(G152*H152,6)</f>
      </c>
      <c r="L152" s="38">
        <v>0</v>
      </c>
      <c s="32">
        <f>ROUND(ROUND(L152,2)*ROUND(G152,3),2)</f>
      </c>
      <c s="36" t="s">
        <v>316</v>
      </c>
      <c>
        <f>(M152*21)/100</f>
      </c>
      <c t="s">
        <v>28</v>
      </c>
    </row>
    <row r="153" spans="1:5" ht="25.5">
      <c r="A153" s="35" t="s">
        <v>55</v>
      </c>
      <c r="E153" s="39" t="s">
        <v>1334</v>
      </c>
    </row>
    <row r="154" spans="1:5" ht="409.5">
      <c r="A154" s="35" t="s">
        <v>56</v>
      </c>
      <c r="E154" s="42" t="s">
        <v>1335</v>
      </c>
    </row>
    <row r="155" spans="1:5" ht="12.75">
      <c r="A155" t="s">
        <v>57</v>
      </c>
      <c r="E155" s="39" t="s">
        <v>5</v>
      </c>
    </row>
    <row r="156" spans="1:16" ht="38.25">
      <c r="A156" t="s">
        <v>50</v>
      </c>
      <c s="34" t="s">
        <v>189</v>
      </c>
      <c s="34" t="s">
        <v>1336</v>
      </c>
      <c s="35" t="s">
        <v>5</v>
      </c>
      <c s="6" t="s">
        <v>1337</v>
      </c>
      <c s="36" t="s">
        <v>70</v>
      </c>
      <c s="37">
        <v>795</v>
      </c>
      <c s="36">
        <v>0.2933</v>
      </c>
      <c s="36">
        <f>ROUND(G156*H156,6)</f>
      </c>
      <c r="L156" s="38">
        <v>0</v>
      </c>
      <c s="32">
        <f>ROUND(ROUND(L156,2)*ROUND(G156,3),2)</f>
      </c>
      <c s="36" t="s">
        <v>316</v>
      </c>
      <c>
        <f>(M156*21)/100</f>
      </c>
      <c t="s">
        <v>28</v>
      </c>
    </row>
    <row r="157" spans="1:5" ht="51">
      <c r="A157" s="35" t="s">
        <v>55</v>
      </c>
      <c r="E157" s="39" t="s">
        <v>1338</v>
      </c>
    </row>
    <row r="158" spans="1:5" ht="38.25">
      <c r="A158" s="35" t="s">
        <v>56</v>
      </c>
      <c r="E158" s="42" t="s">
        <v>1339</v>
      </c>
    </row>
    <row r="159" spans="1:5" ht="12.75">
      <c r="A159" t="s">
        <v>57</v>
      </c>
      <c r="E159" s="39" t="s">
        <v>5</v>
      </c>
    </row>
    <row r="160" spans="1:16" ht="25.5">
      <c r="A160" t="s">
        <v>50</v>
      </c>
      <c s="34" t="s">
        <v>474</v>
      </c>
      <c s="34" t="s">
        <v>1340</v>
      </c>
      <c s="35" t="s">
        <v>5</v>
      </c>
      <c s="6" t="s">
        <v>1341</v>
      </c>
      <c s="36" t="s">
        <v>70</v>
      </c>
      <c s="37">
        <v>17.76</v>
      </c>
      <c s="36">
        <v>0.06452</v>
      </c>
      <c s="36">
        <f>ROUND(G160*H160,6)</f>
      </c>
      <c r="L160" s="38">
        <v>0</v>
      </c>
      <c s="32">
        <f>ROUND(ROUND(L160,2)*ROUND(G160,3),2)</f>
      </c>
      <c s="36" t="s">
        <v>316</v>
      </c>
      <c>
        <f>(M160*21)/100</f>
      </c>
      <c t="s">
        <v>28</v>
      </c>
    </row>
    <row r="161" spans="1:5" ht="25.5">
      <c r="A161" s="35" t="s">
        <v>55</v>
      </c>
      <c r="E161" s="39" t="s">
        <v>1341</v>
      </c>
    </row>
    <row r="162" spans="1:5" ht="25.5">
      <c r="A162" s="35" t="s">
        <v>56</v>
      </c>
      <c r="E162" s="42" t="s">
        <v>1342</v>
      </c>
    </row>
    <row r="163" spans="1:5" ht="12.75">
      <c r="A163" t="s">
        <v>57</v>
      </c>
      <c r="E163" s="39" t="s">
        <v>5</v>
      </c>
    </row>
    <row r="164" spans="1:16" ht="25.5">
      <c r="A164" t="s">
        <v>50</v>
      </c>
      <c s="34" t="s">
        <v>192</v>
      </c>
      <c s="34" t="s">
        <v>1343</v>
      </c>
      <c s="35" t="s">
        <v>5</v>
      </c>
      <c s="6" t="s">
        <v>1344</v>
      </c>
      <c s="36" t="s">
        <v>70</v>
      </c>
      <c s="37">
        <v>263.606</v>
      </c>
      <c s="36">
        <v>0.08341</v>
      </c>
      <c s="36">
        <f>ROUND(G164*H164,6)</f>
      </c>
      <c r="L164" s="38">
        <v>0</v>
      </c>
      <c s="32">
        <f>ROUND(ROUND(L164,2)*ROUND(G164,3),2)</f>
      </c>
      <c s="36" t="s">
        <v>316</v>
      </c>
      <c>
        <f>(M164*21)/100</f>
      </c>
      <c t="s">
        <v>28</v>
      </c>
    </row>
    <row r="165" spans="1:5" ht="25.5">
      <c r="A165" s="35" t="s">
        <v>55</v>
      </c>
      <c r="E165" s="39" t="s">
        <v>1344</v>
      </c>
    </row>
    <row r="166" spans="1:5" ht="331.5">
      <c r="A166" s="35" t="s">
        <v>56</v>
      </c>
      <c r="E166" s="42" t="s">
        <v>1345</v>
      </c>
    </row>
    <row r="167" spans="1:5" ht="12.75">
      <c r="A167" t="s">
        <v>57</v>
      </c>
      <c r="E167" s="39" t="s">
        <v>5</v>
      </c>
    </row>
    <row r="168" spans="1:16" ht="25.5">
      <c r="A168" t="s">
        <v>50</v>
      </c>
      <c s="34" t="s">
        <v>197</v>
      </c>
      <c s="34" t="s">
        <v>1346</v>
      </c>
      <c s="35" t="s">
        <v>5</v>
      </c>
      <c s="6" t="s">
        <v>1347</v>
      </c>
      <c s="36" t="s">
        <v>70</v>
      </c>
      <c s="37">
        <v>22.68</v>
      </c>
      <c s="36">
        <v>0.16114</v>
      </c>
      <c s="36">
        <f>ROUND(G168*H168,6)</f>
      </c>
      <c r="L168" s="38">
        <v>0</v>
      </c>
      <c s="32">
        <f>ROUND(ROUND(L168,2)*ROUND(G168,3),2)</f>
      </c>
      <c s="36" t="s">
        <v>316</v>
      </c>
      <c>
        <f>(M168*21)/100</f>
      </c>
      <c t="s">
        <v>28</v>
      </c>
    </row>
    <row r="169" spans="1:5" ht="25.5">
      <c r="A169" s="35" t="s">
        <v>55</v>
      </c>
      <c r="E169" s="39" t="s">
        <v>1347</v>
      </c>
    </row>
    <row r="170" spans="1:5" ht="38.25">
      <c r="A170" s="35" t="s">
        <v>56</v>
      </c>
      <c r="E170" s="42" t="s">
        <v>1348</v>
      </c>
    </row>
    <row r="171" spans="1:5" ht="12.75">
      <c r="A171" t="s">
        <v>57</v>
      </c>
      <c r="E171" s="39" t="s">
        <v>5</v>
      </c>
    </row>
    <row r="172" spans="1:16" ht="25.5">
      <c r="A172" t="s">
        <v>50</v>
      </c>
      <c s="34" t="s">
        <v>203</v>
      </c>
      <c s="34" t="s">
        <v>1349</v>
      </c>
      <c s="35" t="s">
        <v>5</v>
      </c>
      <c s="6" t="s">
        <v>1350</v>
      </c>
      <c s="36" t="s">
        <v>70</v>
      </c>
      <c s="37">
        <v>15.12</v>
      </c>
      <c s="36">
        <v>0.16114</v>
      </c>
      <c s="36">
        <f>ROUND(G172*H172,6)</f>
      </c>
      <c r="L172" s="38">
        <v>0</v>
      </c>
      <c s="32">
        <f>ROUND(ROUND(L172,2)*ROUND(G172,3),2)</f>
      </c>
      <c s="36" t="s">
        <v>98</v>
      </c>
      <c>
        <f>(M172*21)/100</f>
      </c>
      <c t="s">
        <v>28</v>
      </c>
    </row>
    <row r="173" spans="1:5" ht="25.5">
      <c r="A173" s="35" t="s">
        <v>55</v>
      </c>
      <c r="E173" s="39" t="s">
        <v>1350</v>
      </c>
    </row>
    <row r="174" spans="1:5" ht="38.25">
      <c r="A174" s="35" t="s">
        <v>56</v>
      </c>
      <c r="E174" s="42" t="s">
        <v>1351</v>
      </c>
    </row>
    <row r="175" spans="1:5" ht="12.75">
      <c r="A175" t="s">
        <v>57</v>
      </c>
      <c r="E175" s="39" t="s">
        <v>5</v>
      </c>
    </row>
    <row r="176" spans="1:16" ht="38.25">
      <c r="A176" t="s">
        <v>50</v>
      </c>
      <c s="34" t="s">
        <v>208</v>
      </c>
      <c s="34" t="s">
        <v>1352</v>
      </c>
      <c s="35" t="s">
        <v>5</v>
      </c>
      <c s="6" t="s">
        <v>1353</v>
      </c>
      <c s="36" t="s">
        <v>85</v>
      </c>
      <c s="37">
        <v>1</v>
      </c>
      <c s="36">
        <v>1.49312</v>
      </c>
      <c s="36">
        <f>ROUND(G176*H176,6)</f>
      </c>
      <c r="L176" s="38">
        <v>0</v>
      </c>
      <c s="32">
        <f>ROUND(ROUND(L176,2)*ROUND(G176,3),2)</f>
      </c>
      <c s="36" t="s">
        <v>316</v>
      </c>
      <c>
        <f>(M176*21)/100</f>
      </c>
      <c t="s">
        <v>28</v>
      </c>
    </row>
    <row r="177" spans="1:5" ht="51">
      <c r="A177" s="35" t="s">
        <v>55</v>
      </c>
      <c r="E177" s="39" t="s">
        <v>1354</v>
      </c>
    </row>
    <row r="178" spans="1:5" ht="12.75">
      <c r="A178" s="35" t="s">
        <v>56</v>
      </c>
      <c r="E178" s="40" t="s">
        <v>5</v>
      </c>
    </row>
    <row r="179" spans="1:5" ht="12.75">
      <c r="A179" t="s">
        <v>57</v>
      </c>
      <c r="E179" s="39" t="s">
        <v>5</v>
      </c>
    </row>
    <row r="180" spans="1:16" ht="38.25">
      <c r="A180" t="s">
        <v>50</v>
      </c>
      <c s="34" t="s">
        <v>213</v>
      </c>
      <c s="34" t="s">
        <v>1355</v>
      </c>
      <c s="35" t="s">
        <v>5</v>
      </c>
      <c s="6" t="s">
        <v>1353</v>
      </c>
      <c s="36" t="s">
        <v>85</v>
      </c>
      <c s="37">
        <v>1</v>
      </c>
      <c s="36">
        <v>2.05872</v>
      </c>
      <c s="36">
        <f>ROUND(G180*H180,6)</f>
      </c>
      <c r="L180" s="38">
        <v>0</v>
      </c>
      <c s="32">
        <f>ROUND(ROUND(L180,2)*ROUND(G180,3),2)</f>
      </c>
      <c s="36" t="s">
        <v>316</v>
      </c>
      <c>
        <f>(M180*21)/100</f>
      </c>
      <c t="s">
        <v>28</v>
      </c>
    </row>
    <row r="181" spans="1:5" ht="51">
      <c r="A181" s="35" t="s">
        <v>55</v>
      </c>
      <c r="E181" s="39" t="s">
        <v>1356</v>
      </c>
    </row>
    <row r="182" spans="1:5" ht="12.75">
      <c r="A182" s="35" t="s">
        <v>56</v>
      </c>
      <c r="E182" s="40" t="s">
        <v>5</v>
      </c>
    </row>
    <row r="183" spans="1:5" ht="12.75">
      <c r="A183" t="s">
        <v>57</v>
      </c>
      <c r="E183" s="39" t="s">
        <v>5</v>
      </c>
    </row>
    <row r="184" spans="1:16" ht="25.5">
      <c r="A184" t="s">
        <v>50</v>
      </c>
      <c s="34" t="s">
        <v>487</v>
      </c>
      <c s="34" t="s">
        <v>1357</v>
      </c>
      <c s="35" t="s">
        <v>5</v>
      </c>
      <c s="6" t="s">
        <v>1358</v>
      </c>
      <c s="36" t="s">
        <v>78</v>
      </c>
      <c s="37">
        <v>5.755</v>
      </c>
      <c s="36">
        <v>0.86655</v>
      </c>
      <c s="36">
        <f>ROUND(G184*H184,6)</f>
      </c>
      <c r="L184" s="38">
        <v>0</v>
      </c>
      <c s="32">
        <f>ROUND(ROUND(L184,2)*ROUND(G184,3),2)</f>
      </c>
      <c s="36" t="s">
        <v>316</v>
      </c>
      <c>
        <f>(M184*21)/100</f>
      </c>
      <c t="s">
        <v>28</v>
      </c>
    </row>
    <row r="185" spans="1:5" ht="63.75">
      <c r="A185" s="35" t="s">
        <v>55</v>
      </c>
      <c r="E185" s="39" t="s">
        <v>1359</v>
      </c>
    </row>
    <row r="186" spans="1:5" ht="12.75">
      <c r="A186" s="35" t="s">
        <v>56</v>
      </c>
      <c r="E186" s="40" t="s">
        <v>1360</v>
      </c>
    </row>
    <row r="187" spans="1:5" ht="12.75">
      <c r="A187" t="s">
        <v>57</v>
      </c>
      <c r="E187" s="39" t="s">
        <v>5</v>
      </c>
    </row>
    <row r="188" spans="1:13" ht="12.75">
      <c r="A188" t="s">
        <v>47</v>
      </c>
      <c r="C188" s="31" t="s">
        <v>63</v>
      </c>
      <c r="E188" s="33" t="s">
        <v>448</v>
      </c>
      <c r="J188" s="32">
        <f>0</f>
      </c>
      <c s="32">
        <f>0</f>
      </c>
      <c s="32">
        <f>0+L189+L193+L197+L201+L205+L209+L213+L217</f>
      </c>
      <c s="32">
        <f>0+M189+M193+M197+M201+M205+M209+M213+M217</f>
      </c>
    </row>
    <row r="189" spans="1:16" ht="12.75">
      <c r="A189" t="s">
        <v>50</v>
      </c>
      <c s="34" t="s">
        <v>490</v>
      </c>
      <c s="34" t="s">
        <v>1361</v>
      </c>
      <c s="35" t="s">
        <v>5</v>
      </c>
      <c s="6" t="s">
        <v>1362</v>
      </c>
      <c s="36" t="s">
        <v>53</v>
      </c>
      <c s="37">
        <v>4.695</v>
      </c>
      <c s="36">
        <v>2.50198</v>
      </c>
      <c s="36">
        <f>ROUND(G189*H189,6)</f>
      </c>
      <c r="L189" s="38">
        <v>0</v>
      </c>
      <c s="32">
        <f>ROUND(ROUND(L189,2)*ROUND(G189,3),2)</f>
      </c>
      <c s="36" t="s">
        <v>316</v>
      </c>
      <c>
        <f>(M189*21)/100</f>
      </c>
      <c t="s">
        <v>28</v>
      </c>
    </row>
    <row r="190" spans="1:5" ht="12.75">
      <c r="A190" s="35" t="s">
        <v>55</v>
      </c>
      <c r="E190" s="39" t="s">
        <v>1362</v>
      </c>
    </row>
    <row r="191" spans="1:5" ht="102">
      <c r="A191" s="35" t="s">
        <v>56</v>
      </c>
      <c r="E191" s="42" t="s">
        <v>1363</v>
      </c>
    </row>
    <row r="192" spans="1:5" ht="12.75">
      <c r="A192" t="s">
        <v>57</v>
      </c>
      <c r="E192" s="39" t="s">
        <v>5</v>
      </c>
    </row>
    <row r="193" spans="1:16" ht="12.75">
      <c r="A193" t="s">
        <v>50</v>
      </c>
      <c s="34" t="s">
        <v>494</v>
      </c>
      <c s="34" t="s">
        <v>1364</v>
      </c>
      <c s="35" t="s">
        <v>5</v>
      </c>
      <c s="6" t="s">
        <v>1365</v>
      </c>
      <c s="36" t="s">
        <v>70</v>
      </c>
      <c s="37">
        <v>43.656</v>
      </c>
      <c s="36">
        <v>0.00842</v>
      </c>
      <c s="36">
        <f>ROUND(G193*H193,6)</f>
      </c>
      <c r="L193" s="38">
        <v>0</v>
      </c>
      <c s="32">
        <f>ROUND(ROUND(L193,2)*ROUND(G193,3),2)</f>
      </c>
      <c s="36" t="s">
        <v>316</v>
      </c>
      <c>
        <f>(M193*21)/100</f>
      </c>
      <c t="s">
        <v>28</v>
      </c>
    </row>
    <row r="194" spans="1:5" ht="12.75">
      <c r="A194" s="35" t="s">
        <v>55</v>
      </c>
      <c r="E194" s="39" t="s">
        <v>1365</v>
      </c>
    </row>
    <row r="195" spans="1:5" ht="102">
      <c r="A195" s="35" t="s">
        <v>56</v>
      </c>
      <c r="E195" s="42" t="s">
        <v>1366</v>
      </c>
    </row>
    <row r="196" spans="1:5" ht="12.75">
      <c r="A196" t="s">
        <v>57</v>
      </c>
      <c r="E196" s="39" t="s">
        <v>5</v>
      </c>
    </row>
    <row r="197" spans="1:16" ht="12.75">
      <c r="A197" t="s">
        <v>50</v>
      </c>
      <c s="34" t="s">
        <v>497</v>
      </c>
      <c s="34" t="s">
        <v>1367</v>
      </c>
      <c s="35" t="s">
        <v>5</v>
      </c>
      <c s="6" t="s">
        <v>1368</v>
      </c>
      <c s="36" t="s">
        <v>70</v>
      </c>
      <c s="37">
        <v>43.656</v>
      </c>
      <c s="36">
        <v>0</v>
      </c>
      <c s="36">
        <f>ROUND(G197*H197,6)</f>
      </c>
      <c r="L197" s="38">
        <v>0</v>
      </c>
      <c s="32">
        <f>ROUND(ROUND(L197,2)*ROUND(G197,3),2)</f>
      </c>
      <c s="36" t="s">
        <v>316</v>
      </c>
      <c>
        <f>(M197*21)/100</f>
      </c>
      <c t="s">
        <v>28</v>
      </c>
    </row>
    <row r="198" spans="1:5" ht="12.75">
      <c r="A198" s="35" t="s">
        <v>55</v>
      </c>
      <c r="E198" s="39" t="s">
        <v>1368</v>
      </c>
    </row>
    <row r="199" spans="1:5" ht="12.75">
      <c r="A199" s="35" t="s">
        <v>56</v>
      </c>
      <c r="E199" s="40" t="s">
        <v>5</v>
      </c>
    </row>
    <row r="200" spans="1:5" ht="12.75">
      <c r="A200" t="s">
        <v>57</v>
      </c>
      <c r="E200" s="39" t="s">
        <v>5</v>
      </c>
    </row>
    <row r="201" spans="1:16" ht="12.75">
      <c r="A201" t="s">
        <v>50</v>
      </c>
      <c s="34" t="s">
        <v>500</v>
      </c>
      <c s="34" t="s">
        <v>1369</v>
      </c>
      <c s="35" t="s">
        <v>5</v>
      </c>
      <c s="6" t="s">
        <v>1370</v>
      </c>
      <c s="36" t="s">
        <v>201</v>
      </c>
      <c s="37">
        <v>0.563</v>
      </c>
      <c s="36">
        <v>1.05291</v>
      </c>
      <c s="36">
        <f>ROUND(G201*H201,6)</f>
      </c>
      <c r="L201" s="38">
        <v>0</v>
      </c>
      <c s="32">
        <f>ROUND(ROUND(L201,2)*ROUND(G201,3),2)</f>
      </c>
      <c s="36" t="s">
        <v>316</v>
      </c>
      <c>
        <f>(M201*21)/100</f>
      </c>
      <c t="s">
        <v>28</v>
      </c>
    </row>
    <row r="202" spans="1:5" ht="12.75">
      <c r="A202" s="35" t="s">
        <v>55</v>
      </c>
      <c r="E202" s="39" t="s">
        <v>1370</v>
      </c>
    </row>
    <row r="203" spans="1:5" ht="12.75">
      <c r="A203" s="35" t="s">
        <v>56</v>
      </c>
      <c r="E203" s="40" t="s">
        <v>1371</v>
      </c>
    </row>
    <row r="204" spans="1:5" ht="12.75">
      <c r="A204" t="s">
        <v>57</v>
      </c>
      <c r="E204" s="39" t="s">
        <v>5</v>
      </c>
    </row>
    <row r="205" spans="1:16" ht="25.5">
      <c r="A205" t="s">
        <v>50</v>
      </c>
      <c s="34" t="s">
        <v>1372</v>
      </c>
      <c s="34" t="s">
        <v>1373</v>
      </c>
      <c s="35" t="s">
        <v>5</v>
      </c>
      <c s="6" t="s">
        <v>1374</v>
      </c>
      <c s="36" t="s">
        <v>53</v>
      </c>
      <c s="37">
        <v>0.208</v>
      </c>
      <c s="36">
        <v>2.30109</v>
      </c>
      <c s="36">
        <f>ROUND(G205*H205,6)</f>
      </c>
      <c r="L205" s="38">
        <v>0</v>
      </c>
      <c s="32">
        <f>ROUND(ROUND(L205,2)*ROUND(G205,3),2)</f>
      </c>
      <c s="36" t="s">
        <v>316</v>
      </c>
      <c>
        <f>(M205*21)/100</f>
      </c>
      <c t="s">
        <v>28</v>
      </c>
    </row>
    <row r="206" spans="1:5" ht="38.25">
      <c r="A206" s="35" t="s">
        <v>55</v>
      </c>
      <c r="E206" s="39" t="s">
        <v>1375</v>
      </c>
    </row>
    <row r="207" spans="1:5" ht="63.75">
      <c r="A207" s="35" t="s">
        <v>56</v>
      </c>
      <c r="E207" s="42" t="s">
        <v>1376</v>
      </c>
    </row>
    <row r="208" spans="1:5" ht="12.75">
      <c r="A208" t="s">
        <v>57</v>
      </c>
      <c r="E208" s="39" t="s">
        <v>5</v>
      </c>
    </row>
    <row r="209" spans="1:16" ht="25.5">
      <c r="A209" t="s">
        <v>50</v>
      </c>
      <c s="34" t="s">
        <v>1377</v>
      </c>
      <c s="34" t="s">
        <v>1378</v>
      </c>
      <c s="35" t="s">
        <v>5</v>
      </c>
      <c s="6" t="s">
        <v>1379</v>
      </c>
      <c s="36" t="s">
        <v>70</v>
      </c>
      <c s="37">
        <v>2.08</v>
      </c>
      <c s="36">
        <v>0.00465</v>
      </c>
      <c s="36">
        <f>ROUND(G209*H209,6)</f>
      </c>
      <c r="L209" s="38">
        <v>0</v>
      </c>
      <c s="32">
        <f>ROUND(ROUND(L209,2)*ROUND(G209,3),2)</f>
      </c>
      <c s="36" t="s">
        <v>316</v>
      </c>
      <c>
        <f>(M209*21)/100</f>
      </c>
      <c t="s">
        <v>28</v>
      </c>
    </row>
    <row r="210" spans="1:5" ht="25.5">
      <c r="A210" s="35" t="s">
        <v>55</v>
      </c>
      <c r="E210" s="39" t="s">
        <v>1379</v>
      </c>
    </row>
    <row r="211" spans="1:5" ht="63.75">
      <c r="A211" s="35" t="s">
        <v>56</v>
      </c>
      <c r="E211" s="42" t="s">
        <v>1380</v>
      </c>
    </row>
    <row r="212" spans="1:5" ht="12.75">
      <c r="A212" t="s">
        <v>57</v>
      </c>
      <c r="E212" s="39" t="s">
        <v>5</v>
      </c>
    </row>
    <row r="213" spans="1:16" ht="25.5">
      <c r="A213" t="s">
        <v>50</v>
      </c>
      <c s="34" t="s">
        <v>1381</v>
      </c>
      <c s="34" t="s">
        <v>1382</v>
      </c>
      <c s="35" t="s">
        <v>5</v>
      </c>
      <c s="6" t="s">
        <v>1383</v>
      </c>
      <c s="36" t="s">
        <v>70</v>
      </c>
      <c s="37">
        <v>2.08</v>
      </c>
      <c s="36">
        <v>0</v>
      </c>
      <c s="36">
        <f>ROUND(G213*H213,6)</f>
      </c>
      <c r="L213" s="38">
        <v>0</v>
      </c>
      <c s="32">
        <f>ROUND(ROUND(L213,2)*ROUND(G213,3),2)</f>
      </c>
      <c s="36" t="s">
        <v>316</v>
      </c>
      <c>
        <f>(M213*21)/100</f>
      </c>
      <c t="s">
        <v>28</v>
      </c>
    </row>
    <row r="214" spans="1:5" ht="25.5">
      <c r="A214" s="35" t="s">
        <v>55</v>
      </c>
      <c r="E214" s="39" t="s">
        <v>1383</v>
      </c>
    </row>
    <row r="215" spans="1:5" ht="63.75">
      <c r="A215" s="35" t="s">
        <v>56</v>
      </c>
      <c r="E215" s="42" t="s">
        <v>1380</v>
      </c>
    </row>
    <row r="216" spans="1:5" ht="12.75">
      <c r="A216" t="s">
        <v>57</v>
      </c>
      <c r="E216" s="39" t="s">
        <v>5</v>
      </c>
    </row>
    <row r="217" spans="1:16" ht="25.5">
      <c r="A217" t="s">
        <v>50</v>
      </c>
      <c s="34" t="s">
        <v>1384</v>
      </c>
      <c s="34" t="s">
        <v>1385</v>
      </c>
      <c s="35" t="s">
        <v>5</v>
      </c>
      <c s="6" t="s">
        <v>1386</v>
      </c>
      <c s="36" t="s">
        <v>70</v>
      </c>
      <c s="37">
        <v>2.08</v>
      </c>
      <c s="36">
        <v>0.0034</v>
      </c>
      <c s="36">
        <f>ROUND(G217*H217,6)</f>
      </c>
      <c r="L217" s="38">
        <v>0</v>
      </c>
      <c s="32">
        <f>ROUND(ROUND(L217,2)*ROUND(G217,3),2)</f>
      </c>
      <c s="36" t="s">
        <v>316</v>
      </c>
      <c>
        <f>(M217*21)/100</f>
      </c>
      <c t="s">
        <v>28</v>
      </c>
    </row>
    <row r="218" spans="1:5" ht="25.5">
      <c r="A218" s="35" t="s">
        <v>55</v>
      </c>
      <c r="E218" s="39" t="s">
        <v>1386</v>
      </c>
    </row>
    <row r="219" spans="1:5" ht="63.75">
      <c r="A219" s="35" t="s">
        <v>56</v>
      </c>
      <c r="E219" s="42" t="s">
        <v>1380</v>
      </c>
    </row>
    <row r="220" spans="1:5" ht="12.75">
      <c r="A220" t="s">
        <v>57</v>
      </c>
      <c r="E220" s="39" t="s">
        <v>5</v>
      </c>
    </row>
    <row r="221" spans="1:13" ht="12.75">
      <c r="A221" t="s">
        <v>47</v>
      </c>
      <c r="C221" s="31" t="s">
        <v>27</v>
      </c>
      <c r="E221" s="33" t="s">
        <v>1387</v>
      </c>
      <c r="J221" s="32">
        <f>0</f>
      </c>
      <c s="32">
        <f>0</f>
      </c>
      <c s="32">
        <f>0+L222+L226+L230+L234+L238+L242+L246+L250+L254+L258+L262+L266+L270+L274+L278+L282+L286+L290+L294+L298+L302+L306+L310+L314+L318+L322+L326+L330+L334+L338+L342+L346+L350+L354+L358+L362+L366+L370+L374+L378+L382+L386+L390+L394+L398</f>
      </c>
      <c s="32">
        <f>0+M222+M226+M230+M234+M238+M242+M246+M250+M254+M258+M262+M266+M270+M274+M278+M282+M286+M290+M294+M298+M302+M306+M310+M314+M318+M322+M326+M330+M334+M338+M342+M346+M350+M354+M358+M362+M366+M370+M374+M378+M382+M386+M390+M394+M398</f>
      </c>
    </row>
    <row r="222" spans="1:16" ht="25.5">
      <c r="A222" t="s">
        <v>50</v>
      </c>
      <c s="34" t="s">
        <v>503</v>
      </c>
      <c s="34" t="s">
        <v>1388</v>
      </c>
      <c s="35" t="s">
        <v>5</v>
      </c>
      <c s="6" t="s">
        <v>1389</v>
      </c>
      <c s="36" t="s">
        <v>70</v>
      </c>
      <c s="37">
        <v>1342.71</v>
      </c>
      <c s="36">
        <v>0.0065</v>
      </c>
      <c s="36">
        <f>ROUND(G222*H222,6)</f>
      </c>
      <c r="L222" s="38">
        <v>0</v>
      </c>
      <c s="32">
        <f>ROUND(ROUND(L222,2)*ROUND(G222,3),2)</f>
      </c>
      <c s="36" t="s">
        <v>316</v>
      </c>
      <c>
        <f>(M222*21)/100</f>
      </c>
      <c t="s">
        <v>28</v>
      </c>
    </row>
    <row r="223" spans="1:5" ht="25.5">
      <c r="A223" s="35" t="s">
        <v>55</v>
      </c>
      <c r="E223" s="39" t="s">
        <v>1389</v>
      </c>
    </row>
    <row r="224" spans="1:5" ht="409.5">
      <c r="A224" s="35" t="s">
        <v>56</v>
      </c>
      <c r="E224" s="42" t="s">
        <v>1390</v>
      </c>
    </row>
    <row r="225" spans="1:5" ht="12.75">
      <c r="A225" t="s">
        <v>57</v>
      </c>
      <c r="E225" s="39" t="s">
        <v>5</v>
      </c>
    </row>
    <row r="226" spans="1:16" ht="25.5">
      <c r="A226" t="s">
        <v>50</v>
      </c>
      <c s="34" t="s">
        <v>506</v>
      </c>
      <c s="34" t="s">
        <v>1391</v>
      </c>
      <c s="35" t="s">
        <v>5</v>
      </c>
      <c s="6" t="s">
        <v>1392</v>
      </c>
      <c s="36" t="s">
        <v>70</v>
      </c>
      <c s="37">
        <v>1817.36</v>
      </c>
      <c s="36">
        <v>0.00438</v>
      </c>
      <c s="36">
        <f>ROUND(G226*H226,6)</f>
      </c>
      <c r="L226" s="38">
        <v>0</v>
      </c>
      <c s="32">
        <f>ROUND(ROUND(L226,2)*ROUND(G226,3),2)</f>
      </c>
      <c s="36" t="s">
        <v>316</v>
      </c>
      <c>
        <f>(M226*21)/100</f>
      </c>
      <c t="s">
        <v>28</v>
      </c>
    </row>
    <row r="227" spans="1:5" ht="25.5">
      <c r="A227" s="35" t="s">
        <v>55</v>
      </c>
      <c r="E227" s="39" t="s">
        <v>1392</v>
      </c>
    </row>
    <row r="228" spans="1:5" ht="38.25">
      <c r="A228" s="35" t="s">
        <v>56</v>
      </c>
      <c r="E228" s="40" t="s">
        <v>1393</v>
      </c>
    </row>
    <row r="229" spans="1:5" ht="12.75">
      <c r="A229" t="s">
        <v>57</v>
      </c>
      <c r="E229" s="39" t="s">
        <v>5</v>
      </c>
    </row>
    <row r="230" spans="1:16" ht="25.5">
      <c r="A230" t="s">
        <v>50</v>
      </c>
      <c s="34" t="s">
        <v>509</v>
      </c>
      <c s="34" t="s">
        <v>1394</v>
      </c>
      <c s="35" t="s">
        <v>5</v>
      </c>
      <c s="6" t="s">
        <v>1395</v>
      </c>
      <c s="36" t="s">
        <v>70</v>
      </c>
      <c s="37">
        <v>266.899</v>
      </c>
      <c s="36">
        <v>0.0118</v>
      </c>
      <c s="36">
        <f>ROUND(G230*H230,6)</f>
      </c>
      <c r="L230" s="38">
        <v>0</v>
      </c>
      <c s="32">
        <f>ROUND(ROUND(L230,2)*ROUND(G230,3),2)</f>
      </c>
      <c s="36" t="s">
        <v>98</v>
      </c>
      <c>
        <f>(M230*21)/100</f>
      </c>
      <c t="s">
        <v>28</v>
      </c>
    </row>
    <row r="231" spans="1:5" ht="51">
      <c r="A231" s="35" t="s">
        <v>55</v>
      </c>
      <c r="E231" s="39" t="s">
        <v>1396</v>
      </c>
    </row>
    <row r="232" spans="1:5" ht="51">
      <c r="A232" s="35" t="s">
        <v>56</v>
      </c>
      <c r="E232" s="42" t="s">
        <v>1397</v>
      </c>
    </row>
    <row r="233" spans="1:5" ht="12.75">
      <c r="A233" t="s">
        <v>57</v>
      </c>
      <c r="E233" s="39" t="s">
        <v>5</v>
      </c>
    </row>
    <row r="234" spans="1:16" ht="25.5">
      <c r="A234" t="s">
        <v>50</v>
      </c>
      <c s="34" t="s">
        <v>512</v>
      </c>
      <c s="34" t="s">
        <v>1398</v>
      </c>
      <c s="35" t="s">
        <v>5</v>
      </c>
      <c s="6" t="s">
        <v>1399</v>
      </c>
      <c s="36" t="s">
        <v>70</v>
      </c>
      <c s="37">
        <v>280.244</v>
      </c>
      <c s="36">
        <v>0.025</v>
      </c>
      <c s="36">
        <f>ROUND(G234*H234,6)</f>
      </c>
      <c r="L234" s="38">
        <v>0</v>
      </c>
      <c s="32">
        <f>ROUND(ROUND(L234,2)*ROUND(G234,3),2)</f>
      </c>
      <c s="36" t="s">
        <v>316</v>
      </c>
      <c>
        <f>(M234*21)/100</f>
      </c>
      <c t="s">
        <v>28</v>
      </c>
    </row>
    <row r="235" spans="1:5" ht="25.5">
      <c r="A235" s="35" t="s">
        <v>55</v>
      </c>
      <c r="E235" s="39" t="s">
        <v>1399</v>
      </c>
    </row>
    <row r="236" spans="1:5" ht="12.75">
      <c r="A236" s="35" t="s">
        <v>56</v>
      </c>
      <c r="E236" s="40" t="s">
        <v>1400</v>
      </c>
    </row>
    <row r="237" spans="1:5" ht="12.75">
      <c r="A237" t="s">
        <v>57</v>
      </c>
      <c r="E237" s="39" t="s">
        <v>5</v>
      </c>
    </row>
    <row r="238" spans="1:16" ht="38.25">
      <c r="A238" t="s">
        <v>50</v>
      </c>
      <c s="34" t="s">
        <v>515</v>
      </c>
      <c s="34" t="s">
        <v>1401</v>
      </c>
      <c s="35" t="s">
        <v>5</v>
      </c>
      <c s="6" t="s">
        <v>1402</v>
      </c>
      <c s="36" t="s">
        <v>70</v>
      </c>
      <c s="37">
        <v>293.634</v>
      </c>
      <c s="36">
        <v>0.0126</v>
      </c>
      <c s="36">
        <f>ROUND(G238*H238,6)</f>
      </c>
      <c r="L238" s="38">
        <v>0</v>
      </c>
      <c s="32">
        <f>ROUND(ROUND(L238,2)*ROUND(G238,3),2)</f>
      </c>
      <c s="36" t="s">
        <v>98</v>
      </c>
      <c>
        <f>(M238*21)/100</f>
      </c>
      <c t="s">
        <v>28</v>
      </c>
    </row>
    <row r="239" spans="1:5" ht="51">
      <c r="A239" s="35" t="s">
        <v>55</v>
      </c>
      <c r="E239" s="39" t="s">
        <v>1403</v>
      </c>
    </row>
    <row r="240" spans="1:5" ht="318.75">
      <c r="A240" s="35" t="s">
        <v>56</v>
      </c>
      <c r="E240" s="42" t="s">
        <v>1404</v>
      </c>
    </row>
    <row r="241" spans="1:5" ht="12.75">
      <c r="A241" t="s">
        <v>57</v>
      </c>
      <c r="E241" s="39" t="s">
        <v>5</v>
      </c>
    </row>
    <row r="242" spans="1:16" ht="12.75">
      <c r="A242" t="s">
        <v>50</v>
      </c>
      <c s="34" t="s">
        <v>518</v>
      </c>
      <c s="34" t="s">
        <v>1405</v>
      </c>
      <c s="35" t="s">
        <v>5</v>
      </c>
      <c s="6" t="s">
        <v>1406</v>
      </c>
      <c s="36" t="s">
        <v>70</v>
      </c>
      <c s="37">
        <v>308.316</v>
      </c>
      <c s="36">
        <v>0.01812</v>
      </c>
      <c s="36">
        <f>ROUND(G242*H242,6)</f>
      </c>
      <c r="L242" s="38">
        <v>0</v>
      </c>
      <c s="32">
        <f>ROUND(ROUND(L242,2)*ROUND(G242,3),2)</f>
      </c>
      <c s="36" t="s">
        <v>98</v>
      </c>
      <c>
        <f>(M242*21)/100</f>
      </c>
      <c t="s">
        <v>28</v>
      </c>
    </row>
    <row r="243" spans="1:5" ht="12.75">
      <c r="A243" s="35" t="s">
        <v>55</v>
      </c>
      <c r="E243" s="39" t="s">
        <v>1406</v>
      </c>
    </row>
    <row r="244" spans="1:5" ht="12.75">
      <c r="A244" s="35" t="s">
        <v>56</v>
      </c>
      <c r="E244" s="40" t="s">
        <v>1407</v>
      </c>
    </row>
    <row r="245" spans="1:5" ht="12.75">
      <c r="A245" t="s">
        <v>57</v>
      </c>
      <c r="E245" s="39" t="s">
        <v>5</v>
      </c>
    </row>
    <row r="246" spans="1:16" ht="38.25">
      <c r="A246" t="s">
        <v>50</v>
      </c>
      <c s="34" t="s">
        <v>521</v>
      </c>
      <c s="34" t="s">
        <v>1408</v>
      </c>
      <c s="35" t="s">
        <v>5</v>
      </c>
      <c s="6" t="s">
        <v>1402</v>
      </c>
      <c s="36" t="s">
        <v>70</v>
      </c>
      <c s="37">
        <v>306.432</v>
      </c>
      <c s="36">
        <v>0.0127</v>
      </c>
      <c s="36">
        <f>ROUND(G246*H246,6)</f>
      </c>
      <c r="L246" s="38">
        <v>0</v>
      </c>
      <c s="32">
        <f>ROUND(ROUND(L246,2)*ROUND(G246,3),2)</f>
      </c>
      <c s="36" t="s">
        <v>98</v>
      </c>
      <c>
        <f>(M246*21)/100</f>
      </c>
      <c t="s">
        <v>28</v>
      </c>
    </row>
    <row r="247" spans="1:5" ht="51">
      <c r="A247" s="35" t="s">
        <v>55</v>
      </c>
      <c r="E247" s="39" t="s">
        <v>1409</v>
      </c>
    </row>
    <row r="248" spans="1:5" ht="38.25">
      <c r="A248" s="35" t="s">
        <v>56</v>
      </c>
      <c r="E248" s="42" t="s">
        <v>1410</v>
      </c>
    </row>
    <row r="249" spans="1:5" ht="12.75">
      <c r="A249" t="s">
        <v>57</v>
      </c>
      <c r="E249" s="39" t="s">
        <v>5</v>
      </c>
    </row>
    <row r="250" spans="1:16" ht="12.75">
      <c r="A250" t="s">
        <v>50</v>
      </c>
      <c s="34" t="s">
        <v>524</v>
      </c>
      <c s="34" t="s">
        <v>1411</v>
      </c>
      <c s="35" t="s">
        <v>5</v>
      </c>
      <c s="6" t="s">
        <v>1412</v>
      </c>
      <c s="36" t="s">
        <v>70</v>
      </c>
      <c s="37">
        <v>321.754</v>
      </c>
      <c s="36">
        <v>0.02897</v>
      </c>
      <c s="36">
        <f>ROUND(G250*H250,6)</f>
      </c>
      <c r="L250" s="38">
        <v>0</v>
      </c>
      <c s="32">
        <f>ROUND(ROUND(L250,2)*ROUND(G250,3),2)</f>
      </c>
      <c s="36" t="s">
        <v>316</v>
      </c>
      <c>
        <f>(M250*21)/100</f>
      </c>
      <c t="s">
        <v>28</v>
      </c>
    </row>
    <row r="251" spans="1:5" ht="12.75">
      <c r="A251" s="35" t="s">
        <v>55</v>
      </c>
      <c r="E251" s="39" t="s">
        <v>1412</v>
      </c>
    </row>
    <row r="252" spans="1:5" ht="12.75">
      <c r="A252" s="35" t="s">
        <v>56</v>
      </c>
      <c r="E252" s="40" t="s">
        <v>1413</v>
      </c>
    </row>
    <row r="253" spans="1:5" ht="12.75">
      <c r="A253" t="s">
        <v>57</v>
      </c>
      <c r="E253" s="39" t="s">
        <v>5</v>
      </c>
    </row>
    <row r="254" spans="1:16" ht="25.5">
      <c r="A254" t="s">
        <v>50</v>
      </c>
      <c s="34" t="s">
        <v>527</v>
      </c>
      <c s="34" t="s">
        <v>1414</v>
      </c>
      <c s="35" t="s">
        <v>5</v>
      </c>
      <c s="6" t="s">
        <v>1415</v>
      </c>
      <c s="36" t="s">
        <v>70</v>
      </c>
      <c s="37">
        <v>1342.71</v>
      </c>
      <c s="36">
        <v>0.0147</v>
      </c>
      <c s="36">
        <f>ROUND(G254*H254,6)</f>
      </c>
      <c r="L254" s="38">
        <v>0</v>
      </c>
      <c s="32">
        <f>ROUND(ROUND(L254,2)*ROUND(G254,3),2)</f>
      </c>
      <c s="36" t="s">
        <v>316</v>
      </c>
      <c>
        <f>(M254*21)/100</f>
      </c>
      <c t="s">
        <v>28</v>
      </c>
    </row>
    <row r="255" spans="1:5" ht="25.5">
      <c r="A255" s="35" t="s">
        <v>55</v>
      </c>
      <c r="E255" s="39" t="s">
        <v>1415</v>
      </c>
    </row>
    <row r="256" spans="1:5" ht="409.5">
      <c r="A256" s="35" t="s">
        <v>56</v>
      </c>
      <c r="E256" s="42" t="s">
        <v>1390</v>
      </c>
    </row>
    <row r="257" spans="1:5" ht="12.75">
      <c r="A257" t="s">
        <v>57</v>
      </c>
      <c r="E257" s="39" t="s">
        <v>5</v>
      </c>
    </row>
    <row r="258" spans="1:16" ht="25.5">
      <c r="A258" t="s">
        <v>50</v>
      </c>
      <c s="34" t="s">
        <v>530</v>
      </c>
      <c s="34" t="s">
        <v>1416</v>
      </c>
      <c s="35" t="s">
        <v>5</v>
      </c>
      <c s="6" t="s">
        <v>1417</v>
      </c>
      <c s="36" t="s">
        <v>70</v>
      </c>
      <c s="37">
        <v>474.65</v>
      </c>
      <c s="36">
        <v>0.0157</v>
      </c>
      <c s="36">
        <f>ROUND(G258*H258,6)</f>
      </c>
      <c r="L258" s="38">
        <v>0</v>
      </c>
      <c s="32">
        <f>ROUND(ROUND(L258,2)*ROUND(G258,3),2)</f>
      </c>
      <c s="36" t="s">
        <v>316</v>
      </c>
      <c>
        <f>(M258*21)/100</f>
      </c>
      <c t="s">
        <v>28</v>
      </c>
    </row>
    <row r="259" spans="1:5" ht="25.5">
      <c r="A259" s="35" t="s">
        <v>55</v>
      </c>
      <c r="E259" s="39" t="s">
        <v>1417</v>
      </c>
    </row>
    <row r="260" spans="1:5" ht="140.25">
      <c r="A260" s="35" t="s">
        <v>56</v>
      </c>
      <c r="E260" s="42" t="s">
        <v>1418</v>
      </c>
    </row>
    <row r="261" spans="1:5" ht="12.75">
      <c r="A261" t="s">
        <v>57</v>
      </c>
      <c r="E261" s="39" t="s">
        <v>5</v>
      </c>
    </row>
    <row r="262" spans="1:16" ht="25.5">
      <c r="A262" t="s">
        <v>50</v>
      </c>
      <c s="34" t="s">
        <v>533</v>
      </c>
      <c s="34" t="s">
        <v>1419</v>
      </c>
      <c s="35" t="s">
        <v>5</v>
      </c>
      <c s="6" t="s">
        <v>1420</v>
      </c>
      <c s="36" t="s">
        <v>70</v>
      </c>
      <c s="37">
        <v>2684.325</v>
      </c>
      <c s="36">
        <v>0.0035</v>
      </c>
      <c s="36">
        <f>ROUND(G262*H262,6)</f>
      </c>
      <c r="L262" s="38">
        <v>0</v>
      </c>
      <c s="32">
        <f>ROUND(ROUND(L262,2)*ROUND(G262,3),2)</f>
      </c>
      <c s="36" t="s">
        <v>316</v>
      </c>
      <c>
        <f>(M262*21)/100</f>
      </c>
      <c t="s">
        <v>28</v>
      </c>
    </row>
    <row r="263" spans="1:5" ht="25.5">
      <c r="A263" s="35" t="s">
        <v>55</v>
      </c>
      <c r="E263" s="39" t="s">
        <v>1420</v>
      </c>
    </row>
    <row r="264" spans="1:5" ht="63.75">
      <c r="A264" s="35" t="s">
        <v>56</v>
      </c>
      <c r="E264" s="40" t="s">
        <v>1421</v>
      </c>
    </row>
    <row r="265" spans="1:5" ht="12.75">
      <c r="A265" t="s">
        <v>57</v>
      </c>
      <c r="E265" s="39" t="s">
        <v>5</v>
      </c>
    </row>
    <row r="266" spans="1:16" ht="25.5">
      <c r="A266" t="s">
        <v>50</v>
      </c>
      <c s="34" t="s">
        <v>536</v>
      </c>
      <c s="34" t="s">
        <v>1422</v>
      </c>
      <c s="35" t="s">
        <v>5</v>
      </c>
      <c s="6" t="s">
        <v>1423</v>
      </c>
      <c s="36" t="s">
        <v>70</v>
      </c>
      <c s="37">
        <v>1605.777</v>
      </c>
      <c s="36">
        <v>0.0065</v>
      </c>
      <c s="36">
        <f>ROUND(G266*H266,6)</f>
      </c>
      <c r="L266" s="38">
        <v>0</v>
      </c>
      <c s="32">
        <f>ROUND(ROUND(L266,2)*ROUND(G266,3),2)</f>
      </c>
      <c s="36" t="s">
        <v>316</v>
      </c>
      <c>
        <f>(M266*21)/100</f>
      </c>
      <c t="s">
        <v>28</v>
      </c>
    </row>
    <row r="267" spans="1:5" ht="25.5">
      <c r="A267" s="35" t="s">
        <v>55</v>
      </c>
      <c r="E267" s="39" t="s">
        <v>1423</v>
      </c>
    </row>
    <row r="268" spans="1:5" ht="409.5">
      <c r="A268" s="35" t="s">
        <v>56</v>
      </c>
      <c r="E268" s="42" t="s">
        <v>1424</v>
      </c>
    </row>
    <row r="269" spans="1:5" ht="12.75">
      <c r="A269" t="s">
        <v>57</v>
      </c>
      <c r="E269" s="39" t="s">
        <v>5</v>
      </c>
    </row>
    <row r="270" spans="1:16" ht="25.5">
      <c r="A270" t="s">
        <v>50</v>
      </c>
      <c s="34" t="s">
        <v>539</v>
      </c>
      <c s="34" t="s">
        <v>1425</v>
      </c>
      <c s="35" t="s">
        <v>5</v>
      </c>
      <c s="6" t="s">
        <v>1426</v>
      </c>
      <c s="36" t="s">
        <v>70</v>
      </c>
      <c s="37">
        <v>167.157</v>
      </c>
      <c s="36">
        <v>0.00735</v>
      </c>
      <c s="36">
        <f>ROUND(G270*H270,6)</f>
      </c>
      <c r="L270" s="38">
        <v>0</v>
      </c>
      <c s="32">
        <f>ROUND(ROUND(L270,2)*ROUND(G270,3),2)</f>
      </c>
      <c s="36" t="s">
        <v>316</v>
      </c>
      <c>
        <f>(M270*21)/100</f>
      </c>
      <c t="s">
        <v>28</v>
      </c>
    </row>
    <row r="271" spans="1:5" ht="25.5">
      <c r="A271" s="35" t="s">
        <v>55</v>
      </c>
      <c r="E271" s="39" t="s">
        <v>1426</v>
      </c>
    </row>
    <row r="272" spans="1:5" ht="51">
      <c r="A272" s="35" t="s">
        <v>56</v>
      </c>
      <c r="E272" s="40" t="s">
        <v>1427</v>
      </c>
    </row>
    <row r="273" spans="1:5" ht="12.75">
      <c r="A273" t="s">
        <v>57</v>
      </c>
      <c r="E273" s="39" t="s">
        <v>5</v>
      </c>
    </row>
    <row r="274" spans="1:16" ht="25.5">
      <c r="A274" t="s">
        <v>50</v>
      </c>
      <c s="34" t="s">
        <v>542</v>
      </c>
      <c s="34" t="s">
        <v>1428</v>
      </c>
      <c s="35" t="s">
        <v>5</v>
      </c>
      <c s="6" t="s">
        <v>1429</v>
      </c>
      <c s="36" t="s">
        <v>70</v>
      </c>
      <c s="37">
        <v>209.121</v>
      </c>
      <c s="36">
        <v>0.008</v>
      </c>
      <c s="36">
        <f>ROUND(G274*H274,6)</f>
      </c>
      <c r="L274" s="38">
        <v>0</v>
      </c>
      <c s="32">
        <f>ROUND(ROUND(L274,2)*ROUND(G274,3),2)</f>
      </c>
      <c s="36" t="s">
        <v>316</v>
      </c>
      <c>
        <f>(M274*21)/100</f>
      </c>
      <c t="s">
        <v>28</v>
      </c>
    </row>
    <row r="275" spans="1:5" ht="25.5">
      <c r="A275" s="35" t="s">
        <v>55</v>
      </c>
      <c r="E275" s="39" t="s">
        <v>1429</v>
      </c>
    </row>
    <row r="276" spans="1:5" ht="63.75">
      <c r="A276" s="35" t="s">
        <v>56</v>
      </c>
      <c r="E276" s="42" t="s">
        <v>1430</v>
      </c>
    </row>
    <row r="277" spans="1:5" ht="12.75">
      <c r="A277" t="s">
        <v>57</v>
      </c>
      <c r="E277" s="39" t="s">
        <v>5</v>
      </c>
    </row>
    <row r="278" spans="1:16" ht="25.5">
      <c r="A278" t="s">
        <v>50</v>
      </c>
      <c s="34" t="s">
        <v>545</v>
      </c>
      <c s="34" t="s">
        <v>1431</v>
      </c>
      <c s="35" t="s">
        <v>5</v>
      </c>
      <c s="6" t="s">
        <v>1432</v>
      </c>
      <c s="36" t="s">
        <v>70</v>
      </c>
      <c s="37">
        <v>1605.777</v>
      </c>
      <c s="36">
        <v>0.0167</v>
      </c>
      <c s="36">
        <f>ROUND(G278*H278,6)</f>
      </c>
      <c r="L278" s="38">
        <v>0</v>
      </c>
      <c s="32">
        <f>ROUND(ROUND(L278,2)*ROUND(G278,3),2)</f>
      </c>
      <c s="36" t="s">
        <v>316</v>
      </c>
      <c>
        <f>(M278*21)/100</f>
      </c>
      <c t="s">
        <v>28</v>
      </c>
    </row>
    <row r="279" spans="1:5" ht="25.5">
      <c r="A279" s="35" t="s">
        <v>55</v>
      </c>
      <c r="E279" s="39" t="s">
        <v>1432</v>
      </c>
    </row>
    <row r="280" spans="1:5" ht="409.5">
      <c r="A280" s="35" t="s">
        <v>56</v>
      </c>
      <c r="E280" s="42" t="s">
        <v>1424</v>
      </c>
    </row>
    <row r="281" spans="1:5" ht="12.75">
      <c r="A281" t="s">
        <v>57</v>
      </c>
      <c r="E281" s="39" t="s">
        <v>5</v>
      </c>
    </row>
    <row r="282" spans="1:16" ht="25.5">
      <c r="A282" t="s">
        <v>50</v>
      </c>
      <c s="34" t="s">
        <v>548</v>
      </c>
      <c s="34" t="s">
        <v>1433</v>
      </c>
      <c s="35" t="s">
        <v>5</v>
      </c>
      <c s="6" t="s">
        <v>1434</v>
      </c>
      <c s="36" t="s">
        <v>70</v>
      </c>
      <c s="37">
        <v>3211.554</v>
      </c>
      <c s="36">
        <v>0.0083</v>
      </c>
      <c s="36">
        <f>ROUND(G282*H282,6)</f>
      </c>
      <c r="L282" s="38">
        <v>0</v>
      </c>
      <c s="32">
        <f>ROUND(ROUND(L282,2)*ROUND(G282,3),2)</f>
      </c>
      <c s="36" t="s">
        <v>316</v>
      </c>
      <c>
        <f>(M282*21)/100</f>
      </c>
      <c t="s">
        <v>28</v>
      </c>
    </row>
    <row r="283" spans="1:5" ht="25.5">
      <c r="A283" s="35" t="s">
        <v>55</v>
      </c>
      <c r="E283" s="39" t="s">
        <v>1434</v>
      </c>
    </row>
    <row r="284" spans="1:5" ht="12.75">
      <c r="A284" s="35" t="s">
        <v>56</v>
      </c>
      <c r="E284" s="40" t="s">
        <v>1435</v>
      </c>
    </row>
    <row r="285" spans="1:5" ht="12.75">
      <c r="A285" t="s">
        <v>57</v>
      </c>
      <c r="E285" s="39" t="s">
        <v>5</v>
      </c>
    </row>
    <row r="286" spans="1:16" ht="25.5">
      <c r="A286" t="s">
        <v>50</v>
      </c>
      <c s="34" t="s">
        <v>551</v>
      </c>
      <c s="34" t="s">
        <v>1436</v>
      </c>
      <c s="35" t="s">
        <v>5</v>
      </c>
      <c s="6" t="s">
        <v>1437</v>
      </c>
      <c s="36" t="s">
        <v>70</v>
      </c>
      <c s="37">
        <v>10524.289</v>
      </c>
      <c s="36">
        <v>0.00438</v>
      </c>
      <c s="36">
        <f>ROUND(G286*H286,6)</f>
      </c>
      <c r="L286" s="38">
        <v>0</v>
      </c>
      <c s="32">
        <f>ROUND(ROUND(L286,2)*ROUND(G286,3),2)</f>
      </c>
      <c s="36" t="s">
        <v>316</v>
      </c>
      <c>
        <f>(M286*21)/100</f>
      </c>
      <c t="s">
        <v>28</v>
      </c>
    </row>
    <row r="287" spans="1:5" ht="25.5">
      <c r="A287" s="35" t="s">
        <v>55</v>
      </c>
      <c r="E287" s="39" t="s">
        <v>1437</v>
      </c>
    </row>
    <row r="288" spans="1:5" ht="409.5">
      <c r="A288" s="35" t="s">
        <v>56</v>
      </c>
      <c r="E288" s="42" t="s">
        <v>1438</v>
      </c>
    </row>
    <row r="289" spans="1:5" ht="12.75">
      <c r="A289" t="s">
        <v>57</v>
      </c>
      <c r="E289" s="39" t="s">
        <v>5</v>
      </c>
    </row>
    <row r="290" spans="1:16" ht="38.25">
      <c r="A290" t="s">
        <v>50</v>
      </c>
      <c s="34" t="s">
        <v>554</v>
      </c>
      <c s="34" t="s">
        <v>1439</v>
      </c>
      <c s="35" t="s">
        <v>5</v>
      </c>
      <c s="6" t="s">
        <v>1440</v>
      </c>
      <c s="36" t="s">
        <v>70</v>
      </c>
      <c s="37">
        <v>1792.253</v>
      </c>
      <c s="36">
        <v>0.01235</v>
      </c>
      <c s="36">
        <f>ROUND(G290*H290,6)</f>
      </c>
      <c r="L290" s="38">
        <v>0</v>
      </c>
      <c s="32">
        <f>ROUND(ROUND(L290,2)*ROUND(G290,3),2)</f>
      </c>
      <c s="36" t="s">
        <v>98</v>
      </c>
      <c>
        <f>(M290*21)/100</f>
      </c>
      <c t="s">
        <v>28</v>
      </c>
    </row>
    <row r="291" spans="1:5" ht="51">
      <c r="A291" s="35" t="s">
        <v>55</v>
      </c>
      <c r="E291" s="39" t="s">
        <v>1441</v>
      </c>
    </row>
    <row r="292" spans="1:5" ht="12.75">
      <c r="A292" s="35" t="s">
        <v>56</v>
      </c>
      <c r="E292" s="40" t="s">
        <v>5</v>
      </c>
    </row>
    <row r="293" spans="1:5" ht="12.75">
      <c r="A293" t="s">
        <v>57</v>
      </c>
      <c r="E293" s="39" t="s">
        <v>5</v>
      </c>
    </row>
    <row r="294" spans="1:16" ht="12.75">
      <c r="A294" t="s">
        <v>50</v>
      </c>
      <c s="34" t="s">
        <v>73</v>
      </c>
      <c s="34" t="s">
        <v>1442</v>
      </c>
      <c s="35" t="s">
        <v>5</v>
      </c>
      <c s="6" t="s">
        <v>1443</v>
      </c>
      <c s="36" t="s">
        <v>70</v>
      </c>
      <c s="37">
        <v>86.202</v>
      </c>
      <c s="36">
        <v>0.00726</v>
      </c>
      <c s="36">
        <f>ROUND(G294*H294,6)</f>
      </c>
      <c r="L294" s="38">
        <v>0</v>
      </c>
      <c s="32">
        <f>ROUND(ROUND(L294,2)*ROUND(G294,3),2)</f>
      </c>
      <c s="36" t="s">
        <v>316</v>
      </c>
      <c>
        <f>(M294*21)/100</f>
      </c>
      <c t="s">
        <v>28</v>
      </c>
    </row>
    <row r="295" spans="1:5" ht="12.75">
      <c r="A295" s="35" t="s">
        <v>55</v>
      </c>
      <c r="E295" s="39" t="s">
        <v>1443</v>
      </c>
    </row>
    <row r="296" spans="1:5" ht="25.5">
      <c r="A296" s="35" t="s">
        <v>56</v>
      </c>
      <c r="E296" s="40" t="s">
        <v>1444</v>
      </c>
    </row>
    <row r="297" spans="1:5" ht="12.75">
      <c r="A297" t="s">
        <v>57</v>
      </c>
      <c r="E297" s="39" t="s">
        <v>5</v>
      </c>
    </row>
    <row r="298" spans="1:16" ht="12.75">
      <c r="A298" t="s">
        <v>50</v>
      </c>
      <c s="34" t="s">
        <v>559</v>
      </c>
      <c s="34" t="s">
        <v>1445</v>
      </c>
      <c s="35" t="s">
        <v>5</v>
      </c>
      <c s="6" t="s">
        <v>1446</v>
      </c>
      <c s="36" t="s">
        <v>70</v>
      </c>
      <c s="37">
        <v>1062.06</v>
      </c>
      <c s="36">
        <v>0.01086</v>
      </c>
      <c s="36">
        <f>ROUND(G298*H298,6)</f>
      </c>
      <c r="L298" s="38">
        <v>0</v>
      </c>
      <c s="32">
        <f>ROUND(ROUND(L298,2)*ROUND(G298,3),2)</f>
      </c>
      <c s="36" t="s">
        <v>316</v>
      </c>
      <c>
        <f>(M298*21)/100</f>
      </c>
      <c t="s">
        <v>28</v>
      </c>
    </row>
    <row r="299" spans="1:5" ht="12.75">
      <c r="A299" s="35" t="s">
        <v>55</v>
      </c>
      <c r="E299" s="39" t="s">
        <v>1446</v>
      </c>
    </row>
    <row r="300" spans="1:5" ht="25.5">
      <c r="A300" s="35" t="s">
        <v>56</v>
      </c>
      <c r="E300" s="40" t="s">
        <v>1447</v>
      </c>
    </row>
    <row r="301" spans="1:5" ht="12.75">
      <c r="A301" t="s">
        <v>57</v>
      </c>
      <c r="E301" s="39" t="s">
        <v>5</v>
      </c>
    </row>
    <row r="302" spans="1:16" ht="12.75">
      <c r="A302" t="s">
        <v>50</v>
      </c>
      <c s="34" t="s">
        <v>562</v>
      </c>
      <c s="34" t="s">
        <v>1448</v>
      </c>
      <c s="35" t="s">
        <v>5</v>
      </c>
      <c s="6" t="s">
        <v>1406</v>
      </c>
      <c s="36" t="s">
        <v>70</v>
      </c>
      <c s="37">
        <v>159.969</v>
      </c>
      <c s="36">
        <v>0.01812</v>
      </c>
      <c s="36">
        <f>ROUND(G302*H302,6)</f>
      </c>
      <c r="L302" s="38">
        <v>0</v>
      </c>
      <c s="32">
        <f>ROUND(ROUND(L302,2)*ROUND(G302,3),2)</f>
      </c>
      <c s="36" t="s">
        <v>1449</v>
      </c>
      <c>
        <f>(M302*21)/100</f>
      </c>
      <c t="s">
        <v>28</v>
      </c>
    </row>
    <row r="303" spans="1:5" ht="12.75">
      <c r="A303" s="35" t="s">
        <v>55</v>
      </c>
      <c r="E303" s="39" t="s">
        <v>1406</v>
      </c>
    </row>
    <row r="304" spans="1:5" ht="25.5">
      <c r="A304" s="35" t="s">
        <v>56</v>
      </c>
      <c r="E304" s="40" t="s">
        <v>1450</v>
      </c>
    </row>
    <row r="305" spans="1:5" ht="12.75">
      <c r="A305" t="s">
        <v>57</v>
      </c>
      <c r="E305" s="39" t="s">
        <v>5</v>
      </c>
    </row>
    <row r="306" spans="1:16" ht="25.5">
      <c r="A306" t="s">
        <v>50</v>
      </c>
      <c s="34" t="s">
        <v>565</v>
      </c>
      <c s="34" t="s">
        <v>1451</v>
      </c>
      <c s="35" t="s">
        <v>5</v>
      </c>
      <c s="6" t="s">
        <v>1452</v>
      </c>
      <c s="36" t="s">
        <v>78</v>
      </c>
      <c s="37">
        <v>1124.42</v>
      </c>
      <c s="36">
        <v>0.00256</v>
      </c>
      <c s="36">
        <f>ROUND(G306*H306,6)</f>
      </c>
      <c r="L306" s="38">
        <v>0</v>
      </c>
      <c s="32">
        <f>ROUND(ROUND(L306,2)*ROUND(G306,3),2)</f>
      </c>
      <c s="36" t="s">
        <v>98</v>
      </c>
      <c>
        <f>(M306*21)/100</f>
      </c>
      <c t="s">
        <v>28</v>
      </c>
    </row>
    <row r="307" spans="1:5" ht="25.5">
      <c r="A307" s="35" t="s">
        <v>55</v>
      </c>
      <c r="E307" s="39" t="s">
        <v>1452</v>
      </c>
    </row>
    <row r="308" spans="1:5" ht="255">
      <c r="A308" s="35" t="s">
        <v>56</v>
      </c>
      <c r="E308" s="42" t="s">
        <v>1453</v>
      </c>
    </row>
    <row r="309" spans="1:5" ht="12.75">
      <c r="A309" t="s">
        <v>57</v>
      </c>
      <c r="E309" s="39" t="s">
        <v>5</v>
      </c>
    </row>
    <row r="310" spans="1:16" ht="12.75">
      <c r="A310" t="s">
        <v>50</v>
      </c>
      <c s="34" t="s">
        <v>568</v>
      </c>
      <c s="34" t="s">
        <v>1454</v>
      </c>
      <c s="35" t="s">
        <v>5</v>
      </c>
      <c s="6" t="s">
        <v>1455</v>
      </c>
      <c s="36" t="s">
        <v>70</v>
      </c>
      <c s="37">
        <v>236.128</v>
      </c>
      <c s="36">
        <v>0.00726</v>
      </c>
      <c s="36">
        <f>ROUND(G310*H310,6)</f>
      </c>
      <c r="L310" s="38">
        <v>0</v>
      </c>
      <c s="32">
        <f>ROUND(ROUND(L310,2)*ROUND(G310,3),2)</f>
      </c>
      <c s="36" t="s">
        <v>98</v>
      </c>
      <c>
        <f>(M310*21)/100</f>
      </c>
      <c t="s">
        <v>28</v>
      </c>
    </row>
    <row r="311" spans="1:5" ht="12.75">
      <c r="A311" s="35" t="s">
        <v>55</v>
      </c>
      <c r="E311" s="39" t="s">
        <v>1455</v>
      </c>
    </row>
    <row r="312" spans="1:5" ht="12.75">
      <c r="A312" s="35" t="s">
        <v>56</v>
      </c>
      <c r="E312" s="40" t="s">
        <v>1456</v>
      </c>
    </row>
    <row r="313" spans="1:5" ht="12.75">
      <c r="A313" t="s">
        <v>57</v>
      </c>
      <c r="E313" s="39" t="s">
        <v>5</v>
      </c>
    </row>
    <row r="314" spans="1:16" ht="25.5">
      <c r="A314" t="s">
        <v>50</v>
      </c>
      <c s="34" t="s">
        <v>571</v>
      </c>
      <c s="34" t="s">
        <v>1457</v>
      </c>
      <c s="35" t="s">
        <v>5</v>
      </c>
      <c s="6" t="s">
        <v>1458</v>
      </c>
      <c s="36" t="s">
        <v>70</v>
      </c>
      <c s="37">
        <v>1605.777</v>
      </c>
      <c s="36">
        <v>0.0147</v>
      </c>
      <c s="36">
        <f>ROUND(G314*H314,6)</f>
      </c>
      <c r="L314" s="38">
        <v>0</v>
      </c>
      <c s="32">
        <f>ROUND(ROUND(L314,2)*ROUND(G314,3),2)</f>
      </c>
      <c s="36" t="s">
        <v>316</v>
      </c>
      <c>
        <f>(M314*21)/100</f>
      </c>
      <c t="s">
        <v>28</v>
      </c>
    </row>
    <row r="315" spans="1:5" ht="25.5">
      <c r="A315" s="35" t="s">
        <v>55</v>
      </c>
      <c r="E315" s="39" t="s">
        <v>1458</v>
      </c>
    </row>
    <row r="316" spans="1:5" ht="409.5">
      <c r="A316" s="35" t="s">
        <v>56</v>
      </c>
      <c r="E316" s="42" t="s">
        <v>1424</v>
      </c>
    </row>
    <row r="317" spans="1:5" ht="12.75">
      <c r="A317" t="s">
        <v>57</v>
      </c>
      <c r="E317" s="39" t="s">
        <v>5</v>
      </c>
    </row>
    <row r="318" spans="1:16" ht="25.5">
      <c r="A318" t="s">
        <v>50</v>
      </c>
      <c s="34" t="s">
        <v>574</v>
      </c>
      <c s="34" t="s">
        <v>1459</v>
      </c>
      <c s="35" t="s">
        <v>5</v>
      </c>
      <c s="6" t="s">
        <v>1460</v>
      </c>
      <c s="36" t="s">
        <v>70</v>
      </c>
      <c s="37">
        <v>770.489</v>
      </c>
      <c s="36">
        <v>0.0157</v>
      </c>
      <c s="36">
        <f>ROUND(G318*H318,6)</f>
      </c>
      <c r="L318" s="38">
        <v>0</v>
      </c>
      <c s="32">
        <f>ROUND(ROUND(L318,2)*ROUND(G318,3),2)</f>
      </c>
      <c s="36" t="s">
        <v>316</v>
      </c>
      <c>
        <f>(M318*21)/100</f>
      </c>
      <c t="s">
        <v>28</v>
      </c>
    </row>
    <row r="319" spans="1:5" ht="25.5">
      <c r="A319" s="35" t="s">
        <v>55</v>
      </c>
      <c r="E319" s="39" t="s">
        <v>1460</v>
      </c>
    </row>
    <row r="320" spans="1:5" ht="409.5">
      <c r="A320" s="35" t="s">
        <v>56</v>
      </c>
      <c r="E320" s="42" t="s">
        <v>1461</v>
      </c>
    </row>
    <row r="321" spans="1:5" ht="12.75">
      <c r="A321" t="s">
        <v>57</v>
      </c>
      <c r="E321" s="39" t="s">
        <v>5</v>
      </c>
    </row>
    <row r="322" spans="1:16" ht="25.5">
      <c r="A322" t="s">
        <v>50</v>
      </c>
      <c s="34" t="s">
        <v>577</v>
      </c>
      <c s="34" t="s">
        <v>1462</v>
      </c>
      <c s="35" t="s">
        <v>5</v>
      </c>
      <c s="6" t="s">
        <v>1463</v>
      </c>
      <c s="36" t="s">
        <v>70</v>
      </c>
      <c s="37">
        <v>209.121</v>
      </c>
      <c s="36">
        <v>0.012</v>
      </c>
      <c s="36">
        <f>ROUND(G322*H322,6)</f>
      </c>
      <c r="L322" s="38">
        <v>0</v>
      </c>
      <c s="32">
        <f>ROUND(ROUND(L322,2)*ROUND(G322,3),2)</f>
      </c>
      <c s="36" t="s">
        <v>316</v>
      </c>
      <c>
        <f>(M322*21)/100</f>
      </c>
      <c t="s">
        <v>28</v>
      </c>
    </row>
    <row r="323" spans="1:5" ht="25.5">
      <c r="A323" s="35" t="s">
        <v>55</v>
      </c>
      <c r="E323" s="39" t="s">
        <v>1463</v>
      </c>
    </row>
    <row r="324" spans="1:5" ht="63.75">
      <c r="A324" s="35" t="s">
        <v>56</v>
      </c>
      <c r="E324" s="42" t="s">
        <v>1430</v>
      </c>
    </row>
    <row r="325" spans="1:5" ht="12.75">
      <c r="A325" t="s">
        <v>57</v>
      </c>
      <c r="E325" s="39" t="s">
        <v>5</v>
      </c>
    </row>
    <row r="326" spans="1:16" ht="25.5">
      <c r="A326" t="s">
        <v>50</v>
      </c>
      <c s="34" t="s">
        <v>580</v>
      </c>
      <c s="34" t="s">
        <v>1464</v>
      </c>
      <c s="35" t="s">
        <v>5</v>
      </c>
      <c s="6" t="s">
        <v>1465</v>
      </c>
      <c s="36" t="s">
        <v>70</v>
      </c>
      <c s="37">
        <v>209.121</v>
      </c>
      <c s="36">
        <v>0.0162</v>
      </c>
      <c s="36">
        <f>ROUND(G326*H326,6)</f>
      </c>
      <c r="L326" s="38">
        <v>0</v>
      </c>
      <c s="32">
        <f>ROUND(ROUND(L326,2)*ROUND(G326,3),2)</f>
      </c>
      <c s="36" t="s">
        <v>316</v>
      </c>
      <c>
        <f>(M326*21)/100</f>
      </c>
      <c t="s">
        <v>28</v>
      </c>
    </row>
    <row r="327" spans="1:5" ht="25.5">
      <c r="A327" s="35" t="s">
        <v>55</v>
      </c>
      <c r="E327" s="39" t="s">
        <v>1465</v>
      </c>
    </row>
    <row r="328" spans="1:5" ht="63.75">
      <c r="A328" s="35" t="s">
        <v>56</v>
      </c>
      <c r="E328" s="42" t="s">
        <v>1430</v>
      </c>
    </row>
    <row r="329" spans="1:5" ht="12.75">
      <c r="A329" t="s">
        <v>57</v>
      </c>
      <c r="E329" s="39" t="s">
        <v>5</v>
      </c>
    </row>
    <row r="330" spans="1:16" ht="25.5">
      <c r="A330" t="s">
        <v>50</v>
      </c>
      <c s="34" t="s">
        <v>583</v>
      </c>
      <c s="34" t="s">
        <v>1466</v>
      </c>
      <c s="35" t="s">
        <v>5</v>
      </c>
      <c s="6" t="s">
        <v>1467</v>
      </c>
      <c s="36" t="s">
        <v>70</v>
      </c>
      <c s="37">
        <v>209.121</v>
      </c>
      <c s="36">
        <v>0.004</v>
      </c>
      <c s="36">
        <f>ROUND(G330*H330,6)</f>
      </c>
      <c r="L330" s="38">
        <v>0</v>
      </c>
      <c s="32">
        <f>ROUND(ROUND(L330,2)*ROUND(G330,3),2)</f>
      </c>
      <c s="36" t="s">
        <v>316</v>
      </c>
      <c>
        <f>(M330*21)/100</f>
      </c>
      <c t="s">
        <v>28</v>
      </c>
    </row>
    <row r="331" spans="1:5" ht="25.5">
      <c r="A331" s="35" t="s">
        <v>55</v>
      </c>
      <c r="E331" s="39" t="s">
        <v>1467</v>
      </c>
    </row>
    <row r="332" spans="1:5" ht="63.75">
      <c r="A332" s="35" t="s">
        <v>56</v>
      </c>
      <c r="E332" s="42" t="s">
        <v>1430</v>
      </c>
    </row>
    <row r="333" spans="1:5" ht="12.75">
      <c r="A333" t="s">
        <v>57</v>
      </c>
      <c r="E333" s="39" t="s">
        <v>5</v>
      </c>
    </row>
    <row r="334" spans="1:16" ht="25.5">
      <c r="A334" t="s">
        <v>50</v>
      </c>
      <c s="34" t="s">
        <v>587</v>
      </c>
      <c s="34" t="s">
        <v>1468</v>
      </c>
      <c s="35" t="s">
        <v>5</v>
      </c>
      <c s="6" t="s">
        <v>1469</v>
      </c>
      <c s="36" t="s">
        <v>70</v>
      </c>
      <c s="37">
        <v>9077.486</v>
      </c>
      <c s="36">
        <v>0.0035</v>
      </c>
      <c s="36">
        <f>ROUND(G334*H334,6)</f>
      </c>
      <c r="L334" s="38">
        <v>0</v>
      </c>
      <c s="32">
        <f>ROUND(ROUND(L334,2)*ROUND(G334,3),2)</f>
      </c>
      <c s="36" t="s">
        <v>316</v>
      </c>
      <c>
        <f>(M334*21)/100</f>
      </c>
      <c t="s">
        <v>28</v>
      </c>
    </row>
    <row r="335" spans="1:5" ht="25.5">
      <c r="A335" s="35" t="s">
        <v>55</v>
      </c>
      <c r="E335" s="39" t="s">
        <v>1469</v>
      </c>
    </row>
    <row r="336" spans="1:5" ht="38.25">
      <c r="A336" s="35" t="s">
        <v>56</v>
      </c>
      <c r="E336" s="40" t="s">
        <v>1470</v>
      </c>
    </row>
    <row r="337" spans="1:5" ht="12.75">
      <c r="A337" t="s">
        <v>57</v>
      </c>
      <c r="E337" s="39" t="s">
        <v>5</v>
      </c>
    </row>
    <row r="338" spans="1:16" ht="38.25">
      <c r="A338" t="s">
        <v>50</v>
      </c>
      <c s="34" t="s">
        <v>591</v>
      </c>
      <c s="34" t="s">
        <v>1471</v>
      </c>
      <c s="35" t="s">
        <v>5</v>
      </c>
      <c s="6" t="s">
        <v>1472</v>
      </c>
      <c s="36" t="s">
        <v>70</v>
      </c>
      <c s="37">
        <v>167.157</v>
      </c>
      <c s="36">
        <v>0.0247</v>
      </c>
      <c s="36">
        <f>ROUND(G338*H338,6)</f>
      </c>
      <c r="L338" s="38">
        <v>0</v>
      </c>
      <c s="32">
        <f>ROUND(ROUND(L338,2)*ROUND(G338,3),2)</f>
      </c>
      <c s="36" t="s">
        <v>316</v>
      </c>
      <c>
        <f>(M338*21)/100</f>
      </c>
      <c t="s">
        <v>28</v>
      </c>
    </row>
    <row r="339" spans="1:5" ht="38.25">
      <c r="A339" s="35" t="s">
        <v>55</v>
      </c>
      <c r="E339" s="39" t="s">
        <v>1473</v>
      </c>
    </row>
    <row r="340" spans="1:5" ht="51">
      <c r="A340" s="35" t="s">
        <v>56</v>
      </c>
      <c r="E340" s="40" t="s">
        <v>1427</v>
      </c>
    </row>
    <row r="341" spans="1:5" ht="12.75">
      <c r="A341" t="s">
        <v>57</v>
      </c>
      <c r="E341" s="39" t="s">
        <v>5</v>
      </c>
    </row>
    <row r="342" spans="1:16" ht="25.5">
      <c r="A342" t="s">
        <v>50</v>
      </c>
      <c s="34" t="s">
        <v>917</v>
      </c>
      <c s="34" t="s">
        <v>1474</v>
      </c>
      <c s="35" t="s">
        <v>5</v>
      </c>
      <c s="6" t="s">
        <v>1475</v>
      </c>
      <c s="36" t="s">
        <v>53</v>
      </c>
      <c s="37">
        <v>134.272</v>
      </c>
      <c s="36">
        <v>2.30102</v>
      </c>
      <c s="36">
        <f>ROUND(G342*H342,6)</f>
      </c>
      <c r="L342" s="38">
        <v>0</v>
      </c>
      <c s="32">
        <f>ROUND(ROUND(L342,2)*ROUND(G342,3),2)</f>
      </c>
      <c s="36" t="s">
        <v>316</v>
      </c>
      <c>
        <f>(M342*21)/100</f>
      </c>
      <c t="s">
        <v>28</v>
      </c>
    </row>
    <row r="343" spans="1:5" ht="25.5">
      <c r="A343" s="35" t="s">
        <v>55</v>
      </c>
      <c r="E343" s="39" t="s">
        <v>1475</v>
      </c>
    </row>
    <row r="344" spans="1:5" ht="12.75">
      <c r="A344" s="35" t="s">
        <v>56</v>
      </c>
      <c r="E344" s="40" t="s">
        <v>1476</v>
      </c>
    </row>
    <row r="345" spans="1:5" ht="12.75">
      <c r="A345" t="s">
        <v>57</v>
      </c>
      <c r="E345" s="39" t="s">
        <v>5</v>
      </c>
    </row>
    <row r="346" spans="1:16" ht="25.5">
      <c r="A346" t="s">
        <v>50</v>
      </c>
      <c s="34" t="s">
        <v>919</v>
      </c>
      <c s="34" t="s">
        <v>1477</v>
      </c>
      <c s="35" t="s">
        <v>5</v>
      </c>
      <c s="6" t="s">
        <v>1478</v>
      </c>
      <c s="36" t="s">
        <v>53</v>
      </c>
      <c s="37">
        <v>134.272</v>
      </c>
      <c s="36">
        <v>0</v>
      </c>
      <c s="36">
        <f>ROUND(G346*H346,6)</f>
      </c>
      <c r="L346" s="38">
        <v>0</v>
      </c>
      <c s="32">
        <f>ROUND(ROUND(L346,2)*ROUND(G346,3),2)</f>
      </c>
      <c s="36" t="s">
        <v>316</v>
      </c>
      <c>
        <f>(M346*21)/100</f>
      </c>
      <c t="s">
        <v>28</v>
      </c>
    </row>
    <row r="347" spans="1:5" ht="25.5">
      <c r="A347" s="35" t="s">
        <v>55</v>
      </c>
      <c r="E347" s="39" t="s">
        <v>1478</v>
      </c>
    </row>
    <row r="348" spans="1:5" ht="12.75">
      <c r="A348" s="35" t="s">
        <v>56</v>
      </c>
      <c r="E348" s="40" t="s">
        <v>5</v>
      </c>
    </row>
    <row r="349" spans="1:5" ht="12.75">
      <c r="A349" t="s">
        <v>57</v>
      </c>
      <c r="E349" s="39" t="s">
        <v>5</v>
      </c>
    </row>
    <row r="350" spans="1:16" ht="12.75">
      <c r="A350" t="s">
        <v>50</v>
      </c>
      <c s="34" t="s">
        <v>925</v>
      </c>
      <c s="34" t="s">
        <v>1479</v>
      </c>
      <c s="35" t="s">
        <v>5</v>
      </c>
      <c s="6" t="s">
        <v>1480</v>
      </c>
      <c s="36" t="s">
        <v>201</v>
      </c>
      <c s="37">
        <v>6.4</v>
      </c>
      <c s="36">
        <v>1.06277</v>
      </c>
      <c s="36">
        <f>ROUND(G350*H350,6)</f>
      </c>
      <c r="L350" s="38">
        <v>0</v>
      </c>
      <c s="32">
        <f>ROUND(ROUND(L350,2)*ROUND(G350,3),2)</f>
      </c>
      <c s="36" t="s">
        <v>316</v>
      </c>
      <c>
        <f>(M350*21)/100</f>
      </c>
      <c t="s">
        <v>28</v>
      </c>
    </row>
    <row r="351" spans="1:5" ht="12.75">
      <c r="A351" s="35" t="s">
        <v>55</v>
      </c>
      <c r="E351" s="39" t="s">
        <v>1480</v>
      </c>
    </row>
    <row r="352" spans="1:5" ht="12.75">
      <c r="A352" s="35" t="s">
        <v>56</v>
      </c>
      <c r="E352" s="40" t="s">
        <v>1481</v>
      </c>
    </row>
    <row r="353" spans="1:5" ht="12.75">
      <c r="A353" t="s">
        <v>57</v>
      </c>
      <c r="E353" s="39" t="s">
        <v>5</v>
      </c>
    </row>
    <row r="354" spans="1:16" ht="25.5">
      <c r="A354" t="s">
        <v>50</v>
      </c>
      <c s="34" t="s">
        <v>608</v>
      </c>
      <c s="34" t="s">
        <v>1482</v>
      </c>
      <c s="35" t="s">
        <v>5</v>
      </c>
      <c s="6" t="s">
        <v>1483</v>
      </c>
      <c s="36" t="s">
        <v>70</v>
      </c>
      <c s="37">
        <v>4274.94</v>
      </c>
      <c s="36">
        <v>0.0945</v>
      </c>
      <c s="36">
        <f>ROUND(G354*H354,6)</f>
      </c>
      <c r="L354" s="38">
        <v>0</v>
      </c>
      <c s="32">
        <f>ROUND(ROUND(L354,2)*ROUND(G354,3),2)</f>
      </c>
      <c s="36" t="s">
        <v>98</v>
      </c>
      <c>
        <f>(M354*21)/100</f>
      </c>
      <c t="s">
        <v>28</v>
      </c>
    </row>
    <row r="355" spans="1:5" ht="25.5">
      <c r="A355" s="35" t="s">
        <v>55</v>
      </c>
      <c r="E355" s="39" t="s">
        <v>1483</v>
      </c>
    </row>
    <row r="356" spans="1:5" ht="76.5">
      <c r="A356" s="35" t="s">
        <v>56</v>
      </c>
      <c r="E356" s="40" t="s">
        <v>1484</v>
      </c>
    </row>
    <row r="357" spans="1:5" ht="12.75">
      <c r="A357" t="s">
        <v>57</v>
      </c>
      <c r="E357" s="39" t="s">
        <v>5</v>
      </c>
    </row>
    <row r="358" spans="1:16" ht="25.5">
      <c r="A358" t="s">
        <v>50</v>
      </c>
      <c s="34" t="s">
        <v>614</v>
      </c>
      <c s="34" t="s">
        <v>1485</v>
      </c>
      <c s="35" t="s">
        <v>5</v>
      </c>
      <c s="6" t="s">
        <v>1486</v>
      </c>
      <c s="36" t="s">
        <v>70</v>
      </c>
      <c s="37">
        <v>3153.18</v>
      </c>
      <c s="36">
        <v>0.0189</v>
      </c>
      <c s="36">
        <f>ROUND(G358*H358,6)</f>
      </c>
      <c r="L358" s="38">
        <v>0</v>
      </c>
      <c s="32">
        <f>ROUND(ROUND(L358,2)*ROUND(G358,3),2)</f>
      </c>
      <c s="36" t="s">
        <v>98</v>
      </c>
      <c>
        <f>(M358*21)/100</f>
      </c>
      <c t="s">
        <v>28</v>
      </c>
    </row>
    <row r="359" spans="1:5" ht="25.5">
      <c r="A359" s="35" t="s">
        <v>55</v>
      </c>
      <c r="E359" s="39" t="s">
        <v>1486</v>
      </c>
    </row>
    <row r="360" spans="1:5" ht="51">
      <c r="A360" s="35" t="s">
        <v>56</v>
      </c>
      <c r="E360" s="40" t="s">
        <v>1487</v>
      </c>
    </row>
    <row r="361" spans="1:5" ht="12.75">
      <c r="A361" t="s">
        <v>57</v>
      </c>
      <c r="E361" s="39" t="s">
        <v>5</v>
      </c>
    </row>
    <row r="362" spans="1:16" ht="25.5">
      <c r="A362" t="s">
        <v>50</v>
      </c>
      <c s="34" t="s">
        <v>620</v>
      </c>
      <c s="34" t="s">
        <v>1488</v>
      </c>
      <c s="35" t="s">
        <v>5</v>
      </c>
      <c s="6" t="s">
        <v>1489</v>
      </c>
      <c s="36" t="s">
        <v>70</v>
      </c>
      <c s="37">
        <v>1219.717</v>
      </c>
      <c s="36">
        <v>0.042</v>
      </c>
      <c s="36">
        <f>ROUND(G362*H362,6)</f>
      </c>
      <c r="L362" s="38">
        <v>0</v>
      </c>
      <c s="32">
        <f>ROUND(ROUND(L362,2)*ROUND(G362,3),2)</f>
      </c>
      <c s="36" t="s">
        <v>316</v>
      </c>
      <c>
        <f>(M362*21)/100</f>
      </c>
      <c t="s">
        <v>28</v>
      </c>
    </row>
    <row r="363" spans="1:5" ht="25.5">
      <c r="A363" s="35" t="s">
        <v>55</v>
      </c>
      <c r="E363" s="39" t="s">
        <v>1489</v>
      </c>
    </row>
    <row r="364" spans="1:5" ht="25.5">
      <c r="A364" s="35" t="s">
        <v>56</v>
      </c>
      <c r="E364" s="42" t="s">
        <v>1490</v>
      </c>
    </row>
    <row r="365" spans="1:5" ht="12.75">
      <c r="A365" t="s">
        <v>57</v>
      </c>
      <c r="E365" s="39" t="s">
        <v>5</v>
      </c>
    </row>
    <row r="366" spans="1:16" ht="25.5">
      <c r="A366" t="s">
        <v>50</v>
      </c>
      <c s="34" t="s">
        <v>596</v>
      </c>
      <c s="34" t="s">
        <v>1491</v>
      </c>
      <c s="35" t="s">
        <v>5</v>
      </c>
      <c s="6" t="s">
        <v>1492</v>
      </c>
      <c s="36" t="s">
        <v>70</v>
      </c>
      <c s="37">
        <v>1752.34</v>
      </c>
      <c s="36">
        <v>0.04984</v>
      </c>
      <c s="36">
        <f>ROUND(G366*H366,6)</f>
      </c>
      <c r="L366" s="38">
        <v>0</v>
      </c>
      <c s="32">
        <f>ROUND(ROUND(L366,2)*ROUND(G366,3),2)</f>
      </c>
      <c s="36" t="s">
        <v>316</v>
      </c>
      <c>
        <f>(M366*21)/100</f>
      </c>
      <c t="s">
        <v>28</v>
      </c>
    </row>
    <row r="367" spans="1:5" ht="25.5">
      <c r="A367" s="35" t="s">
        <v>55</v>
      </c>
      <c r="E367" s="39" t="s">
        <v>1492</v>
      </c>
    </row>
    <row r="368" spans="1:5" ht="25.5">
      <c r="A368" s="35" t="s">
        <v>56</v>
      </c>
      <c r="E368" s="42" t="s">
        <v>1493</v>
      </c>
    </row>
    <row r="369" spans="1:5" ht="12.75">
      <c r="A369" t="s">
        <v>57</v>
      </c>
      <c r="E369" s="39" t="s">
        <v>5</v>
      </c>
    </row>
    <row r="370" spans="1:16" ht="12.75">
      <c r="A370" t="s">
        <v>50</v>
      </c>
      <c s="34" t="s">
        <v>626</v>
      </c>
      <c s="34" t="s">
        <v>1494</v>
      </c>
      <c s="35" t="s">
        <v>5</v>
      </c>
      <c s="6" t="s">
        <v>1495</v>
      </c>
      <c s="36" t="s">
        <v>70</v>
      </c>
      <c s="37">
        <v>4264.18</v>
      </c>
      <c s="36">
        <v>0.00013</v>
      </c>
      <c s="36">
        <f>ROUND(G370*H370,6)</f>
      </c>
      <c r="L370" s="38">
        <v>0</v>
      </c>
      <c s="32">
        <f>ROUND(ROUND(L370,2)*ROUND(G370,3),2)</f>
      </c>
      <c s="36" t="s">
        <v>316</v>
      </c>
      <c>
        <f>(M370*21)/100</f>
      </c>
      <c t="s">
        <v>28</v>
      </c>
    </row>
    <row r="371" spans="1:5" ht="12.75">
      <c r="A371" s="35" t="s">
        <v>55</v>
      </c>
      <c r="E371" s="39" t="s">
        <v>1495</v>
      </c>
    </row>
    <row r="372" spans="1:5" ht="25.5">
      <c r="A372" s="35" t="s">
        <v>56</v>
      </c>
      <c r="E372" s="40" t="s">
        <v>1496</v>
      </c>
    </row>
    <row r="373" spans="1:5" ht="12.75">
      <c r="A373" t="s">
        <v>57</v>
      </c>
      <c r="E373" s="39" t="s">
        <v>5</v>
      </c>
    </row>
    <row r="374" spans="1:16" ht="25.5">
      <c r="A374" t="s">
        <v>50</v>
      </c>
      <c s="34" t="s">
        <v>632</v>
      </c>
      <c s="34" t="s">
        <v>1497</v>
      </c>
      <c s="35" t="s">
        <v>5</v>
      </c>
      <c s="6" t="s">
        <v>1498</v>
      </c>
      <c s="36" t="s">
        <v>78</v>
      </c>
      <c s="37">
        <v>440.008</v>
      </c>
      <c s="36">
        <v>0.00105</v>
      </c>
      <c s="36">
        <f>ROUND(G374*H374,6)</f>
      </c>
      <c r="L374" s="38">
        <v>0</v>
      </c>
      <c s="32">
        <f>ROUND(ROUND(L374,2)*ROUND(G374,3),2)</f>
      </c>
      <c s="36" t="s">
        <v>316</v>
      </c>
      <c>
        <f>(M374*21)/100</f>
      </c>
      <c t="s">
        <v>28</v>
      </c>
    </row>
    <row r="375" spans="1:5" ht="25.5">
      <c r="A375" s="35" t="s">
        <v>55</v>
      </c>
      <c r="E375" s="39" t="s">
        <v>1498</v>
      </c>
    </row>
    <row r="376" spans="1:5" ht="25.5">
      <c r="A376" s="35" t="s">
        <v>56</v>
      </c>
      <c r="E376" s="40" t="s">
        <v>1499</v>
      </c>
    </row>
    <row r="377" spans="1:5" ht="12.75">
      <c r="A377" t="s">
        <v>57</v>
      </c>
      <c r="E377" s="39" t="s">
        <v>5</v>
      </c>
    </row>
    <row r="378" spans="1:16" ht="25.5">
      <c r="A378" t="s">
        <v>50</v>
      </c>
      <c s="34" t="s">
        <v>638</v>
      </c>
      <c s="34" t="s">
        <v>1500</v>
      </c>
      <c s="35" t="s">
        <v>5</v>
      </c>
      <c s="6" t="s">
        <v>1501</v>
      </c>
      <c s="36" t="s">
        <v>70</v>
      </c>
      <c s="37">
        <v>7.66</v>
      </c>
      <c s="36">
        <v>0.0041</v>
      </c>
      <c s="36">
        <f>ROUND(G378*H378,6)</f>
      </c>
      <c r="L378" s="38">
        <v>0</v>
      </c>
      <c s="32">
        <f>ROUND(ROUND(L378,2)*ROUND(G378,3),2)</f>
      </c>
      <c s="36" t="s">
        <v>316</v>
      </c>
      <c>
        <f>(M378*21)/100</f>
      </c>
      <c t="s">
        <v>28</v>
      </c>
    </row>
    <row r="379" spans="1:5" ht="25.5">
      <c r="A379" s="35" t="s">
        <v>55</v>
      </c>
      <c r="E379" s="39" t="s">
        <v>1501</v>
      </c>
    </row>
    <row r="380" spans="1:5" ht="12.75">
      <c r="A380" s="35" t="s">
        <v>56</v>
      </c>
      <c r="E380" s="40" t="s">
        <v>1502</v>
      </c>
    </row>
    <row r="381" spans="1:5" ht="12.75">
      <c r="A381" t="s">
        <v>57</v>
      </c>
      <c r="E381" s="39" t="s">
        <v>5</v>
      </c>
    </row>
    <row r="382" spans="1:16" ht="12.75">
      <c r="A382" t="s">
        <v>50</v>
      </c>
      <c s="34" t="s">
        <v>1503</v>
      </c>
      <c s="34" t="s">
        <v>1504</v>
      </c>
      <c s="35" t="s">
        <v>5</v>
      </c>
      <c s="6" t="s">
        <v>1505</v>
      </c>
      <c s="36" t="s">
        <v>70</v>
      </c>
      <c s="37">
        <v>647.071</v>
      </c>
      <c s="36">
        <v>0</v>
      </c>
      <c s="36">
        <f>ROUND(G382*H382,6)</f>
      </c>
      <c r="L382" s="38">
        <v>0</v>
      </c>
      <c s="32">
        <f>ROUND(ROUND(L382,2)*ROUND(G382,3),2)</f>
      </c>
      <c s="36" t="s">
        <v>316</v>
      </c>
      <c>
        <f>(M382*21)/100</f>
      </c>
      <c t="s">
        <v>28</v>
      </c>
    </row>
    <row r="383" spans="1:5" ht="12.75">
      <c r="A383" s="35" t="s">
        <v>55</v>
      </c>
      <c r="E383" s="39" t="s">
        <v>1505</v>
      </c>
    </row>
    <row r="384" spans="1:5" ht="12.75">
      <c r="A384" s="35" t="s">
        <v>56</v>
      </c>
      <c r="E384" s="40" t="s">
        <v>1506</v>
      </c>
    </row>
    <row r="385" spans="1:5" ht="12.75">
      <c r="A385" t="s">
        <v>57</v>
      </c>
      <c r="E385" s="39" t="s">
        <v>5</v>
      </c>
    </row>
    <row r="386" spans="1:16" ht="25.5">
      <c r="A386" t="s">
        <v>50</v>
      </c>
      <c s="34" t="s">
        <v>1507</v>
      </c>
      <c s="34" t="s">
        <v>1508</v>
      </c>
      <c s="35" t="s">
        <v>5</v>
      </c>
      <c s="6" t="s">
        <v>1509</v>
      </c>
      <c s="36" t="s">
        <v>78</v>
      </c>
      <c s="37">
        <v>3624.553</v>
      </c>
      <c s="36">
        <v>2E-05</v>
      </c>
      <c s="36">
        <f>ROUND(G386*H386,6)</f>
      </c>
      <c r="L386" s="38">
        <v>0</v>
      </c>
      <c s="32">
        <f>ROUND(ROUND(L386,2)*ROUND(G386,3),2)</f>
      </c>
      <c s="36" t="s">
        <v>316</v>
      </c>
      <c>
        <f>(M386*21)/100</f>
      </c>
      <c t="s">
        <v>28</v>
      </c>
    </row>
    <row r="387" spans="1:5" ht="25.5">
      <c r="A387" s="35" t="s">
        <v>55</v>
      </c>
      <c r="E387" s="39" t="s">
        <v>1509</v>
      </c>
    </row>
    <row r="388" spans="1:5" ht="12.75">
      <c r="A388" s="35" t="s">
        <v>56</v>
      </c>
      <c r="E388" s="40" t="s">
        <v>1510</v>
      </c>
    </row>
    <row r="389" spans="1:5" ht="12.75">
      <c r="A389" t="s">
        <v>57</v>
      </c>
      <c r="E389" s="39" t="s">
        <v>5</v>
      </c>
    </row>
    <row r="390" spans="1:16" ht="25.5">
      <c r="A390" t="s">
        <v>50</v>
      </c>
      <c s="34" t="s">
        <v>1511</v>
      </c>
      <c s="34" t="s">
        <v>1512</v>
      </c>
      <c s="35" t="s">
        <v>5</v>
      </c>
      <c s="6" t="s">
        <v>1513</v>
      </c>
      <c s="36" t="s">
        <v>53</v>
      </c>
      <c s="37">
        <v>167.84</v>
      </c>
      <c s="36">
        <v>2.004</v>
      </c>
      <c s="36">
        <f>ROUND(G390*H390,6)</f>
      </c>
      <c r="L390" s="38">
        <v>0</v>
      </c>
      <c s="32">
        <f>ROUND(ROUND(L390,2)*ROUND(G390,3),2)</f>
      </c>
      <c s="36" t="s">
        <v>316</v>
      </c>
      <c>
        <f>(M390*21)/100</f>
      </c>
      <c t="s">
        <v>28</v>
      </c>
    </row>
    <row r="391" spans="1:5" ht="25.5">
      <c r="A391" s="35" t="s">
        <v>55</v>
      </c>
      <c r="E391" s="39" t="s">
        <v>1513</v>
      </c>
    </row>
    <row r="392" spans="1:5" ht="12.75">
      <c r="A392" s="35" t="s">
        <v>56</v>
      </c>
      <c r="E392" s="40" t="s">
        <v>1514</v>
      </c>
    </row>
    <row r="393" spans="1:5" ht="12.75">
      <c r="A393" t="s">
        <v>57</v>
      </c>
      <c r="E393" s="39" t="s">
        <v>5</v>
      </c>
    </row>
    <row r="394" spans="1:16" ht="25.5">
      <c r="A394" t="s">
        <v>50</v>
      </c>
      <c s="34" t="s">
        <v>1515</v>
      </c>
      <c s="34" t="s">
        <v>1516</v>
      </c>
      <c s="35" t="s">
        <v>5</v>
      </c>
      <c s="6" t="s">
        <v>1517</v>
      </c>
      <c s="36" t="s">
        <v>85</v>
      </c>
      <c s="37">
        <v>1</v>
      </c>
      <c s="36">
        <v>0.01777</v>
      </c>
      <c s="36">
        <f>ROUND(G394*H394,6)</f>
      </c>
      <c r="L394" s="38">
        <v>0</v>
      </c>
      <c s="32">
        <f>ROUND(ROUND(L394,2)*ROUND(G394,3),2)</f>
      </c>
      <c s="36" t="s">
        <v>316</v>
      </c>
      <c>
        <f>(M394*21)/100</f>
      </c>
      <c t="s">
        <v>28</v>
      </c>
    </row>
    <row r="395" spans="1:5" ht="25.5">
      <c r="A395" s="35" t="s">
        <v>55</v>
      </c>
      <c r="E395" s="39" t="s">
        <v>1517</v>
      </c>
    </row>
    <row r="396" spans="1:5" ht="63.75">
      <c r="A396" s="35" t="s">
        <v>56</v>
      </c>
      <c r="E396" s="42" t="s">
        <v>1518</v>
      </c>
    </row>
    <row r="397" spans="1:5" ht="12.75">
      <c r="A397" t="s">
        <v>57</v>
      </c>
      <c r="E397" s="39" t="s">
        <v>5</v>
      </c>
    </row>
    <row r="398" spans="1:16" ht="25.5">
      <c r="A398" t="s">
        <v>50</v>
      </c>
      <c s="34" t="s">
        <v>1519</v>
      </c>
      <c s="34" t="s">
        <v>1520</v>
      </c>
      <c s="35" t="s">
        <v>5</v>
      </c>
      <c s="6" t="s">
        <v>1521</v>
      </c>
      <c s="36" t="s">
        <v>85</v>
      </c>
      <c s="37">
        <v>1</v>
      </c>
      <c s="36">
        <v>0.02115</v>
      </c>
      <c s="36">
        <f>ROUND(G398*H398,6)</f>
      </c>
      <c r="L398" s="38">
        <v>0</v>
      </c>
      <c s="32">
        <f>ROUND(ROUND(L398,2)*ROUND(G398,3),2)</f>
      </c>
      <c s="36" t="s">
        <v>316</v>
      </c>
      <c>
        <f>(M398*21)/100</f>
      </c>
      <c t="s">
        <v>28</v>
      </c>
    </row>
    <row r="399" spans="1:5" ht="25.5">
      <c r="A399" s="35" t="s">
        <v>55</v>
      </c>
      <c r="E399" s="39" t="s">
        <v>1521</v>
      </c>
    </row>
    <row r="400" spans="1:5" ht="63.75">
      <c r="A400" s="35" t="s">
        <v>56</v>
      </c>
      <c r="E400" s="42" t="s">
        <v>1518</v>
      </c>
    </row>
    <row r="401" spans="1:5" ht="12.75">
      <c r="A401" t="s">
        <v>57</v>
      </c>
      <c r="E401" s="39" t="s">
        <v>5</v>
      </c>
    </row>
    <row r="402" spans="1:13" ht="12.75">
      <c r="A402" t="s">
        <v>47</v>
      </c>
      <c r="C402" s="31" t="s">
        <v>539</v>
      </c>
      <c r="E402" s="33" t="s">
        <v>1522</v>
      </c>
      <c r="J402" s="32">
        <f>0</f>
      </c>
      <c s="32">
        <f>0</f>
      </c>
      <c s="32">
        <f>0+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L759</f>
      </c>
      <c s="32">
        <f>0+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M759</f>
      </c>
    </row>
    <row r="403" spans="1:16" ht="25.5">
      <c r="A403" t="s">
        <v>50</v>
      </c>
      <c s="34" t="s">
        <v>1523</v>
      </c>
      <c s="34" t="s">
        <v>1524</v>
      </c>
      <c s="35" t="s">
        <v>5</v>
      </c>
      <c s="6" t="s">
        <v>1525</v>
      </c>
      <c s="36" t="s">
        <v>53</v>
      </c>
      <c s="37">
        <v>3.798</v>
      </c>
      <c s="36">
        <v>0</v>
      </c>
      <c s="36">
        <f>ROUND(G403*H403,6)</f>
      </c>
      <c r="L403" s="38">
        <v>0</v>
      </c>
      <c s="32">
        <f>ROUND(ROUND(L403,2)*ROUND(G403,3),2)</f>
      </c>
      <c s="36" t="s">
        <v>98</v>
      </c>
      <c>
        <f>(M403*21)/100</f>
      </c>
      <c t="s">
        <v>28</v>
      </c>
    </row>
    <row r="404" spans="1:5" ht="25.5">
      <c r="A404" s="35" t="s">
        <v>55</v>
      </c>
      <c r="E404" s="39" t="s">
        <v>1525</v>
      </c>
    </row>
    <row r="405" spans="1:5" ht="51">
      <c r="A405" s="35" t="s">
        <v>56</v>
      </c>
      <c r="E405" s="42" t="s">
        <v>1526</v>
      </c>
    </row>
    <row r="406" spans="1:5" ht="12.75">
      <c r="A406" t="s">
        <v>57</v>
      </c>
      <c r="E406" s="39" t="s">
        <v>5</v>
      </c>
    </row>
    <row r="407" spans="1:16" ht="12.75">
      <c r="A407" t="s">
        <v>50</v>
      </c>
      <c s="34" t="s">
        <v>1527</v>
      </c>
      <c s="34" t="s">
        <v>1528</v>
      </c>
      <c s="35" t="s">
        <v>5</v>
      </c>
      <c s="6" t="s">
        <v>1529</v>
      </c>
      <c s="36" t="s">
        <v>53</v>
      </c>
      <c s="37">
        <v>232.787</v>
      </c>
      <c s="36">
        <v>0</v>
      </c>
      <c s="36">
        <f>ROUND(G407*H407,6)</f>
      </c>
      <c r="L407" s="38">
        <v>0</v>
      </c>
      <c s="32">
        <f>ROUND(ROUND(L407,2)*ROUND(G407,3),2)</f>
      </c>
      <c s="36" t="s">
        <v>98</v>
      </c>
      <c>
        <f>(M407*21)/100</f>
      </c>
      <c t="s">
        <v>28</v>
      </c>
    </row>
    <row r="408" spans="1:5" ht="12.75">
      <c r="A408" s="35" t="s">
        <v>55</v>
      </c>
      <c r="E408" s="39" t="s">
        <v>1529</v>
      </c>
    </row>
    <row r="409" spans="1:5" ht="63.75">
      <c r="A409" s="35" t="s">
        <v>56</v>
      </c>
      <c r="E409" s="42" t="s">
        <v>1530</v>
      </c>
    </row>
    <row r="410" spans="1:5" ht="12.75">
      <c r="A410" t="s">
        <v>57</v>
      </c>
      <c r="E410" s="39" t="s">
        <v>5</v>
      </c>
    </row>
    <row r="411" spans="1:16" ht="12.75">
      <c r="A411" t="s">
        <v>50</v>
      </c>
      <c s="34" t="s">
        <v>1531</v>
      </c>
      <c s="34" t="s">
        <v>1532</v>
      </c>
      <c s="35" t="s">
        <v>5</v>
      </c>
      <c s="6" t="s">
        <v>1533</v>
      </c>
      <c s="36" t="s">
        <v>70</v>
      </c>
      <c s="37">
        <v>3109.39</v>
      </c>
      <c s="36">
        <v>0</v>
      </c>
      <c s="36">
        <f>ROUND(G411*H411,6)</f>
      </c>
      <c r="L411" s="38">
        <v>0</v>
      </c>
      <c s="32">
        <f>ROUND(ROUND(L411,2)*ROUND(G411,3),2)</f>
      </c>
      <c s="36" t="s">
        <v>98</v>
      </c>
      <c>
        <f>(M411*21)/100</f>
      </c>
      <c t="s">
        <v>28</v>
      </c>
    </row>
    <row r="412" spans="1:5" ht="12.75">
      <c r="A412" s="35" t="s">
        <v>55</v>
      </c>
      <c r="E412" s="39" t="s">
        <v>1533</v>
      </c>
    </row>
    <row r="413" spans="1:5" ht="409.5">
      <c r="A413" s="35" t="s">
        <v>56</v>
      </c>
      <c r="E413" s="42" t="s">
        <v>1534</v>
      </c>
    </row>
    <row r="414" spans="1:5" ht="12.75">
      <c r="A414" t="s">
        <v>57</v>
      </c>
      <c r="E414" s="39" t="s">
        <v>5</v>
      </c>
    </row>
    <row r="415" spans="1:16" ht="12.75">
      <c r="A415" t="s">
        <v>50</v>
      </c>
      <c s="34" t="s">
        <v>1535</v>
      </c>
      <c s="34" t="s">
        <v>1536</v>
      </c>
      <c s="35" t="s">
        <v>5</v>
      </c>
      <c s="6" t="s">
        <v>1537</v>
      </c>
      <c s="36" t="s">
        <v>78</v>
      </c>
      <c s="37">
        <v>282.29</v>
      </c>
      <c s="36">
        <v>0</v>
      </c>
      <c s="36">
        <f>ROUND(G415*H415,6)</f>
      </c>
      <c r="L415" s="38">
        <v>0</v>
      </c>
      <c s="32">
        <f>ROUND(ROUND(L415,2)*ROUND(G415,3),2)</f>
      </c>
      <c s="36" t="s">
        <v>98</v>
      </c>
      <c>
        <f>(M415*21)/100</f>
      </c>
      <c t="s">
        <v>28</v>
      </c>
    </row>
    <row r="416" spans="1:5" ht="12.75">
      <c r="A416" s="35" t="s">
        <v>55</v>
      </c>
      <c r="E416" s="39" t="s">
        <v>1537</v>
      </c>
    </row>
    <row r="417" spans="1:5" ht="293.25">
      <c r="A417" s="35" t="s">
        <v>56</v>
      </c>
      <c r="E417" s="42" t="s">
        <v>1538</v>
      </c>
    </row>
    <row r="418" spans="1:5" ht="12.75">
      <c r="A418" t="s">
        <v>57</v>
      </c>
      <c r="E418" s="39" t="s">
        <v>5</v>
      </c>
    </row>
    <row r="419" spans="1:16" ht="12.75">
      <c r="A419" t="s">
        <v>50</v>
      </c>
      <c s="34" t="s">
        <v>1539</v>
      </c>
      <c s="34" t="s">
        <v>1540</v>
      </c>
      <c s="35" t="s">
        <v>5</v>
      </c>
      <c s="6" t="s">
        <v>1541</v>
      </c>
      <c s="36" t="s">
        <v>257</v>
      </c>
      <c s="37">
        <v>1</v>
      </c>
      <c s="36">
        <v>0</v>
      </c>
      <c s="36">
        <f>ROUND(G419*H419,6)</f>
      </c>
      <c r="L419" s="38">
        <v>0</v>
      </c>
      <c s="32">
        <f>ROUND(ROUND(L419,2)*ROUND(G419,3),2)</f>
      </c>
      <c s="36" t="s">
        <v>98</v>
      </c>
      <c>
        <f>(M419*21)/100</f>
      </c>
      <c t="s">
        <v>28</v>
      </c>
    </row>
    <row r="420" spans="1:5" ht="12.75">
      <c r="A420" s="35" t="s">
        <v>55</v>
      </c>
      <c r="E420" s="39" t="s">
        <v>1541</v>
      </c>
    </row>
    <row r="421" spans="1:5" ht="12.75">
      <c r="A421" s="35" t="s">
        <v>56</v>
      </c>
      <c r="E421" s="40" t="s">
        <v>5</v>
      </c>
    </row>
    <row r="422" spans="1:5" ht="12.75">
      <c r="A422" t="s">
        <v>57</v>
      </c>
      <c r="E422" s="39" t="s">
        <v>5</v>
      </c>
    </row>
    <row r="423" spans="1:16" ht="12.75">
      <c r="A423" t="s">
        <v>50</v>
      </c>
      <c s="34" t="s">
        <v>1542</v>
      </c>
      <c s="34" t="s">
        <v>1543</v>
      </c>
      <c s="35" t="s">
        <v>5</v>
      </c>
      <c s="6" t="s">
        <v>1544</v>
      </c>
      <c s="36" t="s">
        <v>70</v>
      </c>
      <c s="37">
        <v>3106.242</v>
      </c>
      <c s="36">
        <v>0</v>
      </c>
      <c s="36">
        <f>ROUND(G423*H423,6)</f>
      </c>
      <c r="L423" s="38">
        <v>0</v>
      </c>
      <c s="32">
        <f>ROUND(ROUND(L423,2)*ROUND(G423,3),2)</f>
      </c>
      <c s="36" t="s">
        <v>98</v>
      </c>
      <c>
        <f>(M423*21)/100</f>
      </c>
      <c t="s">
        <v>28</v>
      </c>
    </row>
    <row r="424" spans="1:5" ht="12.75">
      <c r="A424" s="35" t="s">
        <v>55</v>
      </c>
      <c r="E424" s="39" t="s">
        <v>1544</v>
      </c>
    </row>
    <row r="425" spans="1:5" ht="409.5">
      <c r="A425" s="35" t="s">
        <v>56</v>
      </c>
      <c r="E425" s="42" t="s">
        <v>1545</v>
      </c>
    </row>
    <row r="426" spans="1:5" ht="12.75">
      <c r="A426" t="s">
        <v>57</v>
      </c>
      <c r="E426" s="39" t="s">
        <v>5</v>
      </c>
    </row>
    <row r="427" spans="1:16" ht="12.75">
      <c r="A427" t="s">
        <v>50</v>
      </c>
      <c s="34" t="s">
        <v>1546</v>
      </c>
      <c s="34" t="s">
        <v>1547</v>
      </c>
      <c s="35" t="s">
        <v>5</v>
      </c>
      <c s="6" t="s">
        <v>1548</v>
      </c>
      <c s="36" t="s">
        <v>70</v>
      </c>
      <c s="37">
        <v>1210.28</v>
      </c>
      <c s="36">
        <v>0</v>
      </c>
      <c s="36">
        <f>ROUND(G427*H427,6)</f>
      </c>
      <c r="L427" s="38">
        <v>0</v>
      </c>
      <c s="32">
        <f>ROUND(ROUND(L427,2)*ROUND(G427,3),2)</f>
      </c>
      <c s="36" t="s">
        <v>98</v>
      </c>
      <c>
        <f>(M427*21)/100</f>
      </c>
      <c t="s">
        <v>28</v>
      </c>
    </row>
    <row r="428" spans="1:5" ht="12.75">
      <c r="A428" s="35" t="s">
        <v>55</v>
      </c>
      <c r="E428" s="39" t="s">
        <v>1548</v>
      </c>
    </row>
    <row r="429" spans="1:5" ht="12.75">
      <c r="A429" s="35" t="s">
        <v>56</v>
      </c>
      <c r="E429" s="40" t="s">
        <v>5</v>
      </c>
    </row>
    <row r="430" spans="1:5" ht="12.75">
      <c r="A430" t="s">
        <v>57</v>
      </c>
      <c r="E430" s="39" t="s">
        <v>5</v>
      </c>
    </row>
    <row r="431" spans="1:16" ht="25.5">
      <c r="A431" t="s">
        <v>50</v>
      </c>
      <c s="34" t="s">
        <v>1549</v>
      </c>
      <c s="34" t="s">
        <v>1550</v>
      </c>
      <c s="35" t="s">
        <v>5</v>
      </c>
      <c s="6" t="s">
        <v>1551</v>
      </c>
      <c s="36" t="s">
        <v>70</v>
      </c>
      <c s="37">
        <v>637.979</v>
      </c>
      <c s="36">
        <v>0.00606</v>
      </c>
      <c s="36">
        <f>ROUND(G431*H431,6)</f>
      </c>
      <c r="L431" s="38">
        <v>0</v>
      </c>
      <c s="32">
        <f>ROUND(ROUND(L431,2)*ROUND(G431,3),2)</f>
      </c>
      <c s="36" t="s">
        <v>98</v>
      </c>
      <c>
        <f>(M431*21)/100</f>
      </c>
      <c t="s">
        <v>28</v>
      </c>
    </row>
    <row r="432" spans="1:5" ht="25.5">
      <c r="A432" s="35" t="s">
        <v>55</v>
      </c>
      <c r="E432" s="39" t="s">
        <v>1551</v>
      </c>
    </row>
    <row r="433" spans="1:5" ht="140.25">
      <c r="A433" s="35" t="s">
        <v>56</v>
      </c>
      <c r="E433" s="42" t="s">
        <v>1552</v>
      </c>
    </row>
    <row r="434" spans="1:5" ht="12.75">
      <c r="A434" t="s">
        <v>57</v>
      </c>
      <c r="E434" s="39" t="s">
        <v>5</v>
      </c>
    </row>
    <row r="435" spans="1:16" ht="12.75">
      <c r="A435" t="s">
        <v>50</v>
      </c>
      <c s="34" t="s">
        <v>1553</v>
      </c>
      <c s="34" t="s">
        <v>1554</v>
      </c>
      <c s="35" t="s">
        <v>5</v>
      </c>
      <c s="6" t="s">
        <v>1555</v>
      </c>
      <c s="36" t="s">
        <v>70</v>
      </c>
      <c s="37">
        <v>1395.24</v>
      </c>
      <c s="36">
        <v>0.00665</v>
      </c>
      <c s="36">
        <f>ROUND(G435*H435,6)</f>
      </c>
      <c r="L435" s="38">
        <v>0</v>
      </c>
      <c s="32">
        <f>ROUND(ROUND(L435,2)*ROUND(G435,3),2)</f>
      </c>
      <c s="36" t="s">
        <v>98</v>
      </c>
      <c>
        <f>(M435*21)/100</f>
      </c>
      <c t="s">
        <v>28</v>
      </c>
    </row>
    <row r="436" spans="1:5" ht="12.75">
      <c r="A436" s="35" t="s">
        <v>55</v>
      </c>
      <c r="E436" s="39" t="s">
        <v>1555</v>
      </c>
    </row>
    <row r="437" spans="1:5" ht="12.75">
      <c r="A437" s="35" t="s">
        <v>56</v>
      </c>
      <c r="E437" s="40" t="s">
        <v>1556</v>
      </c>
    </row>
    <row r="438" spans="1:5" ht="12.75">
      <c r="A438" t="s">
        <v>57</v>
      </c>
      <c r="E438" s="39" t="s">
        <v>5</v>
      </c>
    </row>
    <row r="439" spans="1:16" ht="12.75">
      <c r="A439" t="s">
        <v>50</v>
      </c>
      <c s="34" t="s">
        <v>1557</v>
      </c>
      <c s="34" t="s">
        <v>1558</v>
      </c>
      <c s="35" t="s">
        <v>5</v>
      </c>
      <c s="6" t="s">
        <v>1559</v>
      </c>
      <c s="36" t="s">
        <v>1560</v>
      </c>
      <c s="37">
        <v>1</v>
      </c>
      <c s="36">
        <v>0</v>
      </c>
      <c s="36">
        <f>ROUND(G439*H439,6)</f>
      </c>
      <c r="L439" s="38">
        <v>0</v>
      </c>
      <c s="32">
        <f>ROUND(ROUND(L439,2)*ROUND(G439,3),2)</f>
      </c>
      <c s="36" t="s">
        <v>98</v>
      </c>
      <c>
        <f>(M439*21)/100</f>
      </c>
      <c t="s">
        <v>28</v>
      </c>
    </row>
    <row r="440" spans="1:5" ht="12.75">
      <c r="A440" s="35" t="s">
        <v>55</v>
      </c>
      <c r="E440" s="39" t="s">
        <v>1559</v>
      </c>
    </row>
    <row r="441" spans="1:5" ht="12.75">
      <c r="A441" s="35" t="s">
        <v>56</v>
      </c>
      <c r="E441" s="40" t="s">
        <v>5</v>
      </c>
    </row>
    <row r="442" spans="1:5" ht="12.75">
      <c r="A442" t="s">
        <v>57</v>
      </c>
      <c r="E442" s="39" t="s">
        <v>5</v>
      </c>
    </row>
    <row r="443" spans="1:16" ht="25.5">
      <c r="A443" t="s">
        <v>50</v>
      </c>
      <c s="34" t="s">
        <v>1561</v>
      </c>
      <c s="34" t="s">
        <v>1562</v>
      </c>
      <c s="35" t="s">
        <v>5</v>
      </c>
      <c s="6" t="s">
        <v>1563</v>
      </c>
      <c s="36" t="s">
        <v>70</v>
      </c>
      <c s="37">
        <v>86.892</v>
      </c>
      <c s="36">
        <v>0.0142</v>
      </c>
      <c s="36">
        <f>ROUND(G443*H443,6)</f>
      </c>
      <c r="L443" s="38">
        <v>0</v>
      </c>
      <c s="32">
        <f>ROUND(ROUND(L443,2)*ROUND(G443,3),2)</f>
      </c>
      <c s="36" t="s">
        <v>98</v>
      </c>
      <c>
        <f>(M443*21)/100</f>
      </c>
      <c t="s">
        <v>28</v>
      </c>
    </row>
    <row r="444" spans="1:5" ht="25.5">
      <c r="A444" s="35" t="s">
        <v>55</v>
      </c>
      <c r="E444" s="39" t="s">
        <v>1563</v>
      </c>
    </row>
    <row r="445" spans="1:5" ht="12.75">
      <c r="A445" s="35" t="s">
        <v>56</v>
      </c>
      <c r="E445" s="40" t="s">
        <v>1564</v>
      </c>
    </row>
    <row r="446" spans="1:5" ht="12.75">
      <c r="A446" t="s">
        <v>57</v>
      </c>
      <c r="E446" s="39" t="s">
        <v>5</v>
      </c>
    </row>
    <row r="447" spans="1:16" ht="25.5">
      <c r="A447" t="s">
        <v>50</v>
      </c>
      <c s="34" t="s">
        <v>1565</v>
      </c>
      <c s="34" t="s">
        <v>1566</v>
      </c>
      <c s="35" t="s">
        <v>5</v>
      </c>
      <c s="6" t="s">
        <v>1567</v>
      </c>
      <c s="36" t="s">
        <v>70</v>
      </c>
      <c s="37">
        <v>8.328</v>
      </c>
      <c s="36">
        <v>0.02618</v>
      </c>
      <c s="36">
        <f>ROUND(G447*H447,6)</f>
      </c>
      <c r="L447" s="38">
        <v>0</v>
      </c>
      <c s="32">
        <f>ROUND(ROUND(L447,2)*ROUND(G447,3),2)</f>
      </c>
      <c s="36" t="s">
        <v>98</v>
      </c>
      <c>
        <f>(M447*21)/100</f>
      </c>
      <c t="s">
        <v>28</v>
      </c>
    </row>
    <row r="448" spans="1:5" ht="38.25">
      <c r="A448" s="35" t="s">
        <v>55</v>
      </c>
      <c r="E448" s="39" t="s">
        <v>1568</v>
      </c>
    </row>
    <row r="449" spans="1:5" ht="102">
      <c r="A449" s="35" t="s">
        <v>56</v>
      </c>
      <c r="E449" s="42" t="s">
        <v>1569</v>
      </c>
    </row>
    <row r="450" spans="1:5" ht="12.75">
      <c r="A450" t="s">
        <v>57</v>
      </c>
      <c r="E450" s="39" t="s">
        <v>5</v>
      </c>
    </row>
    <row r="451" spans="1:16" ht="25.5">
      <c r="A451" t="s">
        <v>50</v>
      </c>
      <c s="34" t="s">
        <v>1570</v>
      </c>
      <c s="34" t="s">
        <v>1571</v>
      </c>
      <c s="35" t="s">
        <v>5</v>
      </c>
      <c s="6" t="s">
        <v>1572</v>
      </c>
      <c s="36" t="s">
        <v>70</v>
      </c>
      <c s="37">
        <v>22.627</v>
      </c>
      <c s="36">
        <v>0.03086</v>
      </c>
      <c s="36">
        <f>ROUND(G451*H451,6)</f>
      </c>
      <c r="L451" s="38">
        <v>0</v>
      </c>
      <c s="32">
        <f>ROUND(ROUND(L451,2)*ROUND(G451,3),2)</f>
      </c>
      <c s="36" t="s">
        <v>98</v>
      </c>
      <c>
        <f>(M451*21)/100</f>
      </c>
      <c t="s">
        <v>28</v>
      </c>
    </row>
    <row r="452" spans="1:5" ht="38.25">
      <c r="A452" s="35" t="s">
        <v>55</v>
      </c>
      <c r="E452" s="39" t="s">
        <v>1573</v>
      </c>
    </row>
    <row r="453" spans="1:5" ht="204">
      <c r="A453" s="35" t="s">
        <v>56</v>
      </c>
      <c r="E453" s="42" t="s">
        <v>1574</v>
      </c>
    </row>
    <row r="454" spans="1:5" ht="12.75">
      <c r="A454" t="s">
        <v>57</v>
      </c>
      <c r="E454" s="39" t="s">
        <v>5</v>
      </c>
    </row>
    <row r="455" spans="1:16" ht="25.5">
      <c r="A455" t="s">
        <v>50</v>
      </c>
      <c s="34" t="s">
        <v>1575</v>
      </c>
      <c s="34" t="s">
        <v>1576</v>
      </c>
      <c s="35" t="s">
        <v>5</v>
      </c>
      <c s="6" t="s">
        <v>1572</v>
      </c>
      <c s="36" t="s">
        <v>70</v>
      </c>
      <c s="37">
        <v>5.88</v>
      </c>
      <c s="36">
        <v>0.03008</v>
      </c>
      <c s="36">
        <f>ROUND(G455*H455,6)</f>
      </c>
      <c r="L455" s="38">
        <v>0</v>
      </c>
      <c s="32">
        <f>ROUND(ROUND(L455,2)*ROUND(G455,3),2)</f>
      </c>
      <c s="36" t="s">
        <v>98</v>
      </c>
      <c>
        <f>(M455*21)/100</f>
      </c>
      <c t="s">
        <v>28</v>
      </c>
    </row>
    <row r="456" spans="1:5" ht="38.25">
      <c r="A456" s="35" t="s">
        <v>55</v>
      </c>
      <c r="E456" s="39" t="s">
        <v>1577</v>
      </c>
    </row>
    <row r="457" spans="1:5" ht="76.5">
      <c r="A457" s="35" t="s">
        <v>56</v>
      </c>
      <c r="E457" s="42" t="s">
        <v>1578</v>
      </c>
    </row>
    <row r="458" spans="1:5" ht="12.75">
      <c r="A458" t="s">
        <v>57</v>
      </c>
      <c r="E458" s="39" t="s">
        <v>5</v>
      </c>
    </row>
    <row r="459" spans="1:16" ht="25.5">
      <c r="A459" t="s">
        <v>50</v>
      </c>
      <c s="34" t="s">
        <v>1579</v>
      </c>
      <c s="34" t="s">
        <v>1580</v>
      </c>
      <c s="35" t="s">
        <v>5</v>
      </c>
      <c s="6" t="s">
        <v>1581</v>
      </c>
      <c s="36" t="s">
        <v>70</v>
      </c>
      <c s="37">
        <v>0.99</v>
      </c>
      <c s="36">
        <v>0.02618</v>
      </c>
      <c s="36">
        <f>ROUND(G459*H459,6)</f>
      </c>
      <c r="L459" s="38">
        <v>0</v>
      </c>
      <c s="32">
        <f>ROUND(ROUND(L459,2)*ROUND(G459,3),2)</f>
      </c>
      <c s="36" t="s">
        <v>98</v>
      </c>
      <c>
        <f>(M459*21)/100</f>
      </c>
      <c t="s">
        <v>28</v>
      </c>
    </row>
    <row r="460" spans="1:5" ht="38.25">
      <c r="A460" s="35" t="s">
        <v>55</v>
      </c>
      <c r="E460" s="39" t="s">
        <v>1582</v>
      </c>
    </row>
    <row r="461" spans="1:5" ht="38.25">
      <c r="A461" s="35" t="s">
        <v>56</v>
      </c>
      <c r="E461" s="42" t="s">
        <v>1583</v>
      </c>
    </row>
    <row r="462" spans="1:5" ht="12.75">
      <c r="A462" t="s">
        <v>57</v>
      </c>
      <c r="E462" s="39" t="s">
        <v>5</v>
      </c>
    </row>
    <row r="463" spans="1:16" ht="25.5">
      <c r="A463" t="s">
        <v>50</v>
      </c>
      <c s="34" t="s">
        <v>1584</v>
      </c>
      <c s="34" t="s">
        <v>1585</v>
      </c>
      <c s="35" t="s">
        <v>5</v>
      </c>
      <c s="6" t="s">
        <v>1586</v>
      </c>
      <c s="36" t="s">
        <v>70</v>
      </c>
      <c s="37">
        <v>14.02</v>
      </c>
      <c s="36">
        <v>0.03106</v>
      </c>
      <c s="36">
        <f>ROUND(G463*H463,6)</f>
      </c>
      <c r="L463" s="38">
        <v>0</v>
      </c>
      <c s="32">
        <f>ROUND(ROUND(L463,2)*ROUND(G463,3),2)</f>
      </c>
      <c s="36" t="s">
        <v>98</v>
      </c>
      <c>
        <f>(M463*21)/100</f>
      </c>
      <c t="s">
        <v>28</v>
      </c>
    </row>
    <row r="464" spans="1:5" ht="38.25">
      <c r="A464" s="35" t="s">
        <v>55</v>
      </c>
      <c r="E464" s="39" t="s">
        <v>1587</v>
      </c>
    </row>
    <row r="465" spans="1:5" ht="89.25">
      <c r="A465" s="35" t="s">
        <v>56</v>
      </c>
      <c r="E465" s="42" t="s">
        <v>1588</v>
      </c>
    </row>
    <row r="466" spans="1:5" ht="12.75">
      <c r="A466" t="s">
        <v>57</v>
      </c>
      <c r="E466" s="39" t="s">
        <v>5</v>
      </c>
    </row>
    <row r="467" spans="1:16" ht="38.25">
      <c r="A467" t="s">
        <v>50</v>
      </c>
      <c s="34" t="s">
        <v>1589</v>
      </c>
      <c s="34" t="s">
        <v>1590</v>
      </c>
      <c s="35" t="s">
        <v>5</v>
      </c>
      <c s="6" t="s">
        <v>1591</v>
      </c>
      <c s="36" t="s">
        <v>70</v>
      </c>
      <c s="37">
        <v>90</v>
      </c>
      <c s="36">
        <v>0.01256</v>
      </c>
      <c s="36">
        <f>ROUND(G467*H467,6)</f>
      </c>
      <c r="L467" s="38">
        <v>0</v>
      </c>
      <c s="32">
        <f>ROUND(ROUND(L467,2)*ROUND(G467,3),2)</f>
      </c>
      <c s="36" t="s">
        <v>98</v>
      </c>
      <c>
        <f>(M467*21)/100</f>
      </c>
      <c t="s">
        <v>28</v>
      </c>
    </row>
    <row r="468" spans="1:5" ht="38.25">
      <c r="A468" s="35" t="s">
        <v>55</v>
      </c>
      <c r="E468" s="39" t="s">
        <v>1592</v>
      </c>
    </row>
    <row r="469" spans="1:5" ht="76.5">
      <c r="A469" s="35" t="s">
        <v>56</v>
      </c>
      <c r="E469" s="42" t="s">
        <v>1593</v>
      </c>
    </row>
    <row r="470" spans="1:5" ht="12.75">
      <c r="A470" t="s">
        <v>57</v>
      </c>
      <c r="E470" s="39" t="s">
        <v>5</v>
      </c>
    </row>
    <row r="471" spans="1:16" ht="12.75">
      <c r="A471" t="s">
        <v>50</v>
      </c>
      <c s="34" t="s">
        <v>1594</v>
      </c>
      <c s="34" t="s">
        <v>1595</v>
      </c>
      <c s="35" t="s">
        <v>5</v>
      </c>
      <c s="6" t="s">
        <v>1596</v>
      </c>
      <c s="36" t="s">
        <v>70</v>
      </c>
      <c s="37">
        <v>304.899</v>
      </c>
      <c s="36">
        <v>0.0036</v>
      </c>
      <c s="36">
        <f>ROUND(G471*H471,6)</f>
      </c>
      <c r="L471" s="38">
        <v>0</v>
      </c>
      <c s="32">
        <f>ROUND(ROUND(L471,2)*ROUND(G471,3),2)</f>
      </c>
      <c s="36" t="s">
        <v>98</v>
      </c>
      <c>
        <f>(M471*21)/100</f>
      </c>
      <c t="s">
        <v>28</v>
      </c>
    </row>
    <row r="472" spans="1:5" ht="12.75">
      <c r="A472" s="35" t="s">
        <v>55</v>
      </c>
      <c r="E472" s="39" t="s">
        <v>1596</v>
      </c>
    </row>
    <row r="473" spans="1:5" ht="12.75">
      <c r="A473" s="35" t="s">
        <v>56</v>
      </c>
      <c r="E473" s="40" t="s">
        <v>1597</v>
      </c>
    </row>
    <row r="474" spans="1:5" ht="12.75">
      <c r="A474" t="s">
        <v>57</v>
      </c>
      <c r="E474" s="39" t="s">
        <v>5</v>
      </c>
    </row>
    <row r="475" spans="1:16" ht="12.75">
      <c r="A475" t="s">
        <v>50</v>
      </c>
      <c s="34" t="s">
        <v>1598</v>
      </c>
      <c s="34" t="s">
        <v>1599</v>
      </c>
      <c s="35" t="s">
        <v>5</v>
      </c>
      <c s="6" t="s">
        <v>1600</v>
      </c>
      <c s="36" t="s">
        <v>70</v>
      </c>
      <c s="37">
        <v>147.714</v>
      </c>
      <c s="36">
        <v>0.0016</v>
      </c>
      <c s="36">
        <f>ROUND(G475*H475,6)</f>
      </c>
      <c r="L475" s="38">
        <v>0</v>
      </c>
      <c s="32">
        <f>ROUND(ROUND(L475,2)*ROUND(G475,3),2)</f>
      </c>
      <c s="36" t="s">
        <v>98</v>
      </c>
      <c>
        <f>(M475*21)/100</f>
      </c>
      <c t="s">
        <v>28</v>
      </c>
    </row>
    <row r="476" spans="1:5" ht="12.75">
      <c r="A476" s="35" t="s">
        <v>55</v>
      </c>
      <c r="E476" s="39" t="s">
        <v>1600</v>
      </c>
    </row>
    <row r="477" spans="1:5" ht="12.75">
      <c r="A477" s="35" t="s">
        <v>56</v>
      </c>
      <c r="E477" s="40" t="s">
        <v>1601</v>
      </c>
    </row>
    <row r="478" spans="1:5" ht="12.75">
      <c r="A478" t="s">
        <v>57</v>
      </c>
      <c r="E478" s="39" t="s">
        <v>5</v>
      </c>
    </row>
    <row r="479" spans="1:16" ht="12.75">
      <c r="A479" t="s">
        <v>50</v>
      </c>
      <c s="34" t="s">
        <v>1602</v>
      </c>
      <c s="34" t="s">
        <v>1603</v>
      </c>
      <c s="35" t="s">
        <v>5</v>
      </c>
      <c s="6" t="s">
        <v>1604</v>
      </c>
      <c s="36" t="s">
        <v>70</v>
      </c>
      <c s="37">
        <v>747.884</v>
      </c>
      <c s="36">
        <v>0.00283</v>
      </c>
      <c s="36">
        <f>ROUND(G479*H479,6)</f>
      </c>
      <c r="L479" s="38">
        <v>0</v>
      </c>
      <c s="32">
        <f>ROUND(ROUND(L479,2)*ROUND(G479,3),2)</f>
      </c>
      <c s="36" t="s">
        <v>98</v>
      </c>
      <c>
        <f>(M479*21)/100</f>
      </c>
      <c t="s">
        <v>28</v>
      </c>
    </row>
    <row r="480" spans="1:5" ht="12.75">
      <c r="A480" s="35" t="s">
        <v>55</v>
      </c>
      <c r="E480" s="39" t="s">
        <v>1604</v>
      </c>
    </row>
    <row r="481" spans="1:5" ht="25.5">
      <c r="A481" s="35" t="s">
        <v>56</v>
      </c>
      <c r="E481" s="40" t="s">
        <v>1605</v>
      </c>
    </row>
    <row r="482" spans="1:5" ht="12.75">
      <c r="A482" t="s">
        <v>57</v>
      </c>
      <c r="E482" s="39" t="s">
        <v>5</v>
      </c>
    </row>
    <row r="483" spans="1:16" ht="12.75">
      <c r="A483" t="s">
        <v>50</v>
      </c>
      <c s="34" t="s">
        <v>1606</v>
      </c>
      <c s="34" t="s">
        <v>1607</v>
      </c>
      <c s="35" t="s">
        <v>5</v>
      </c>
      <c s="6" t="s">
        <v>1608</v>
      </c>
      <c s="36" t="s">
        <v>70</v>
      </c>
      <c s="37">
        <v>728.91</v>
      </c>
      <c s="36">
        <v>0.00283</v>
      </c>
      <c s="36">
        <f>ROUND(G483*H483,6)</f>
      </c>
      <c r="L483" s="38">
        <v>0</v>
      </c>
      <c s="32">
        <f>ROUND(ROUND(L483,2)*ROUND(G483,3),2)</f>
      </c>
      <c s="36" t="s">
        <v>98</v>
      </c>
      <c>
        <f>(M483*21)/100</f>
      </c>
      <c t="s">
        <v>28</v>
      </c>
    </row>
    <row r="484" spans="1:5" ht="12.75">
      <c r="A484" s="35" t="s">
        <v>55</v>
      </c>
      <c r="E484" s="39" t="s">
        <v>1608</v>
      </c>
    </row>
    <row r="485" spans="1:5" ht="25.5">
      <c r="A485" s="35" t="s">
        <v>56</v>
      </c>
      <c r="E485" s="40" t="s">
        <v>1609</v>
      </c>
    </row>
    <row r="486" spans="1:5" ht="12.75">
      <c r="A486" t="s">
        <v>57</v>
      </c>
      <c r="E486" s="39" t="s">
        <v>5</v>
      </c>
    </row>
    <row r="487" spans="1:16" ht="12.75">
      <c r="A487" t="s">
        <v>50</v>
      </c>
      <c s="34" t="s">
        <v>1610</v>
      </c>
      <c s="34" t="s">
        <v>1611</v>
      </c>
      <c s="35" t="s">
        <v>5</v>
      </c>
      <c s="6" t="s">
        <v>1612</v>
      </c>
      <c s="36" t="s">
        <v>85</v>
      </c>
      <c s="37">
        <v>493.5</v>
      </c>
      <c s="36">
        <v>0</v>
      </c>
      <c s="36">
        <f>ROUND(G487*H487,6)</f>
      </c>
      <c r="L487" s="38">
        <v>0</v>
      </c>
      <c s="32">
        <f>ROUND(ROUND(L487,2)*ROUND(G487,3),2)</f>
      </c>
      <c s="36" t="s">
        <v>1449</v>
      </c>
      <c>
        <f>(M487*21)/100</f>
      </c>
      <c t="s">
        <v>28</v>
      </c>
    </row>
    <row r="488" spans="1:5" ht="12.75">
      <c r="A488" s="35" t="s">
        <v>55</v>
      </c>
      <c r="E488" s="39" t="s">
        <v>1612</v>
      </c>
    </row>
    <row r="489" spans="1:5" ht="12.75">
      <c r="A489" s="35" t="s">
        <v>56</v>
      </c>
      <c r="E489" s="40" t="s">
        <v>1613</v>
      </c>
    </row>
    <row r="490" spans="1:5" ht="12.75">
      <c r="A490" t="s">
        <v>57</v>
      </c>
      <c r="E490" s="39" t="s">
        <v>5</v>
      </c>
    </row>
    <row r="491" spans="1:16" ht="12.75">
      <c r="A491" t="s">
        <v>50</v>
      </c>
      <c s="34" t="s">
        <v>1614</v>
      </c>
      <c s="34" t="s">
        <v>1615</v>
      </c>
      <c s="35" t="s">
        <v>5</v>
      </c>
      <c s="6" t="s">
        <v>1616</v>
      </c>
      <c s="36" t="s">
        <v>70</v>
      </c>
      <c s="37">
        <v>108</v>
      </c>
      <c s="36">
        <v>0</v>
      </c>
      <c s="36">
        <f>ROUND(G491*H491,6)</f>
      </c>
      <c r="L491" s="38">
        <v>0</v>
      </c>
      <c s="32">
        <f>ROUND(ROUND(L491,2)*ROUND(G491,3),2)</f>
      </c>
      <c s="36" t="s">
        <v>98</v>
      </c>
      <c>
        <f>(M491*21)/100</f>
      </c>
      <c t="s">
        <v>28</v>
      </c>
    </row>
    <row r="492" spans="1:5" ht="12.75">
      <c r="A492" s="35" t="s">
        <v>55</v>
      </c>
      <c r="E492" s="39" t="s">
        <v>1616</v>
      </c>
    </row>
    <row r="493" spans="1:5" ht="12.75">
      <c r="A493" s="35" t="s">
        <v>56</v>
      </c>
      <c r="E493" s="40" t="s">
        <v>1617</v>
      </c>
    </row>
    <row r="494" spans="1:5" ht="216.75">
      <c r="A494" t="s">
        <v>57</v>
      </c>
      <c r="E494" s="39" t="s">
        <v>1618</v>
      </c>
    </row>
    <row r="495" spans="1:16" ht="12.75">
      <c r="A495" t="s">
        <v>50</v>
      </c>
      <c s="34" t="s">
        <v>1619</v>
      </c>
      <c s="34" t="s">
        <v>1620</v>
      </c>
      <c s="35" t="s">
        <v>5</v>
      </c>
      <c s="6" t="s">
        <v>1621</v>
      </c>
      <c s="36" t="s">
        <v>70</v>
      </c>
      <c s="37">
        <v>218.646</v>
      </c>
      <c s="36">
        <v>0</v>
      </c>
      <c s="36">
        <f>ROUND(G495*H495,6)</f>
      </c>
      <c r="L495" s="38">
        <v>0</v>
      </c>
      <c s="32">
        <f>ROUND(ROUND(L495,2)*ROUND(G495,3),2)</f>
      </c>
      <c s="36" t="s">
        <v>98</v>
      </c>
      <c>
        <f>(M495*21)/100</f>
      </c>
      <c t="s">
        <v>28</v>
      </c>
    </row>
    <row r="496" spans="1:5" ht="12.75">
      <c r="A496" s="35" t="s">
        <v>55</v>
      </c>
      <c r="E496" s="39" t="s">
        <v>1621</v>
      </c>
    </row>
    <row r="497" spans="1:5" ht="38.25">
      <c r="A497" s="35" t="s">
        <v>56</v>
      </c>
      <c r="E497" s="40" t="s">
        <v>1622</v>
      </c>
    </row>
    <row r="498" spans="1:5" ht="242.25">
      <c r="A498" t="s">
        <v>57</v>
      </c>
      <c r="E498" s="39" t="s">
        <v>1623</v>
      </c>
    </row>
    <row r="499" spans="1:16" ht="25.5">
      <c r="A499" t="s">
        <v>50</v>
      </c>
      <c s="34" t="s">
        <v>1624</v>
      </c>
      <c s="34" t="s">
        <v>1625</v>
      </c>
      <c s="35" t="s">
        <v>5</v>
      </c>
      <c s="6" t="s">
        <v>1626</v>
      </c>
      <c s="36" t="s">
        <v>70</v>
      </c>
      <c s="37">
        <v>2300.364</v>
      </c>
      <c s="36">
        <v>0.0024</v>
      </c>
      <c s="36">
        <f>ROUND(G499*H499,6)</f>
      </c>
      <c r="L499" s="38">
        <v>0</v>
      </c>
      <c s="32">
        <f>ROUND(ROUND(L499,2)*ROUND(G499,3),2)</f>
      </c>
      <c s="36" t="s">
        <v>98</v>
      </c>
      <c>
        <f>(M499*21)/100</f>
      </c>
      <c t="s">
        <v>28</v>
      </c>
    </row>
    <row r="500" spans="1:5" ht="25.5">
      <c r="A500" s="35" t="s">
        <v>55</v>
      </c>
      <c r="E500" s="39" t="s">
        <v>1626</v>
      </c>
    </row>
    <row r="501" spans="1:5" ht="12.75">
      <c r="A501" s="35" t="s">
        <v>56</v>
      </c>
      <c r="E501" s="40" t="s">
        <v>1627</v>
      </c>
    </row>
    <row r="502" spans="1:5" ht="12.75">
      <c r="A502" t="s">
        <v>57</v>
      </c>
      <c r="E502" s="39" t="s">
        <v>5</v>
      </c>
    </row>
    <row r="503" spans="1:16" ht="25.5">
      <c r="A503" t="s">
        <v>50</v>
      </c>
      <c s="34" t="s">
        <v>1628</v>
      </c>
      <c s="34" t="s">
        <v>1629</v>
      </c>
      <c s="35" t="s">
        <v>5</v>
      </c>
      <c s="6" t="s">
        <v>1626</v>
      </c>
      <c s="36" t="s">
        <v>70</v>
      </c>
      <c s="37">
        <v>199.118</v>
      </c>
      <c s="36">
        <v>0.0024</v>
      </c>
      <c s="36">
        <f>ROUND(G503*H503,6)</f>
      </c>
      <c r="L503" s="38">
        <v>0</v>
      </c>
      <c s="32">
        <f>ROUND(ROUND(L503,2)*ROUND(G503,3),2)</f>
      </c>
      <c s="36" t="s">
        <v>1449</v>
      </c>
      <c>
        <f>(M503*21)/100</f>
      </c>
      <c t="s">
        <v>28</v>
      </c>
    </row>
    <row r="504" spans="1:5" ht="25.5">
      <c r="A504" s="35" t="s">
        <v>55</v>
      </c>
      <c r="E504" s="39" t="s">
        <v>1626</v>
      </c>
    </row>
    <row r="505" spans="1:5" ht="12.75">
      <c r="A505" s="35" t="s">
        <v>56</v>
      </c>
      <c r="E505" s="40" t="s">
        <v>1630</v>
      </c>
    </row>
    <row r="506" spans="1:5" ht="12.75">
      <c r="A506" t="s">
        <v>57</v>
      </c>
      <c r="E506" s="39" t="s">
        <v>5</v>
      </c>
    </row>
    <row r="507" spans="1:16" ht="12.75">
      <c r="A507" t="s">
        <v>50</v>
      </c>
      <c s="34" t="s">
        <v>1631</v>
      </c>
      <c s="34" t="s">
        <v>1632</v>
      </c>
      <c s="35" t="s">
        <v>5</v>
      </c>
      <c s="6" t="s">
        <v>1633</v>
      </c>
      <c s="36" t="s">
        <v>70</v>
      </c>
      <c s="37">
        <v>85.64</v>
      </c>
      <c s="36">
        <v>0.0034</v>
      </c>
      <c s="36">
        <f>ROUND(G507*H507,6)</f>
      </c>
      <c r="L507" s="38">
        <v>0</v>
      </c>
      <c s="32">
        <f>ROUND(ROUND(L507,2)*ROUND(G507,3),2)</f>
      </c>
      <c s="36" t="s">
        <v>98</v>
      </c>
      <c>
        <f>(M507*21)/100</f>
      </c>
      <c t="s">
        <v>28</v>
      </c>
    </row>
    <row r="508" spans="1:5" ht="12.75">
      <c r="A508" s="35" t="s">
        <v>55</v>
      </c>
      <c r="E508" s="39" t="s">
        <v>1633</v>
      </c>
    </row>
    <row r="509" spans="1:5" ht="12.75">
      <c r="A509" s="35" t="s">
        <v>56</v>
      </c>
      <c r="E509" s="40" t="s">
        <v>1634</v>
      </c>
    </row>
    <row r="510" spans="1:5" ht="12.75">
      <c r="A510" t="s">
        <v>57</v>
      </c>
      <c r="E510" s="39" t="s">
        <v>5</v>
      </c>
    </row>
    <row r="511" spans="1:16" ht="25.5">
      <c r="A511" t="s">
        <v>50</v>
      </c>
      <c s="34" t="s">
        <v>1635</v>
      </c>
      <c s="34" t="s">
        <v>1636</v>
      </c>
      <c s="35" t="s">
        <v>5</v>
      </c>
      <c s="6" t="s">
        <v>1637</v>
      </c>
      <c s="36" t="s">
        <v>70</v>
      </c>
      <c s="37">
        <v>85.64</v>
      </c>
      <c s="36">
        <v>0.0032</v>
      </c>
      <c s="36">
        <f>ROUND(G511*H511,6)</f>
      </c>
      <c r="L511" s="38">
        <v>0</v>
      </c>
      <c s="32">
        <f>ROUND(ROUND(L511,2)*ROUND(G511,3),2)</f>
      </c>
      <c s="36" t="s">
        <v>98</v>
      </c>
      <c>
        <f>(M511*21)/100</f>
      </c>
      <c t="s">
        <v>28</v>
      </c>
    </row>
    <row r="512" spans="1:5" ht="25.5">
      <c r="A512" s="35" t="s">
        <v>55</v>
      </c>
      <c r="E512" s="39" t="s">
        <v>1637</v>
      </c>
    </row>
    <row r="513" spans="1:5" ht="12.75">
      <c r="A513" s="35" t="s">
        <v>56</v>
      </c>
      <c r="E513" s="40" t="s">
        <v>1634</v>
      </c>
    </row>
    <row r="514" spans="1:5" ht="12.75">
      <c r="A514" t="s">
        <v>57</v>
      </c>
      <c r="E514" s="39" t="s">
        <v>5</v>
      </c>
    </row>
    <row r="515" spans="1:16" ht="12.75">
      <c r="A515" t="s">
        <v>50</v>
      </c>
      <c s="34" t="s">
        <v>1638</v>
      </c>
      <c s="34" t="s">
        <v>1639</v>
      </c>
      <c s="35" t="s">
        <v>5</v>
      </c>
      <c s="6" t="s">
        <v>1640</v>
      </c>
      <c s="36" t="s">
        <v>70</v>
      </c>
      <c s="37">
        <v>604.143</v>
      </c>
      <c s="36">
        <v>0.0005</v>
      </c>
      <c s="36">
        <f>ROUND(G515*H515,6)</f>
      </c>
      <c r="L515" s="38">
        <v>0</v>
      </c>
      <c s="32">
        <f>ROUND(ROUND(L515,2)*ROUND(G515,3),2)</f>
      </c>
      <c s="36" t="s">
        <v>98</v>
      </c>
      <c>
        <f>(M515*21)/100</f>
      </c>
      <c t="s">
        <v>28</v>
      </c>
    </row>
    <row r="516" spans="1:5" ht="12.75">
      <c r="A516" s="35" t="s">
        <v>55</v>
      </c>
      <c r="E516" s="39" t="s">
        <v>1640</v>
      </c>
    </row>
    <row r="517" spans="1:5" ht="38.25">
      <c r="A517" s="35" t="s">
        <v>56</v>
      </c>
      <c r="E517" s="40" t="s">
        <v>1641</v>
      </c>
    </row>
    <row r="518" spans="1:5" ht="12.75">
      <c r="A518" t="s">
        <v>57</v>
      </c>
      <c r="E518" s="39" t="s">
        <v>5</v>
      </c>
    </row>
    <row r="519" spans="1:16" ht="25.5">
      <c r="A519" t="s">
        <v>50</v>
      </c>
      <c s="34" t="s">
        <v>1642</v>
      </c>
      <c s="34" t="s">
        <v>1643</v>
      </c>
      <c s="35" t="s">
        <v>5</v>
      </c>
      <c s="6" t="s">
        <v>1644</v>
      </c>
      <c s="36" t="s">
        <v>70</v>
      </c>
      <c s="37">
        <v>2387.338</v>
      </c>
      <c s="36">
        <v>0</v>
      </c>
      <c s="36">
        <f>ROUND(G519*H519,6)</f>
      </c>
      <c r="L519" s="38">
        <v>0</v>
      </c>
      <c s="32">
        <f>ROUND(ROUND(L519,2)*ROUND(G519,3),2)</f>
      </c>
      <c s="36" t="s">
        <v>98</v>
      </c>
      <c>
        <f>(M519*21)/100</f>
      </c>
      <c t="s">
        <v>28</v>
      </c>
    </row>
    <row r="520" spans="1:5" ht="25.5">
      <c r="A520" s="35" t="s">
        <v>55</v>
      </c>
      <c r="E520" s="39" t="s">
        <v>1644</v>
      </c>
    </row>
    <row r="521" spans="1:5" ht="12.75">
      <c r="A521" s="35" t="s">
        <v>56</v>
      </c>
      <c r="E521" s="40" t="s">
        <v>1645</v>
      </c>
    </row>
    <row r="522" spans="1:5" ht="12.75">
      <c r="A522" t="s">
        <v>57</v>
      </c>
      <c r="E522" s="39" t="s">
        <v>5</v>
      </c>
    </row>
    <row r="523" spans="1:16" ht="12.75">
      <c r="A523" t="s">
        <v>50</v>
      </c>
      <c s="34" t="s">
        <v>1646</v>
      </c>
      <c s="34" t="s">
        <v>1647</v>
      </c>
      <c s="35" t="s">
        <v>5</v>
      </c>
      <c s="6" t="s">
        <v>1648</v>
      </c>
      <c s="36" t="s">
        <v>85</v>
      </c>
      <c s="37">
        <v>38570.475</v>
      </c>
      <c s="36">
        <v>0.0005</v>
      </c>
      <c s="36">
        <f>ROUND(G523*H523,6)</f>
      </c>
      <c r="L523" s="38">
        <v>0</v>
      </c>
      <c s="32">
        <f>ROUND(ROUND(L523,2)*ROUND(G523,3),2)</f>
      </c>
      <c s="36" t="s">
        <v>98</v>
      </c>
      <c>
        <f>(M523*21)/100</f>
      </c>
      <c t="s">
        <v>28</v>
      </c>
    </row>
    <row r="524" spans="1:5" ht="12.75">
      <c r="A524" s="35" t="s">
        <v>55</v>
      </c>
      <c r="E524" s="39" t="s">
        <v>1648</v>
      </c>
    </row>
    <row r="525" spans="1:5" ht="12.75">
      <c r="A525" s="35" t="s">
        <v>56</v>
      </c>
      <c r="E525" s="40" t="s">
        <v>1649</v>
      </c>
    </row>
    <row r="526" spans="1:5" ht="63.75">
      <c r="A526" t="s">
        <v>57</v>
      </c>
      <c r="E526" s="39" t="s">
        <v>1650</v>
      </c>
    </row>
    <row r="527" spans="1:16" ht="25.5">
      <c r="A527" t="s">
        <v>50</v>
      </c>
      <c s="34" t="s">
        <v>1651</v>
      </c>
      <c s="34" t="s">
        <v>1652</v>
      </c>
      <c s="35" t="s">
        <v>5</v>
      </c>
      <c s="6" t="s">
        <v>1653</v>
      </c>
      <c s="36" t="s">
        <v>70</v>
      </c>
      <c s="37">
        <v>660.022</v>
      </c>
      <c s="36">
        <v>0</v>
      </c>
      <c s="36">
        <f>ROUND(G527*H527,6)</f>
      </c>
      <c r="L527" s="38">
        <v>0</v>
      </c>
      <c s="32">
        <f>ROUND(ROUND(L527,2)*ROUND(G527,3),2)</f>
      </c>
      <c s="36" t="s">
        <v>98</v>
      </c>
      <c>
        <f>(M527*21)/100</f>
      </c>
      <c t="s">
        <v>28</v>
      </c>
    </row>
    <row r="528" spans="1:5" ht="25.5">
      <c r="A528" s="35" t="s">
        <v>55</v>
      </c>
      <c r="E528" s="39" t="s">
        <v>1653</v>
      </c>
    </row>
    <row r="529" spans="1:5" ht="12.75">
      <c r="A529" s="35" t="s">
        <v>56</v>
      </c>
      <c r="E529" s="40" t="s">
        <v>1654</v>
      </c>
    </row>
    <row r="530" spans="1:5" ht="12.75">
      <c r="A530" t="s">
        <v>57</v>
      </c>
      <c r="E530" s="39" t="s">
        <v>5</v>
      </c>
    </row>
    <row r="531" spans="1:16" ht="25.5">
      <c r="A531" t="s">
        <v>50</v>
      </c>
      <c s="34" t="s">
        <v>1655</v>
      </c>
      <c s="34" t="s">
        <v>1656</v>
      </c>
      <c s="35" t="s">
        <v>5</v>
      </c>
      <c s="6" t="s">
        <v>1657</v>
      </c>
      <c s="36" t="s">
        <v>70</v>
      </c>
      <c s="37">
        <v>93.924</v>
      </c>
      <c s="36">
        <v>0.006</v>
      </c>
      <c s="36">
        <f>ROUND(G531*H531,6)</f>
      </c>
      <c r="L531" s="38">
        <v>0</v>
      </c>
      <c s="32">
        <f>ROUND(ROUND(L531,2)*ROUND(G531,3),2)</f>
      </c>
      <c s="36" t="s">
        <v>98</v>
      </c>
      <c>
        <f>(M531*21)/100</f>
      </c>
      <c t="s">
        <v>28</v>
      </c>
    </row>
    <row r="532" spans="1:5" ht="25.5">
      <c r="A532" s="35" t="s">
        <v>55</v>
      </c>
      <c r="E532" s="39" t="s">
        <v>1657</v>
      </c>
    </row>
    <row r="533" spans="1:5" ht="63.75">
      <c r="A533" s="35" t="s">
        <v>56</v>
      </c>
      <c r="E533" s="42" t="s">
        <v>1658</v>
      </c>
    </row>
    <row r="534" spans="1:5" ht="12.75">
      <c r="A534" t="s">
        <v>57</v>
      </c>
      <c r="E534" s="39" t="s">
        <v>5</v>
      </c>
    </row>
    <row r="535" spans="1:16" ht="12.75">
      <c r="A535" t="s">
        <v>50</v>
      </c>
      <c s="34" t="s">
        <v>1659</v>
      </c>
      <c s="34" t="s">
        <v>1660</v>
      </c>
      <c s="35" t="s">
        <v>5</v>
      </c>
      <c s="6" t="s">
        <v>1661</v>
      </c>
      <c s="36" t="s">
        <v>70</v>
      </c>
      <c s="37">
        <v>112.709</v>
      </c>
      <c s="36">
        <v>0.0012</v>
      </c>
      <c s="36">
        <f>ROUND(G535*H535,6)</f>
      </c>
      <c r="L535" s="38">
        <v>0</v>
      </c>
      <c s="32">
        <f>ROUND(ROUND(L535,2)*ROUND(G535,3),2)</f>
      </c>
      <c s="36" t="s">
        <v>98</v>
      </c>
      <c>
        <f>(M535*21)/100</f>
      </c>
      <c t="s">
        <v>28</v>
      </c>
    </row>
    <row r="536" spans="1:5" ht="12.75">
      <c r="A536" s="35" t="s">
        <v>55</v>
      </c>
      <c r="E536" s="39" t="s">
        <v>1661</v>
      </c>
    </row>
    <row r="537" spans="1:5" ht="12.75">
      <c r="A537" s="35" t="s">
        <v>56</v>
      </c>
      <c r="E537" s="40" t="s">
        <v>1662</v>
      </c>
    </row>
    <row r="538" spans="1:5" ht="12.75">
      <c r="A538" t="s">
        <v>57</v>
      </c>
      <c r="E538" s="39" t="s">
        <v>5</v>
      </c>
    </row>
    <row r="539" spans="1:16" ht="25.5">
      <c r="A539" t="s">
        <v>50</v>
      </c>
      <c s="34" t="s">
        <v>1663</v>
      </c>
      <c s="34" t="s">
        <v>1664</v>
      </c>
      <c s="35" t="s">
        <v>5</v>
      </c>
      <c s="6" t="s">
        <v>1665</v>
      </c>
      <c s="36" t="s">
        <v>70</v>
      </c>
      <c s="37">
        <v>93.924</v>
      </c>
      <c s="36">
        <v>0.00309</v>
      </c>
      <c s="36">
        <f>ROUND(G539*H539,6)</f>
      </c>
      <c r="L539" s="38">
        <v>0</v>
      </c>
      <c s="32">
        <f>ROUND(ROUND(L539,2)*ROUND(G539,3),2)</f>
      </c>
      <c s="36" t="s">
        <v>98</v>
      </c>
      <c>
        <f>(M539*21)/100</f>
      </c>
      <c t="s">
        <v>28</v>
      </c>
    </row>
    <row r="540" spans="1:5" ht="25.5">
      <c r="A540" s="35" t="s">
        <v>55</v>
      </c>
      <c r="E540" s="39" t="s">
        <v>1665</v>
      </c>
    </row>
    <row r="541" spans="1:5" ht="12.75">
      <c r="A541" s="35" t="s">
        <v>56</v>
      </c>
      <c r="E541" s="40" t="s">
        <v>5</v>
      </c>
    </row>
    <row r="542" spans="1:5" ht="12.75">
      <c r="A542" t="s">
        <v>57</v>
      </c>
      <c r="E542" s="39" t="s">
        <v>5</v>
      </c>
    </row>
    <row r="543" spans="1:16" ht="12.75">
      <c r="A543" t="s">
        <v>50</v>
      </c>
      <c s="34" t="s">
        <v>1666</v>
      </c>
      <c s="34" t="s">
        <v>1667</v>
      </c>
      <c s="35" t="s">
        <v>5</v>
      </c>
      <c s="6" t="s">
        <v>1668</v>
      </c>
      <c s="36" t="s">
        <v>70</v>
      </c>
      <c s="37">
        <v>577.75</v>
      </c>
      <c s="36">
        <v>0</v>
      </c>
      <c s="36">
        <f>ROUND(G543*H543,6)</f>
      </c>
      <c r="L543" s="38">
        <v>0</v>
      </c>
      <c s="32">
        <f>ROUND(ROUND(L543,2)*ROUND(G543,3),2)</f>
      </c>
      <c s="36" t="s">
        <v>98</v>
      </c>
      <c>
        <f>(M543*21)/100</f>
      </c>
      <c t="s">
        <v>28</v>
      </c>
    </row>
    <row r="544" spans="1:5" ht="12.75">
      <c r="A544" s="35" t="s">
        <v>55</v>
      </c>
      <c r="E544" s="39" t="s">
        <v>1668</v>
      </c>
    </row>
    <row r="545" spans="1:5" ht="153">
      <c r="A545" s="35" t="s">
        <v>56</v>
      </c>
      <c r="E545" s="40" t="s">
        <v>1669</v>
      </c>
    </row>
    <row r="546" spans="1:5" ht="140.25">
      <c r="A546" t="s">
        <v>57</v>
      </c>
      <c r="E546" s="39" t="s">
        <v>1670</v>
      </c>
    </row>
    <row r="547" spans="1:16" ht="12.75">
      <c r="A547" t="s">
        <v>50</v>
      </c>
      <c s="34" t="s">
        <v>1671</v>
      </c>
      <c s="34" t="s">
        <v>1672</v>
      </c>
      <c s="35" t="s">
        <v>5</v>
      </c>
      <c s="6" t="s">
        <v>1673</v>
      </c>
      <c s="36" t="s">
        <v>70</v>
      </c>
      <c s="37">
        <v>543.015</v>
      </c>
      <c s="36">
        <v>0</v>
      </c>
      <c s="36">
        <f>ROUND(G547*H547,6)</f>
      </c>
      <c r="L547" s="38">
        <v>0</v>
      </c>
      <c s="32">
        <f>ROUND(ROUND(L547,2)*ROUND(G547,3),2)</f>
      </c>
      <c s="36" t="s">
        <v>98</v>
      </c>
      <c>
        <f>(M547*21)/100</f>
      </c>
      <c t="s">
        <v>28</v>
      </c>
    </row>
    <row r="548" spans="1:5" ht="12.75">
      <c r="A548" s="35" t="s">
        <v>55</v>
      </c>
      <c r="E548" s="39" t="s">
        <v>1673</v>
      </c>
    </row>
    <row r="549" spans="1:5" ht="153">
      <c r="A549" s="35" t="s">
        <v>56</v>
      </c>
      <c r="E549" s="40" t="s">
        <v>1674</v>
      </c>
    </row>
    <row r="550" spans="1:5" ht="409.5">
      <c r="A550" t="s">
        <v>57</v>
      </c>
      <c r="E550" s="39" t="s">
        <v>1675</v>
      </c>
    </row>
    <row r="551" spans="1:16" ht="25.5">
      <c r="A551" t="s">
        <v>50</v>
      </c>
      <c s="34" t="s">
        <v>1676</v>
      </c>
      <c s="34" t="s">
        <v>1677</v>
      </c>
      <c s="35" t="s">
        <v>5</v>
      </c>
      <c s="6" t="s">
        <v>1678</v>
      </c>
      <c s="36" t="s">
        <v>70</v>
      </c>
      <c s="37">
        <v>450.196</v>
      </c>
      <c s="36">
        <v>0.00054</v>
      </c>
      <c s="36">
        <f>ROUND(G551*H551,6)</f>
      </c>
      <c r="L551" s="38">
        <v>0</v>
      </c>
      <c s="32">
        <f>ROUND(ROUND(L551,2)*ROUND(G551,3),2)</f>
      </c>
      <c s="36" t="s">
        <v>98</v>
      </c>
      <c>
        <f>(M551*21)/100</f>
      </c>
      <c t="s">
        <v>28</v>
      </c>
    </row>
    <row r="552" spans="1:5" ht="25.5">
      <c r="A552" s="35" t="s">
        <v>55</v>
      </c>
      <c r="E552" s="39" t="s">
        <v>1678</v>
      </c>
    </row>
    <row r="553" spans="1:5" ht="89.25">
      <c r="A553" s="35" t="s">
        <v>56</v>
      </c>
      <c r="E553" s="40" t="s">
        <v>1679</v>
      </c>
    </row>
    <row r="554" spans="1:5" ht="12.75">
      <c r="A554" t="s">
        <v>57</v>
      </c>
      <c r="E554" s="39" t="s">
        <v>5</v>
      </c>
    </row>
    <row r="555" spans="1:16" ht="25.5">
      <c r="A555" t="s">
        <v>50</v>
      </c>
      <c s="34" t="s">
        <v>1680</v>
      </c>
      <c s="34" t="s">
        <v>1681</v>
      </c>
      <c s="35" t="s">
        <v>5</v>
      </c>
      <c s="6" t="s">
        <v>1682</v>
      </c>
      <c s="36" t="s">
        <v>85</v>
      </c>
      <c s="37">
        <v>3</v>
      </c>
      <c s="36">
        <v>0.03532</v>
      </c>
      <c s="36">
        <f>ROUND(G555*H555,6)</f>
      </c>
      <c r="L555" s="38">
        <v>0</v>
      </c>
      <c s="32">
        <f>ROUND(ROUND(L555,2)*ROUND(G555,3),2)</f>
      </c>
      <c s="36" t="s">
        <v>316</v>
      </c>
      <c>
        <f>(M555*21)/100</f>
      </c>
      <c t="s">
        <v>28</v>
      </c>
    </row>
    <row r="556" spans="1:5" ht="25.5">
      <c r="A556" s="35" t="s">
        <v>55</v>
      </c>
      <c r="E556" s="39" t="s">
        <v>1682</v>
      </c>
    </row>
    <row r="557" spans="1:5" ht="89.25">
      <c r="A557" s="35" t="s">
        <v>56</v>
      </c>
      <c r="E557" s="40" t="s">
        <v>1683</v>
      </c>
    </row>
    <row r="558" spans="1:5" ht="12.75">
      <c r="A558" t="s">
        <v>57</v>
      </c>
      <c r="E558" s="39" t="s">
        <v>5</v>
      </c>
    </row>
    <row r="559" spans="1:16" ht="12.75">
      <c r="A559" t="s">
        <v>50</v>
      </c>
      <c s="34" t="s">
        <v>1684</v>
      </c>
      <c s="34" t="s">
        <v>1685</v>
      </c>
      <c s="35" t="s">
        <v>5</v>
      </c>
      <c s="6" t="s">
        <v>1686</v>
      </c>
      <c s="36" t="s">
        <v>85</v>
      </c>
      <c s="37">
        <v>1</v>
      </c>
      <c s="36">
        <v>0.0303</v>
      </c>
      <c s="36">
        <f>ROUND(G559*H559,6)</f>
      </c>
      <c r="L559" s="38">
        <v>0</v>
      </c>
      <c s="32">
        <f>ROUND(ROUND(L559,2)*ROUND(G559,3),2)</f>
      </c>
      <c s="36" t="s">
        <v>98</v>
      </c>
      <c>
        <f>(M559*21)/100</f>
      </c>
      <c t="s">
        <v>28</v>
      </c>
    </row>
    <row r="560" spans="1:5" ht="12.75">
      <c r="A560" s="35" t="s">
        <v>55</v>
      </c>
      <c r="E560" s="39" t="s">
        <v>1686</v>
      </c>
    </row>
    <row r="561" spans="1:5" ht="25.5">
      <c r="A561" s="35" t="s">
        <v>56</v>
      </c>
      <c r="E561" s="40" t="s">
        <v>1687</v>
      </c>
    </row>
    <row r="562" spans="1:5" ht="12.75">
      <c r="A562" t="s">
        <v>57</v>
      </c>
      <c r="E562" s="39" t="s">
        <v>5</v>
      </c>
    </row>
    <row r="563" spans="1:16" ht="12.75">
      <c r="A563" t="s">
        <v>50</v>
      </c>
      <c s="34" t="s">
        <v>1688</v>
      </c>
      <c s="34" t="s">
        <v>1689</v>
      </c>
      <c s="35" t="s">
        <v>5</v>
      </c>
      <c s="6" t="s">
        <v>1690</v>
      </c>
      <c s="36" t="s">
        <v>85</v>
      </c>
      <c s="37">
        <v>1</v>
      </c>
      <c s="36">
        <v>0.0303</v>
      </c>
      <c s="36">
        <f>ROUND(G563*H563,6)</f>
      </c>
      <c r="L563" s="38">
        <v>0</v>
      </c>
      <c s="32">
        <f>ROUND(ROUND(L563,2)*ROUND(G563,3),2)</f>
      </c>
      <c s="36" t="s">
        <v>98</v>
      </c>
      <c>
        <f>(M563*21)/100</f>
      </c>
      <c t="s">
        <v>28</v>
      </c>
    </row>
    <row r="564" spans="1:5" ht="12.75">
      <c r="A564" s="35" t="s">
        <v>55</v>
      </c>
      <c r="E564" s="39" t="s">
        <v>1690</v>
      </c>
    </row>
    <row r="565" spans="1:5" ht="25.5">
      <c r="A565" s="35" t="s">
        <v>56</v>
      </c>
      <c r="E565" s="40" t="s">
        <v>1691</v>
      </c>
    </row>
    <row r="566" spans="1:5" ht="12.75">
      <c r="A566" t="s">
        <v>57</v>
      </c>
      <c r="E566" s="39" t="s">
        <v>5</v>
      </c>
    </row>
    <row r="567" spans="1:16" ht="12.75">
      <c r="A567" t="s">
        <v>50</v>
      </c>
      <c s="34" t="s">
        <v>1692</v>
      </c>
      <c s="34" t="s">
        <v>1693</v>
      </c>
      <c s="35" t="s">
        <v>5</v>
      </c>
      <c s="6" t="s">
        <v>1694</v>
      </c>
      <c s="36" t="s">
        <v>85</v>
      </c>
      <c s="37">
        <v>1</v>
      </c>
      <c s="36">
        <v>0.0303</v>
      </c>
      <c s="36">
        <f>ROUND(G567*H567,6)</f>
      </c>
      <c r="L567" s="38">
        <v>0</v>
      </c>
      <c s="32">
        <f>ROUND(ROUND(L567,2)*ROUND(G567,3),2)</f>
      </c>
      <c s="36" t="s">
        <v>98</v>
      </c>
      <c>
        <f>(M567*21)/100</f>
      </c>
      <c t="s">
        <v>28</v>
      </c>
    </row>
    <row r="568" spans="1:5" ht="12.75">
      <c r="A568" s="35" t="s">
        <v>55</v>
      </c>
      <c r="E568" s="39" t="s">
        <v>1694</v>
      </c>
    </row>
    <row r="569" spans="1:5" ht="25.5">
      <c r="A569" s="35" t="s">
        <v>56</v>
      </c>
      <c r="E569" s="40" t="s">
        <v>1695</v>
      </c>
    </row>
    <row r="570" spans="1:5" ht="12.75">
      <c r="A570" t="s">
        <v>57</v>
      </c>
      <c r="E570" s="39" t="s">
        <v>5</v>
      </c>
    </row>
    <row r="571" spans="1:16" ht="25.5">
      <c r="A571" t="s">
        <v>50</v>
      </c>
      <c s="34" t="s">
        <v>1696</v>
      </c>
      <c s="34" t="s">
        <v>1697</v>
      </c>
      <c s="35" t="s">
        <v>5</v>
      </c>
      <c s="6" t="s">
        <v>1698</v>
      </c>
      <c s="36" t="s">
        <v>85</v>
      </c>
      <c s="37">
        <v>35</v>
      </c>
      <c s="36">
        <v>0.4417</v>
      </c>
      <c s="36">
        <f>ROUND(G571*H571,6)</f>
      </c>
      <c r="L571" s="38">
        <v>0</v>
      </c>
      <c s="32">
        <f>ROUND(ROUND(L571,2)*ROUND(G571,3),2)</f>
      </c>
      <c s="36" t="s">
        <v>316</v>
      </c>
      <c>
        <f>(M571*21)/100</f>
      </c>
      <c t="s">
        <v>28</v>
      </c>
    </row>
    <row r="572" spans="1:5" ht="25.5">
      <c r="A572" s="35" t="s">
        <v>55</v>
      </c>
      <c r="E572" s="39" t="s">
        <v>1698</v>
      </c>
    </row>
    <row r="573" spans="1:5" ht="38.25">
      <c r="A573" s="35" t="s">
        <v>56</v>
      </c>
      <c r="E573" s="40" t="s">
        <v>1699</v>
      </c>
    </row>
    <row r="574" spans="1:5" ht="12.75">
      <c r="A574" t="s">
        <v>57</v>
      </c>
      <c r="E574" s="39" t="s">
        <v>5</v>
      </c>
    </row>
    <row r="575" spans="1:16" ht="25.5">
      <c r="A575" t="s">
        <v>50</v>
      </c>
      <c s="34" t="s">
        <v>1700</v>
      </c>
      <c s="34" t="s">
        <v>1701</v>
      </c>
      <c s="35" t="s">
        <v>5</v>
      </c>
      <c s="6" t="s">
        <v>1702</v>
      </c>
      <c s="36" t="s">
        <v>85</v>
      </c>
      <c s="37">
        <v>1</v>
      </c>
      <c s="36">
        <v>0.01489</v>
      </c>
      <c s="36">
        <f>ROUND(G575*H575,6)</f>
      </c>
      <c r="L575" s="38">
        <v>0</v>
      </c>
      <c s="32">
        <f>ROUND(ROUND(L575,2)*ROUND(G575,3),2)</f>
      </c>
      <c s="36" t="s">
        <v>316</v>
      </c>
      <c>
        <f>(M575*21)/100</f>
      </c>
      <c t="s">
        <v>28</v>
      </c>
    </row>
    <row r="576" spans="1:5" ht="25.5">
      <c r="A576" s="35" t="s">
        <v>55</v>
      </c>
      <c r="E576" s="39" t="s">
        <v>1702</v>
      </c>
    </row>
    <row r="577" spans="1:5" ht="25.5">
      <c r="A577" s="35" t="s">
        <v>56</v>
      </c>
      <c r="E577" s="40" t="s">
        <v>1703</v>
      </c>
    </row>
    <row r="578" spans="1:5" ht="12.75">
      <c r="A578" t="s">
        <v>57</v>
      </c>
      <c r="E578" s="39" t="s">
        <v>5</v>
      </c>
    </row>
    <row r="579" spans="1:16" ht="25.5">
      <c r="A579" t="s">
        <v>50</v>
      </c>
      <c s="34" t="s">
        <v>1704</v>
      </c>
      <c s="34" t="s">
        <v>1705</v>
      </c>
      <c s="35" t="s">
        <v>5</v>
      </c>
      <c s="6" t="s">
        <v>1706</v>
      </c>
      <c s="36" t="s">
        <v>85</v>
      </c>
      <c s="37">
        <v>18</v>
      </c>
      <c s="36">
        <v>0.01521</v>
      </c>
      <c s="36">
        <f>ROUND(G579*H579,6)</f>
      </c>
      <c r="L579" s="38">
        <v>0</v>
      </c>
      <c s="32">
        <f>ROUND(ROUND(L579,2)*ROUND(G579,3),2)</f>
      </c>
      <c s="36" t="s">
        <v>316</v>
      </c>
      <c>
        <f>(M579*21)/100</f>
      </c>
      <c t="s">
        <v>28</v>
      </c>
    </row>
    <row r="580" spans="1:5" ht="25.5">
      <c r="A580" s="35" t="s">
        <v>55</v>
      </c>
      <c r="E580" s="39" t="s">
        <v>1706</v>
      </c>
    </row>
    <row r="581" spans="1:5" ht="89.25">
      <c r="A581" s="35" t="s">
        <v>56</v>
      </c>
      <c r="E581" s="40" t="s">
        <v>1707</v>
      </c>
    </row>
    <row r="582" spans="1:5" ht="12.75">
      <c r="A582" t="s">
        <v>57</v>
      </c>
      <c r="E582" s="39" t="s">
        <v>5</v>
      </c>
    </row>
    <row r="583" spans="1:16" ht="25.5">
      <c r="A583" t="s">
        <v>50</v>
      </c>
      <c s="34" t="s">
        <v>1708</v>
      </c>
      <c s="34" t="s">
        <v>1709</v>
      </c>
      <c s="35" t="s">
        <v>5</v>
      </c>
      <c s="6" t="s">
        <v>1710</v>
      </c>
      <c s="36" t="s">
        <v>85</v>
      </c>
      <c s="37">
        <v>3</v>
      </c>
      <c s="36">
        <v>0.01553</v>
      </c>
      <c s="36">
        <f>ROUND(G583*H583,6)</f>
      </c>
      <c r="L583" s="38">
        <v>0</v>
      </c>
      <c s="32">
        <f>ROUND(ROUND(L583,2)*ROUND(G583,3),2)</f>
      </c>
      <c s="36" t="s">
        <v>316</v>
      </c>
      <c>
        <f>(M583*21)/100</f>
      </c>
      <c t="s">
        <v>28</v>
      </c>
    </row>
    <row r="584" spans="1:5" ht="25.5">
      <c r="A584" s="35" t="s">
        <v>55</v>
      </c>
      <c r="E584" s="39" t="s">
        <v>1710</v>
      </c>
    </row>
    <row r="585" spans="1:5" ht="25.5">
      <c r="A585" s="35" t="s">
        <v>56</v>
      </c>
      <c r="E585" s="40" t="s">
        <v>1711</v>
      </c>
    </row>
    <row r="586" spans="1:5" ht="12.75">
      <c r="A586" t="s">
        <v>57</v>
      </c>
      <c r="E586" s="39" t="s">
        <v>5</v>
      </c>
    </row>
    <row r="587" spans="1:16" ht="25.5">
      <c r="A587" t="s">
        <v>50</v>
      </c>
      <c s="34" t="s">
        <v>1712</v>
      </c>
      <c s="34" t="s">
        <v>1713</v>
      </c>
      <c s="35" t="s">
        <v>5</v>
      </c>
      <c s="6" t="s">
        <v>1714</v>
      </c>
      <c s="36" t="s">
        <v>85</v>
      </c>
      <c s="37">
        <v>6</v>
      </c>
      <c s="36">
        <v>0.01793</v>
      </c>
      <c s="36">
        <f>ROUND(G587*H587,6)</f>
      </c>
      <c r="L587" s="38">
        <v>0</v>
      </c>
      <c s="32">
        <f>ROUND(ROUND(L587,2)*ROUND(G587,3),2)</f>
      </c>
      <c s="36" t="s">
        <v>316</v>
      </c>
      <c>
        <f>(M587*21)/100</f>
      </c>
      <c t="s">
        <v>28</v>
      </c>
    </row>
    <row r="588" spans="1:5" ht="25.5">
      <c r="A588" s="35" t="s">
        <v>55</v>
      </c>
      <c r="E588" s="39" t="s">
        <v>1714</v>
      </c>
    </row>
    <row r="589" spans="1:5" ht="25.5">
      <c r="A589" s="35" t="s">
        <v>56</v>
      </c>
      <c r="E589" s="40" t="s">
        <v>1715</v>
      </c>
    </row>
    <row r="590" spans="1:5" ht="12.75">
      <c r="A590" t="s">
        <v>57</v>
      </c>
      <c r="E590" s="39" t="s">
        <v>5</v>
      </c>
    </row>
    <row r="591" spans="1:16" ht="25.5">
      <c r="A591" t="s">
        <v>50</v>
      </c>
      <c s="34" t="s">
        <v>1716</v>
      </c>
      <c s="34" t="s">
        <v>1717</v>
      </c>
      <c s="35" t="s">
        <v>5</v>
      </c>
      <c s="6" t="s">
        <v>1718</v>
      </c>
      <c s="36" t="s">
        <v>85</v>
      </c>
      <c s="37">
        <v>5</v>
      </c>
      <c s="36">
        <v>0.01793</v>
      </c>
      <c s="36">
        <f>ROUND(G591*H591,6)</f>
      </c>
      <c r="L591" s="38">
        <v>0</v>
      </c>
      <c s="32">
        <f>ROUND(ROUND(L591,2)*ROUND(G591,3),2)</f>
      </c>
      <c s="36" t="s">
        <v>98</v>
      </c>
      <c>
        <f>(M591*21)/100</f>
      </c>
      <c t="s">
        <v>28</v>
      </c>
    </row>
    <row r="592" spans="1:5" ht="25.5">
      <c r="A592" s="35" t="s">
        <v>55</v>
      </c>
      <c r="E592" s="39" t="s">
        <v>1718</v>
      </c>
    </row>
    <row r="593" spans="1:5" ht="25.5">
      <c r="A593" s="35" t="s">
        <v>56</v>
      </c>
      <c r="E593" s="40" t="s">
        <v>1719</v>
      </c>
    </row>
    <row r="594" spans="1:5" ht="12.75">
      <c r="A594" t="s">
        <v>57</v>
      </c>
      <c r="E594" s="39" t="s">
        <v>5</v>
      </c>
    </row>
    <row r="595" spans="1:16" ht="25.5">
      <c r="A595" t="s">
        <v>50</v>
      </c>
      <c s="34" t="s">
        <v>1720</v>
      </c>
      <c s="34" t="s">
        <v>1721</v>
      </c>
      <c s="35" t="s">
        <v>5</v>
      </c>
      <c s="6" t="s">
        <v>1722</v>
      </c>
      <c s="36" t="s">
        <v>85</v>
      </c>
      <c s="37">
        <v>1</v>
      </c>
      <c s="36">
        <v>0.01793</v>
      </c>
      <c s="36">
        <f>ROUND(G595*H595,6)</f>
      </c>
      <c r="L595" s="38">
        <v>0</v>
      </c>
      <c s="32">
        <f>ROUND(ROUND(L595,2)*ROUND(G595,3),2)</f>
      </c>
      <c s="36" t="s">
        <v>98</v>
      </c>
      <c>
        <f>(M595*21)/100</f>
      </c>
      <c t="s">
        <v>28</v>
      </c>
    </row>
    <row r="596" spans="1:5" ht="25.5">
      <c r="A596" s="35" t="s">
        <v>55</v>
      </c>
      <c r="E596" s="39" t="s">
        <v>1722</v>
      </c>
    </row>
    <row r="597" spans="1:5" ht="25.5">
      <c r="A597" s="35" t="s">
        <v>56</v>
      </c>
      <c r="E597" s="40" t="s">
        <v>1723</v>
      </c>
    </row>
    <row r="598" spans="1:5" ht="12.75">
      <c r="A598" t="s">
        <v>57</v>
      </c>
      <c r="E598" s="39" t="s">
        <v>5</v>
      </c>
    </row>
    <row r="599" spans="1:16" ht="25.5">
      <c r="A599" t="s">
        <v>50</v>
      </c>
      <c s="34" t="s">
        <v>1724</v>
      </c>
      <c s="34" t="s">
        <v>1725</v>
      </c>
      <c s="35" t="s">
        <v>5</v>
      </c>
      <c s="6" t="s">
        <v>1726</v>
      </c>
      <c s="36" t="s">
        <v>85</v>
      </c>
      <c s="37">
        <v>1</v>
      </c>
      <c s="36">
        <v>0.01834</v>
      </c>
      <c s="36">
        <f>ROUND(G599*H599,6)</f>
      </c>
      <c r="L599" s="38">
        <v>0</v>
      </c>
      <c s="32">
        <f>ROUND(ROUND(L599,2)*ROUND(G599,3),2)</f>
      </c>
      <c s="36" t="s">
        <v>316</v>
      </c>
      <c>
        <f>(M599*21)/100</f>
      </c>
      <c t="s">
        <v>28</v>
      </c>
    </row>
    <row r="600" spans="1:5" ht="25.5">
      <c r="A600" s="35" t="s">
        <v>55</v>
      </c>
      <c r="E600" s="39" t="s">
        <v>1726</v>
      </c>
    </row>
    <row r="601" spans="1:5" ht="25.5">
      <c r="A601" s="35" t="s">
        <v>56</v>
      </c>
      <c r="E601" s="40" t="s">
        <v>1727</v>
      </c>
    </row>
    <row r="602" spans="1:5" ht="12.75">
      <c r="A602" t="s">
        <v>57</v>
      </c>
      <c r="E602" s="39" t="s">
        <v>5</v>
      </c>
    </row>
    <row r="603" spans="1:16" ht="25.5">
      <c r="A603" t="s">
        <v>50</v>
      </c>
      <c s="34" t="s">
        <v>1728</v>
      </c>
      <c s="34" t="s">
        <v>1729</v>
      </c>
      <c s="35" t="s">
        <v>5</v>
      </c>
      <c s="6" t="s">
        <v>1730</v>
      </c>
      <c s="36" t="s">
        <v>85</v>
      </c>
      <c s="37">
        <v>1</v>
      </c>
      <c s="36">
        <v>0.54769</v>
      </c>
      <c s="36">
        <f>ROUND(G603*H603,6)</f>
      </c>
      <c r="L603" s="38">
        <v>0</v>
      </c>
      <c s="32">
        <f>ROUND(ROUND(L603,2)*ROUND(G603,3),2)</f>
      </c>
      <c s="36" t="s">
        <v>316</v>
      </c>
      <c>
        <f>(M603*21)/100</f>
      </c>
      <c t="s">
        <v>28</v>
      </c>
    </row>
    <row r="604" spans="1:5" ht="25.5">
      <c r="A604" s="35" t="s">
        <v>55</v>
      </c>
      <c r="E604" s="39" t="s">
        <v>1730</v>
      </c>
    </row>
    <row r="605" spans="1:5" ht="25.5">
      <c r="A605" s="35" t="s">
        <v>56</v>
      </c>
      <c r="E605" s="40" t="s">
        <v>1731</v>
      </c>
    </row>
    <row r="606" spans="1:5" ht="12.75">
      <c r="A606" t="s">
        <v>57</v>
      </c>
      <c r="E606" s="39" t="s">
        <v>5</v>
      </c>
    </row>
    <row r="607" spans="1:16" ht="25.5">
      <c r="A607" t="s">
        <v>50</v>
      </c>
      <c s="34" t="s">
        <v>1732</v>
      </c>
      <c s="34" t="s">
        <v>1733</v>
      </c>
      <c s="35" t="s">
        <v>5</v>
      </c>
      <c s="6" t="s">
        <v>1734</v>
      </c>
      <c s="36" t="s">
        <v>85</v>
      </c>
      <c s="37">
        <v>1</v>
      </c>
      <c s="36">
        <v>0.0303</v>
      </c>
      <c s="36">
        <f>ROUND(G607*H607,6)</f>
      </c>
      <c r="L607" s="38">
        <v>0</v>
      </c>
      <c s="32">
        <f>ROUND(ROUND(L607,2)*ROUND(G607,3),2)</f>
      </c>
      <c s="36" t="s">
        <v>316</v>
      </c>
      <c>
        <f>(M607*21)/100</f>
      </c>
      <c t="s">
        <v>28</v>
      </c>
    </row>
    <row r="608" spans="1:5" ht="25.5">
      <c r="A608" s="35" t="s">
        <v>55</v>
      </c>
      <c r="E608" s="39" t="s">
        <v>1734</v>
      </c>
    </row>
    <row r="609" spans="1:5" ht="12.75">
      <c r="A609" s="35" t="s">
        <v>56</v>
      </c>
      <c r="E609" s="40" t="s">
        <v>222</v>
      </c>
    </row>
    <row r="610" spans="1:5" ht="12.75">
      <c r="A610" t="s">
        <v>57</v>
      </c>
      <c r="E610" s="39" t="s">
        <v>5</v>
      </c>
    </row>
    <row r="611" spans="1:16" ht="25.5">
      <c r="A611" t="s">
        <v>50</v>
      </c>
      <c s="34" t="s">
        <v>1735</v>
      </c>
      <c s="34" t="s">
        <v>1736</v>
      </c>
      <c s="35" t="s">
        <v>5</v>
      </c>
      <c s="6" t="s">
        <v>1517</v>
      </c>
      <c s="36" t="s">
        <v>85</v>
      </c>
      <c s="37">
        <v>129</v>
      </c>
      <c s="36">
        <v>0.01777</v>
      </c>
      <c s="36">
        <f>ROUND(G611*H611,6)</f>
      </c>
      <c r="L611" s="38">
        <v>0</v>
      </c>
      <c s="32">
        <f>ROUND(ROUND(L611,2)*ROUND(G611,3),2)</f>
      </c>
      <c s="36" t="s">
        <v>316</v>
      </c>
      <c>
        <f>(M611*21)/100</f>
      </c>
      <c t="s">
        <v>28</v>
      </c>
    </row>
    <row r="612" spans="1:5" ht="25.5">
      <c r="A612" s="35" t="s">
        <v>55</v>
      </c>
      <c r="E612" s="39" t="s">
        <v>1517</v>
      </c>
    </row>
    <row r="613" spans="1:5" ht="127.5">
      <c r="A613" s="35" t="s">
        <v>56</v>
      </c>
      <c r="E613" s="42" t="s">
        <v>1737</v>
      </c>
    </row>
    <row r="614" spans="1:5" ht="12.75">
      <c r="A614" t="s">
        <v>57</v>
      </c>
      <c r="E614" s="39" t="s">
        <v>5</v>
      </c>
    </row>
    <row r="615" spans="1:16" ht="25.5">
      <c r="A615" t="s">
        <v>50</v>
      </c>
      <c s="34" t="s">
        <v>1738</v>
      </c>
      <c s="34" t="s">
        <v>1739</v>
      </c>
      <c s="35" t="s">
        <v>5</v>
      </c>
      <c s="6" t="s">
        <v>1740</v>
      </c>
      <c s="36" t="s">
        <v>85</v>
      </c>
      <c s="37">
        <v>3</v>
      </c>
      <c s="36">
        <v>0.01458</v>
      </c>
      <c s="36">
        <f>ROUND(G615*H615,6)</f>
      </c>
      <c r="L615" s="38">
        <v>0</v>
      </c>
      <c s="32">
        <f>ROUND(ROUND(L615,2)*ROUND(G615,3),2)</f>
      </c>
      <c s="36" t="s">
        <v>316</v>
      </c>
      <c>
        <f>(M615*21)/100</f>
      </c>
      <c t="s">
        <v>28</v>
      </c>
    </row>
    <row r="616" spans="1:5" ht="25.5">
      <c r="A616" s="35" t="s">
        <v>55</v>
      </c>
      <c r="E616" s="39" t="s">
        <v>1740</v>
      </c>
    </row>
    <row r="617" spans="1:5" ht="178.5">
      <c r="A617" s="35" t="s">
        <v>56</v>
      </c>
      <c r="E617" s="42" t="s">
        <v>1741</v>
      </c>
    </row>
    <row r="618" spans="1:5" ht="12.75">
      <c r="A618" t="s">
        <v>57</v>
      </c>
      <c r="E618" s="39" t="s">
        <v>5</v>
      </c>
    </row>
    <row r="619" spans="1:16" ht="25.5">
      <c r="A619" t="s">
        <v>50</v>
      </c>
      <c s="34" t="s">
        <v>1742</v>
      </c>
      <c s="34" t="s">
        <v>1743</v>
      </c>
      <c s="35" t="s">
        <v>5</v>
      </c>
      <c s="6" t="s">
        <v>1744</v>
      </c>
      <c s="36" t="s">
        <v>85</v>
      </c>
      <c s="37">
        <v>28</v>
      </c>
      <c s="36">
        <v>0.01489</v>
      </c>
      <c s="36">
        <f>ROUND(G619*H619,6)</f>
      </c>
      <c r="L619" s="38">
        <v>0</v>
      </c>
      <c s="32">
        <f>ROUND(ROUND(L619,2)*ROUND(G619,3),2)</f>
      </c>
      <c s="36" t="s">
        <v>316</v>
      </c>
      <c>
        <f>(M619*21)/100</f>
      </c>
      <c t="s">
        <v>28</v>
      </c>
    </row>
    <row r="620" spans="1:5" ht="25.5">
      <c r="A620" s="35" t="s">
        <v>55</v>
      </c>
      <c r="E620" s="39" t="s">
        <v>1744</v>
      </c>
    </row>
    <row r="621" spans="1:5" ht="178.5">
      <c r="A621" s="35" t="s">
        <v>56</v>
      </c>
      <c r="E621" s="42" t="s">
        <v>1745</v>
      </c>
    </row>
    <row r="622" spans="1:5" ht="12.75">
      <c r="A622" t="s">
        <v>57</v>
      </c>
      <c r="E622" s="39" t="s">
        <v>5</v>
      </c>
    </row>
    <row r="623" spans="1:16" ht="25.5">
      <c r="A623" t="s">
        <v>50</v>
      </c>
      <c s="34" t="s">
        <v>1746</v>
      </c>
      <c s="34" t="s">
        <v>1747</v>
      </c>
      <c s="35" t="s">
        <v>5</v>
      </c>
      <c s="6" t="s">
        <v>1748</v>
      </c>
      <c s="36" t="s">
        <v>85</v>
      </c>
      <c s="37">
        <v>90</v>
      </c>
      <c s="36">
        <v>0.01521</v>
      </c>
      <c s="36">
        <f>ROUND(G623*H623,6)</f>
      </c>
      <c r="L623" s="38">
        <v>0</v>
      </c>
      <c s="32">
        <f>ROUND(ROUND(L623,2)*ROUND(G623,3),2)</f>
      </c>
      <c s="36" t="s">
        <v>316</v>
      </c>
      <c>
        <f>(M623*21)/100</f>
      </c>
      <c t="s">
        <v>28</v>
      </c>
    </row>
    <row r="624" spans="1:5" ht="25.5">
      <c r="A624" s="35" t="s">
        <v>55</v>
      </c>
      <c r="E624" s="39" t="s">
        <v>1748</v>
      </c>
    </row>
    <row r="625" spans="1:5" ht="178.5">
      <c r="A625" s="35" t="s">
        <v>56</v>
      </c>
      <c r="E625" s="42" t="s">
        <v>1749</v>
      </c>
    </row>
    <row r="626" spans="1:5" ht="12.75">
      <c r="A626" t="s">
        <v>57</v>
      </c>
      <c r="E626" s="39" t="s">
        <v>5</v>
      </c>
    </row>
    <row r="627" spans="1:16" ht="25.5">
      <c r="A627" t="s">
        <v>50</v>
      </c>
      <c s="34" t="s">
        <v>1750</v>
      </c>
      <c s="34" t="s">
        <v>1751</v>
      </c>
      <c s="35" t="s">
        <v>5</v>
      </c>
      <c s="6" t="s">
        <v>1752</v>
      </c>
      <c s="36" t="s">
        <v>85</v>
      </c>
      <c s="37">
        <v>8</v>
      </c>
      <c s="36">
        <v>0.01553</v>
      </c>
      <c s="36">
        <f>ROUND(G627*H627,6)</f>
      </c>
      <c r="L627" s="38">
        <v>0</v>
      </c>
      <c s="32">
        <f>ROUND(ROUND(L627,2)*ROUND(G627,3),2)</f>
      </c>
      <c s="36" t="s">
        <v>316</v>
      </c>
      <c>
        <f>(M627*21)/100</f>
      </c>
      <c t="s">
        <v>28</v>
      </c>
    </row>
    <row r="628" spans="1:5" ht="25.5">
      <c r="A628" s="35" t="s">
        <v>55</v>
      </c>
      <c r="E628" s="39" t="s">
        <v>1752</v>
      </c>
    </row>
    <row r="629" spans="1:5" ht="178.5">
      <c r="A629" s="35" t="s">
        <v>56</v>
      </c>
      <c r="E629" s="42" t="s">
        <v>1753</v>
      </c>
    </row>
    <row r="630" spans="1:5" ht="12.75">
      <c r="A630" t="s">
        <v>57</v>
      </c>
      <c r="E630" s="39" t="s">
        <v>5</v>
      </c>
    </row>
    <row r="631" spans="1:16" ht="12.75">
      <c r="A631" t="s">
        <v>50</v>
      </c>
      <c s="34" t="s">
        <v>1754</v>
      </c>
      <c s="34" t="s">
        <v>1755</v>
      </c>
      <c s="35" t="s">
        <v>5</v>
      </c>
      <c s="6" t="s">
        <v>1756</v>
      </c>
      <c s="36" t="s">
        <v>85</v>
      </c>
      <c s="37">
        <v>3</v>
      </c>
      <c s="36">
        <v>0.0219</v>
      </c>
      <c s="36">
        <f>ROUND(G631*H631,6)</f>
      </c>
      <c r="L631" s="38">
        <v>0</v>
      </c>
      <c s="32">
        <f>ROUND(ROUND(L631,2)*ROUND(G631,3),2)</f>
      </c>
      <c s="36" t="s">
        <v>98</v>
      </c>
      <c>
        <f>(M631*21)/100</f>
      </c>
      <c t="s">
        <v>28</v>
      </c>
    </row>
    <row r="632" spans="1:5" ht="12.75">
      <c r="A632" s="35" t="s">
        <v>55</v>
      </c>
      <c r="E632" s="39" t="s">
        <v>1756</v>
      </c>
    </row>
    <row r="633" spans="1:5" ht="12.75">
      <c r="A633" s="35" t="s">
        <v>56</v>
      </c>
      <c r="E633" s="40" t="s">
        <v>1757</v>
      </c>
    </row>
    <row r="634" spans="1:5" ht="12.75">
      <c r="A634" t="s">
        <v>57</v>
      </c>
      <c r="E634" s="39" t="s">
        <v>5</v>
      </c>
    </row>
    <row r="635" spans="1:16" ht="25.5">
      <c r="A635" t="s">
        <v>50</v>
      </c>
      <c s="34" t="s">
        <v>1758</v>
      </c>
      <c s="34" t="s">
        <v>1759</v>
      </c>
      <c s="35" t="s">
        <v>5</v>
      </c>
      <c s="6" t="s">
        <v>1760</v>
      </c>
      <c s="36" t="s">
        <v>85</v>
      </c>
      <c s="37">
        <v>8</v>
      </c>
      <c s="36">
        <v>0.0195</v>
      </c>
      <c s="36">
        <f>ROUND(G635*H635,6)</f>
      </c>
      <c r="L635" s="38">
        <v>0</v>
      </c>
      <c s="32">
        <f>ROUND(ROUND(L635,2)*ROUND(G635,3),2)</f>
      </c>
      <c s="36" t="s">
        <v>98</v>
      </c>
      <c>
        <f>(M635*21)/100</f>
      </c>
      <c t="s">
        <v>28</v>
      </c>
    </row>
    <row r="636" spans="1:5" ht="25.5">
      <c r="A636" s="35" t="s">
        <v>55</v>
      </c>
      <c r="E636" s="39" t="s">
        <v>1760</v>
      </c>
    </row>
    <row r="637" spans="1:5" ht="51">
      <c r="A637" s="35" t="s">
        <v>56</v>
      </c>
      <c r="E637" s="42" t="s">
        <v>1761</v>
      </c>
    </row>
    <row r="638" spans="1:5" ht="12.75">
      <c r="A638" t="s">
        <v>57</v>
      </c>
      <c r="E638" s="39" t="s">
        <v>5</v>
      </c>
    </row>
    <row r="639" spans="1:16" ht="12.75">
      <c r="A639" t="s">
        <v>50</v>
      </c>
      <c s="34" t="s">
        <v>1762</v>
      </c>
      <c s="34" t="s">
        <v>1763</v>
      </c>
      <c s="35" t="s">
        <v>5</v>
      </c>
      <c s="6" t="s">
        <v>1764</v>
      </c>
      <c s="36" t="s">
        <v>85</v>
      </c>
      <c s="37">
        <v>1</v>
      </c>
      <c s="36">
        <v>0.0175</v>
      </c>
      <c s="36">
        <f>ROUND(G639*H639,6)</f>
      </c>
      <c r="L639" s="38">
        <v>0</v>
      </c>
      <c s="32">
        <f>ROUND(ROUND(L639,2)*ROUND(G639,3),2)</f>
      </c>
      <c s="36" t="s">
        <v>98</v>
      </c>
      <c>
        <f>(M639*21)/100</f>
      </c>
      <c t="s">
        <v>28</v>
      </c>
    </row>
    <row r="640" spans="1:5" ht="12.75">
      <c r="A640" s="35" t="s">
        <v>55</v>
      </c>
      <c r="E640" s="39" t="s">
        <v>1764</v>
      </c>
    </row>
    <row r="641" spans="1:5" ht="38.25">
      <c r="A641" s="35" t="s">
        <v>56</v>
      </c>
      <c r="E641" s="42" t="s">
        <v>1765</v>
      </c>
    </row>
    <row r="642" spans="1:5" ht="12.75">
      <c r="A642" t="s">
        <v>57</v>
      </c>
      <c r="E642" s="39" t="s">
        <v>5</v>
      </c>
    </row>
    <row r="643" spans="1:16" ht="12.75">
      <c r="A643" t="s">
        <v>50</v>
      </c>
      <c s="34" t="s">
        <v>1766</v>
      </c>
      <c s="34" t="s">
        <v>1767</v>
      </c>
      <c s="35" t="s">
        <v>5</v>
      </c>
      <c s="6" t="s">
        <v>1768</v>
      </c>
      <c s="36" t="s">
        <v>85</v>
      </c>
      <c s="37">
        <v>129</v>
      </c>
      <c s="36">
        <v>0</v>
      </c>
      <c s="36">
        <f>ROUND(G643*H643,6)</f>
      </c>
      <c r="L643" s="38">
        <v>0</v>
      </c>
      <c s="32">
        <f>ROUND(ROUND(L643,2)*ROUND(G643,3),2)</f>
      </c>
      <c s="36" t="s">
        <v>316</v>
      </c>
      <c>
        <f>(M643*21)/100</f>
      </c>
      <c t="s">
        <v>28</v>
      </c>
    </row>
    <row r="644" spans="1:5" ht="12.75">
      <c r="A644" s="35" t="s">
        <v>55</v>
      </c>
      <c r="E644" s="39" t="s">
        <v>1768</v>
      </c>
    </row>
    <row r="645" spans="1:5" ht="127.5">
      <c r="A645" s="35" t="s">
        <v>56</v>
      </c>
      <c r="E645" s="42" t="s">
        <v>1737</v>
      </c>
    </row>
    <row r="646" spans="1:5" ht="12.75">
      <c r="A646" t="s">
        <v>57</v>
      </c>
      <c r="E646" s="39" t="s">
        <v>5</v>
      </c>
    </row>
    <row r="647" spans="1:16" ht="12.75">
      <c r="A647" t="s">
        <v>50</v>
      </c>
      <c s="34" t="s">
        <v>1769</v>
      </c>
      <c s="34" t="s">
        <v>1770</v>
      </c>
      <c s="35" t="s">
        <v>5</v>
      </c>
      <c s="6" t="s">
        <v>1771</v>
      </c>
      <c s="36" t="s">
        <v>85</v>
      </c>
      <c s="37">
        <v>129</v>
      </c>
      <c s="36">
        <v>0.0004</v>
      </c>
      <c s="36">
        <f>ROUND(G647*H647,6)</f>
      </c>
      <c r="L647" s="38">
        <v>0</v>
      </c>
      <c s="32">
        <f>ROUND(ROUND(L647,2)*ROUND(G647,3),2)</f>
      </c>
      <c s="36" t="s">
        <v>98</v>
      </c>
      <c>
        <f>(M647*21)/100</f>
      </c>
      <c t="s">
        <v>28</v>
      </c>
    </row>
    <row r="648" spans="1:5" ht="12.75">
      <c r="A648" s="35" t="s">
        <v>55</v>
      </c>
      <c r="E648" s="39" t="s">
        <v>1771</v>
      </c>
    </row>
    <row r="649" spans="1:5" ht="12.75">
      <c r="A649" s="35" t="s">
        <v>56</v>
      </c>
      <c r="E649" s="40" t="s">
        <v>5</v>
      </c>
    </row>
    <row r="650" spans="1:5" ht="12.75">
      <c r="A650" t="s">
        <v>57</v>
      </c>
      <c r="E650" s="39" t="s">
        <v>5</v>
      </c>
    </row>
    <row r="651" spans="1:16" ht="12.75">
      <c r="A651" t="s">
        <v>50</v>
      </c>
      <c s="34" t="s">
        <v>1772</v>
      </c>
      <c s="34" t="s">
        <v>1773</v>
      </c>
      <c s="35" t="s">
        <v>5</v>
      </c>
      <c s="6" t="s">
        <v>1774</v>
      </c>
      <c s="36" t="s">
        <v>257</v>
      </c>
      <c s="37">
        <v>9</v>
      </c>
      <c s="36">
        <v>0</v>
      </c>
      <c s="36">
        <f>ROUND(G651*H651,6)</f>
      </c>
      <c r="L651" s="38">
        <v>0</v>
      </c>
      <c s="32">
        <f>ROUND(ROUND(L651,2)*ROUND(G651,3),2)</f>
      </c>
      <c s="36" t="s">
        <v>98</v>
      </c>
      <c>
        <f>(M651*21)/100</f>
      </c>
      <c t="s">
        <v>28</v>
      </c>
    </row>
    <row r="652" spans="1:5" ht="12.75">
      <c r="A652" s="35" t="s">
        <v>55</v>
      </c>
      <c r="E652" s="39" t="s">
        <v>1774</v>
      </c>
    </row>
    <row r="653" spans="1:5" ht="25.5">
      <c r="A653" s="35" t="s">
        <v>56</v>
      </c>
      <c r="E653" s="40" t="s">
        <v>1775</v>
      </c>
    </row>
    <row r="654" spans="1:5" ht="12.75">
      <c r="A654" t="s">
        <v>57</v>
      </c>
      <c r="E654" s="39" t="s">
        <v>5</v>
      </c>
    </row>
    <row r="655" spans="1:16" ht="25.5">
      <c r="A655" t="s">
        <v>50</v>
      </c>
      <c s="34" t="s">
        <v>1776</v>
      </c>
      <c s="34" t="s">
        <v>1777</v>
      </c>
      <c s="35" t="s">
        <v>5</v>
      </c>
      <c s="6" t="s">
        <v>1778</v>
      </c>
      <c s="36" t="s">
        <v>257</v>
      </c>
      <c s="37">
        <v>1</v>
      </c>
      <c s="36">
        <v>0</v>
      </c>
      <c s="36">
        <f>ROUND(G655*H655,6)</f>
      </c>
      <c r="L655" s="38">
        <v>0</v>
      </c>
      <c s="32">
        <f>ROUND(ROUND(L655,2)*ROUND(G655,3),2)</f>
      </c>
      <c s="36" t="s">
        <v>98</v>
      </c>
      <c>
        <f>(M655*21)/100</f>
      </c>
      <c t="s">
        <v>28</v>
      </c>
    </row>
    <row r="656" spans="1:5" ht="25.5">
      <c r="A656" s="35" t="s">
        <v>55</v>
      </c>
      <c r="E656" s="39" t="s">
        <v>1778</v>
      </c>
    </row>
    <row r="657" spans="1:5" ht="25.5">
      <c r="A657" s="35" t="s">
        <v>56</v>
      </c>
      <c r="E657" s="40" t="s">
        <v>1779</v>
      </c>
    </row>
    <row r="658" spans="1:5" ht="12.75">
      <c r="A658" t="s">
        <v>57</v>
      </c>
      <c r="E658" s="39" t="s">
        <v>5</v>
      </c>
    </row>
    <row r="659" spans="1:16" ht="12.75">
      <c r="A659" t="s">
        <v>50</v>
      </c>
      <c s="34" t="s">
        <v>1780</v>
      </c>
      <c s="34" t="s">
        <v>1781</v>
      </c>
      <c s="35" t="s">
        <v>5</v>
      </c>
      <c s="6" t="s">
        <v>1782</v>
      </c>
      <c s="36" t="s">
        <v>257</v>
      </c>
      <c s="37">
        <v>1</v>
      </c>
      <c s="36">
        <v>0</v>
      </c>
      <c s="36">
        <f>ROUND(G659*H659,6)</f>
      </c>
      <c r="L659" s="38">
        <v>0</v>
      </c>
      <c s="32">
        <f>ROUND(ROUND(L659,2)*ROUND(G659,3),2)</f>
      </c>
      <c s="36" t="s">
        <v>98</v>
      </c>
      <c>
        <f>(M659*21)/100</f>
      </c>
      <c t="s">
        <v>28</v>
      </c>
    </row>
    <row r="660" spans="1:5" ht="12.75">
      <c r="A660" s="35" t="s">
        <v>55</v>
      </c>
      <c r="E660" s="39" t="s">
        <v>1782</v>
      </c>
    </row>
    <row r="661" spans="1:5" ht="25.5">
      <c r="A661" s="35" t="s">
        <v>56</v>
      </c>
      <c r="E661" s="40" t="s">
        <v>1779</v>
      </c>
    </row>
    <row r="662" spans="1:5" ht="12.75">
      <c r="A662" t="s">
        <v>57</v>
      </c>
      <c r="E662" s="39" t="s">
        <v>5</v>
      </c>
    </row>
    <row r="663" spans="1:16" ht="12.75">
      <c r="A663" t="s">
        <v>50</v>
      </c>
      <c s="34" t="s">
        <v>1783</v>
      </c>
      <c s="34" t="s">
        <v>1784</v>
      </c>
      <c s="35" t="s">
        <v>5</v>
      </c>
      <c s="6" t="s">
        <v>1785</v>
      </c>
      <c s="36" t="s">
        <v>257</v>
      </c>
      <c s="37">
        <v>1</v>
      </c>
      <c s="36">
        <v>0</v>
      </c>
      <c s="36">
        <f>ROUND(G663*H663,6)</f>
      </c>
      <c r="L663" s="38">
        <v>0</v>
      </c>
      <c s="32">
        <f>ROUND(ROUND(L663,2)*ROUND(G663,3),2)</f>
      </c>
      <c s="36" t="s">
        <v>98</v>
      </c>
      <c>
        <f>(M663*21)/100</f>
      </c>
      <c t="s">
        <v>28</v>
      </c>
    </row>
    <row r="664" spans="1:5" ht="12.75">
      <c r="A664" s="35" t="s">
        <v>55</v>
      </c>
      <c r="E664" s="39" t="s">
        <v>1785</v>
      </c>
    </row>
    <row r="665" spans="1:5" ht="25.5">
      <c r="A665" s="35" t="s">
        <v>56</v>
      </c>
      <c r="E665" s="40" t="s">
        <v>1779</v>
      </c>
    </row>
    <row r="666" spans="1:5" ht="12.75">
      <c r="A666" t="s">
        <v>57</v>
      </c>
      <c r="E666" s="39" t="s">
        <v>5</v>
      </c>
    </row>
    <row r="667" spans="1:16" ht="12.75">
      <c r="A667" t="s">
        <v>50</v>
      </c>
      <c s="34" t="s">
        <v>1786</v>
      </c>
      <c s="34" t="s">
        <v>1787</v>
      </c>
      <c s="35" t="s">
        <v>5</v>
      </c>
      <c s="6" t="s">
        <v>1788</v>
      </c>
      <c s="36" t="s">
        <v>257</v>
      </c>
      <c s="37">
        <v>1</v>
      </c>
      <c s="36">
        <v>0</v>
      </c>
      <c s="36">
        <f>ROUND(G667*H667,6)</f>
      </c>
      <c r="L667" s="38">
        <v>0</v>
      </c>
      <c s="32">
        <f>ROUND(ROUND(L667,2)*ROUND(G667,3),2)</f>
      </c>
      <c s="36" t="s">
        <v>98</v>
      </c>
      <c>
        <f>(M667*21)/100</f>
      </c>
      <c t="s">
        <v>28</v>
      </c>
    </row>
    <row r="668" spans="1:5" ht="12.75">
      <c r="A668" s="35" t="s">
        <v>55</v>
      </c>
      <c r="E668" s="39" t="s">
        <v>1788</v>
      </c>
    </row>
    <row r="669" spans="1:5" ht="25.5">
      <c r="A669" s="35" t="s">
        <v>56</v>
      </c>
      <c r="E669" s="40" t="s">
        <v>1779</v>
      </c>
    </row>
    <row r="670" spans="1:5" ht="12.75">
      <c r="A670" t="s">
        <v>57</v>
      </c>
      <c r="E670" s="39" t="s">
        <v>5</v>
      </c>
    </row>
    <row r="671" spans="1:16" ht="12.75">
      <c r="A671" t="s">
        <v>50</v>
      </c>
      <c s="34" t="s">
        <v>1789</v>
      </c>
      <c s="34" t="s">
        <v>1790</v>
      </c>
      <c s="35" t="s">
        <v>5</v>
      </c>
      <c s="6" t="s">
        <v>1791</v>
      </c>
      <c s="36" t="s">
        <v>257</v>
      </c>
      <c s="37">
        <v>1</v>
      </c>
      <c s="36">
        <v>0</v>
      </c>
      <c s="36">
        <f>ROUND(G671*H671,6)</f>
      </c>
      <c r="L671" s="38">
        <v>0</v>
      </c>
      <c s="32">
        <f>ROUND(ROUND(L671,2)*ROUND(G671,3),2)</f>
      </c>
      <c s="36" t="s">
        <v>98</v>
      </c>
      <c>
        <f>(M671*21)/100</f>
      </c>
      <c t="s">
        <v>28</v>
      </c>
    </row>
    <row r="672" spans="1:5" ht="12.75">
      <c r="A672" s="35" t="s">
        <v>55</v>
      </c>
      <c r="E672" s="39" t="s">
        <v>1791</v>
      </c>
    </row>
    <row r="673" spans="1:5" ht="25.5">
      <c r="A673" s="35" t="s">
        <v>56</v>
      </c>
      <c r="E673" s="40" t="s">
        <v>1779</v>
      </c>
    </row>
    <row r="674" spans="1:5" ht="12.75">
      <c r="A674" t="s">
        <v>57</v>
      </c>
      <c r="E674" s="39" t="s">
        <v>5</v>
      </c>
    </row>
    <row r="675" spans="1:16" ht="25.5">
      <c r="A675" t="s">
        <v>50</v>
      </c>
      <c s="34" t="s">
        <v>1792</v>
      </c>
      <c s="34" t="s">
        <v>1793</v>
      </c>
      <c s="35" t="s">
        <v>5</v>
      </c>
      <c s="6" t="s">
        <v>1794</v>
      </c>
      <c s="36" t="s">
        <v>78</v>
      </c>
      <c s="37">
        <v>221</v>
      </c>
      <c s="36">
        <v>0.00423</v>
      </c>
      <c s="36">
        <f>ROUND(G675*H675,6)</f>
      </c>
      <c r="L675" s="38">
        <v>0</v>
      </c>
      <c s="32">
        <f>ROUND(ROUND(L675,2)*ROUND(G675,3),2)</f>
      </c>
      <c s="36" t="s">
        <v>98</v>
      </c>
      <c>
        <f>(M675*21)/100</f>
      </c>
      <c t="s">
        <v>28</v>
      </c>
    </row>
    <row r="676" spans="1:5" ht="25.5">
      <c r="A676" s="35" t="s">
        <v>55</v>
      </c>
      <c r="E676" s="39" t="s">
        <v>1794</v>
      </c>
    </row>
    <row r="677" spans="1:5" ht="89.25">
      <c r="A677" s="35" t="s">
        <v>56</v>
      </c>
      <c r="E677" s="40" t="s">
        <v>1795</v>
      </c>
    </row>
    <row r="678" spans="1:5" ht="12.75">
      <c r="A678" t="s">
        <v>57</v>
      </c>
      <c r="E678" s="39" t="s">
        <v>5</v>
      </c>
    </row>
    <row r="679" spans="1:16" ht="25.5">
      <c r="A679" t="s">
        <v>50</v>
      </c>
      <c s="34" t="s">
        <v>1796</v>
      </c>
      <c s="34" t="s">
        <v>1797</v>
      </c>
      <c s="35" t="s">
        <v>5</v>
      </c>
      <c s="6" t="s">
        <v>1798</v>
      </c>
      <c s="36" t="s">
        <v>85</v>
      </c>
      <c s="37">
        <v>4006.82</v>
      </c>
      <c s="36">
        <v>0.00055</v>
      </c>
      <c s="36">
        <f>ROUND(G679*H679,6)</f>
      </c>
      <c r="L679" s="38">
        <v>0</v>
      </c>
      <c s="32">
        <f>ROUND(ROUND(L679,2)*ROUND(G679,3),2)</f>
      </c>
      <c s="36" t="s">
        <v>98</v>
      </c>
      <c>
        <f>(M679*21)/100</f>
      </c>
      <c t="s">
        <v>28</v>
      </c>
    </row>
    <row r="680" spans="1:5" ht="25.5">
      <c r="A680" s="35" t="s">
        <v>55</v>
      </c>
      <c r="E680" s="39" t="s">
        <v>1798</v>
      </c>
    </row>
    <row r="681" spans="1:5" ht="409.5">
      <c r="A681" s="35" t="s">
        <v>56</v>
      </c>
      <c r="E681" s="40" t="s">
        <v>1799</v>
      </c>
    </row>
    <row r="682" spans="1:5" ht="12.75">
      <c r="A682" t="s">
        <v>57</v>
      </c>
      <c r="E682" s="39" t="s">
        <v>5</v>
      </c>
    </row>
    <row r="683" spans="1:16" ht="25.5">
      <c r="A683" t="s">
        <v>50</v>
      </c>
      <c s="34" t="s">
        <v>1800</v>
      </c>
      <c s="34" t="s">
        <v>1801</v>
      </c>
      <c s="35" t="s">
        <v>5</v>
      </c>
      <c s="6" t="s">
        <v>1802</v>
      </c>
      <c s="36" t="s">
        <v>257</v>
      </c>
      <c s="37">
        <v>3</v>
      </c>
      <c s="36">
        <v>0</v>
      </c>
      <c s="36">
        <f>ROUND(G683*H683,6)</f>
      </c>
      <c r="L683" s="38">
        <v>0</v>
      </c>
      <c s="32">
        <f>ROUND(ROUND(L683,2)*ROUND(G683,3),2)</f>
      </c>
      <c s="36" t="s">
        <v>98</v>
      </c>
      <c>
        <f>(M683*21)/100</f>
      </c>
      <c t="s">
        <v>28</v>
      </c>
    </row>
    <row r="684" spans="1:5" ht="25.5">
      <c r="A684" s="35" t="s">
        <v>55</v>
      </c>
      <c r="E684" s="39" t="s">
        <v>1802</v>
      </c>
    </row>
    <row r="685" spans="1:5" ht="25.5">
      <c r="A685" s="35" t="s">
        <v>56</v>
      </c>
      <c r="E685" s="40" t="s">
        <v>1803</v>
      </c>
    </row>
    <row r="686" spans="1:5" ht="12.75">
      <c r="A686" t="s">
        <v>57</v>
      </c>
      <c r="E686" s="39" t="s">
        <v>5</v>
      </c>
    </row>
    <row r="687" spans="1:16" ht="25.5">
      <c r="A687" t="s">
        <v>50</v>
      </c>
      <c s="34" t="s">
        <v>1804</v>
      </c>
      <c s="34" t="s">
        <v>1805</v>
      </c>
      <c s="35" t="s">
        <v>5</v>
      </c>
      <c s="6" t="s">
        <v>1806</v>
      </c>
      <c s="36" t="s">
        <v>70</v>
      </c>
      <c s="37">
        <v>6.8</v>
      </c>
      <c s="36">
        <v>0</v>
      </c>
      <c s="36">
        <f>ROUND(G687*H687,6)</f>
      </c>
      <c r="L687" s="38">
        <v>0</v>
      </c>
      <c s="32">
        <f>ROUND(ROUND(L687,2)*ROUND(G687,3),2)</f>
      </c>
      <c s="36" t="s">
        <v>98</v>
      </c>
      <c>
        <f>(M687*21)/100</f>
      </c>
      <c t="s">
        <v>28</v>
      </c>
    </row>
    <row r="688" spans="1:5" ht="25.5">
      <c r="A688" s="35" t="s">
        <v>55</v>
      </c>
      <c r="E688" s="39" t="s">
        <v>1806</v>
      </c>
    </row>
    <row r="689" spans="1:5" ht="12.75">
      <c r="A689" s="35" t="s">
        <v>56</v>
      </c>
      <c r="E689" s="40" t="s">
        <v>5</v>
      </c>
    </row>
    <row r="690" spans="1:5" ht="12.75">
      <c r="A690" t="s">
        <v>57</v>
      </c>
      <c r="E690" s="39" t="s">
        <v>5</v>
      </c>
    </row>
    <row r="691" spans="1:16" ht="25.5">
      <c r="A691" t="s">
        <v>50</v>
      </c>
      <c s="34" t="s">
        <v>1807</v>
      </c>
      <c s="34" t="s">
        <v>1808</v>
      </c>
      <c s="35" t="s">
        <v>5</v>
      </c>
      <c s="6" t="s">
        <v>1809</v>
      </c>
      <c s="36" t="s">
        <v>70</v>
      </c>
      <c s="37">
        <v>10.2</v>
      </c>
      <c s="36">
        <v>0</v>
      </c>
      <c s="36">
        <f>ROUND(G691*H691,6)</f>
      </c>
      <c r="L691" s="38">
        <v>0</v>
      </c>
      <c s="32">
        <f>ROUND(ROUND(L691,2)*ROUND(G691,3),2)</f>
      </c>
      <c s="36" t="s">
        <v>98</v>
      </c>
      <c>
        <f>(M691*21)/100</f>
      </c>
      <c t="s">
        <v>28</v>
      </c>
    </row>
    <row r="692" spans="1:5" ht="25.5">
      <c r="A692" s="35" t="s">
        <v>55</v>
      </c>
      <c r="E692" s="39" t="s">
        <v>1809</v>
      </c>
    </row>
    <row r="693" spans="1:5" ht="12.75">
      <c r="A693" s="35" t="s">
        <v>56</v>
      </c>
      <c r="E693" s="40" t="s">
        <v>5</v>
      </c>
    </row>
    <row r="694" spans="1:5" ht="12.75">
      <c r="A694" t="s">
        <v>57</v>
      </c>
      <c r="E694" s="39" t="s">
        <v>5</v>
      </c>
    </row>
    <row r="695" spans="1:16" ht="25.5">
      <c r="A695" t="s">
        <v>50</v>
      </c>
      <c s="34" t="s">
        <v>1810</v>
      </c>
      <c s="34" t="s">
        <v>1811</v>
      </c>
      <c s="35" t="s">
        <v>5</v>
      </c>
      <c s="6" t="s">
        <v>1812</v>
      </c>
      <c s="36" t="s">
        <v>70</v>
      </c>
      <c s="37">
        <v>1.7</v>
      </c>
      <c s="36">
        <v>0</v>
      </c>
      <c s="36">
        <f>ROUND(G695*H695,6)</f>
      </c>
      <c r="L695" s="38">
        <v>0</v>
      </c>
      <c s="32">
        <f>ROUND(ROUND(L695,2)*ROUND(G695,3),2)</f>
      </c>
      <c s="36" t="s">
        <v>98</v>
      </c>
      <c>
        <f>(M695*21)/100</f>
      </c>
      <c t="s">
        <v>28</v>
      </c>
    </row>
    <row r="696" spans="1:5" ht="25.5">
      <c r="A696" s="35" t="s">
        <v>55</v>
      </c>
      <c r="E696" s="39" t="s">
        <v>1812</v>
      </c>
    </row>
    <row r="697" spans="1:5" ht="12.75">
      <c r="A697" s="35" t="s">
        <v>56</v>
      </c>
      <c r="E697" s="40" t="s">
        <v>5</v>
      </c>
    </row>
    <row r="698" spans="1:5" ht="12.75">
      <c r="A698" t="s">
        <v>57</v>
      </c>
      <c r="E698" s="39" t="s">
        <v>5</v>
      </c>
    </row>
    <row r="699" spans="1:16" ht="25.5">
      <c r="A699" t="s">
        <v>50</v>
      </c>
      <c s="34" t="s">
        <v>1813</v>
      </c>
      <c s="34" t="s">
        <v>1814</v>
      </c>
      <c s="35" t="s">
        <v>5</v>
      </c>
      <c s="6" t="s">
        <v>1815</v>
      </c>
      <c s="36" t="s">
        <v>70</v>
      </c>
      <c s="37">
        <v>1.7</v>
      </c>
      <c s="36">
        <v>0</v>
      </c>
      <c s="36">
        <f>ROUND(G699*H699,6)</f>
      </c>
      <c r="L699" s="38">
        <v>0</v>
      </c>
      <c s="32">
        <f>ROUND(ROUND(L699,2)*ROUND(G699,3),2)</f>
      </c>
      <c s="36" t="s">
        <v>98</v>
      </c>
      <c>
        <f>(M699*21)/100</f>
      </c>
      <c t="s">
        <v>28</v>
      </c>
    </row>
    <row r="700" spans="1:5" ht="25.5">
      <c r="A700" s="35" t="s">
        <v>55</v>
      </c>
      <c r="E700" s="39" t="s">
        <v>1815</v>
      </c>
    </row>
    <row r="701" spans="1:5" ht="12.75">
      <c r="A701" s="35" t="s">
        <v>56</v>
      </c>
      <c r="E701" s="40" t="s">
        <v>5</v>
      </c>
    </row>
    <row r="702" spans="1:5" ht="12.75">
      <c r="A702" t="s">
        <v>57</v>
      </c>
      <c r="E702" s="39" t="s">
        <v>5</v>
      </c>
    </row>
    <row r="703" spans="1:16" ht="25.5">
      <c r="A703" t="s">
        <v>50</v>
      </c>
      <c s="34" t="s">
        <v>1816</v>
      </c>
      <c s="34" t="s">
        <v>1817</v>
      </c>
      <c s="35" t="s">
        <v>5</v>
      </c>
      <c s="6" t="s">
        <v>1818</v>
      </c>
      <c s="36" t="s">
        <v>70</v>
      </c>
      <c s="37">
        <v>20.3</v>
      </c>
      <c s="36">
        <v>0</v>
      </c>
      <c s="36">
        <f>ROUND(G703*H703,6)</f>
      </c>
      <c r="L703" s="38">
        <v>0</v>
      </c>
      <c s="32">
        <f>ROUND(ROUND(L703,2)*ROUND(G703,3),2)</f>
      </c>
      <c s="36" t="s">
        <v>98</v>
      </c>
      <c>
        <f>(M703*21)/100</f>
      </c>
      <c t="s">
        <v>28</v>
      </c>
    </row>
    <row r="704" spans="1:5" ht="25.5">
      <c r="A704" s="35" t="s">
        <v>55</v>
      </c>
      <c r="E704" s="39" t="s">
        <v>1818</v>
      </c>
    </row>
    <row r="705" spans="1:5" ht="12.75">
      <c r="A705" s="35" t="s">
        <v>56</v>
      </c>
      <c r="E705" s="40" t="s">
        <v>5</v>
      </c>
    </row>
    <row r="706" spans="1:5" ht="12.75">
      <c r="A706" t="s">
        <v>57</v>
      </c>
      <c r="E706" s="39" t="s">
        <v>5</v>
      </c>
    </row>
    <row r="707" spans="1:16" ht="25.5">
      <c r="A707" t="s">
        <v>50</v>
      </c>
      <c s="34" t="s">
        <v>1819</v>
      </c>
      <c s="34" t="s">
        <v>1820</v>
      </c>
      <c s="35" t="s">
        <v>5</v>
      </c>
      <c s="6" t="s">
        <v>1821</v>
      </c>
      <c s="36" t="s">
        <v>70</v>
      </c>
      <c s="37">
        <v>7.2</v>
      </c>
      <c s="36">
        <v>0</v>
      </c>
      <c s="36">
        <f>ROUND(G707*H707,6)</f>
      </c>
      <c r="L707" s="38">
        <v>0</v>
      </c>
      <c s="32">
        <f>ROUND(ROUND(L707,2)*ROUND(G707,3),2)</f>
      </c>
      <c s="36" t="s">
        <v>98</v>
      </c>
      <c>
        <f>(M707*21)/100</f>
      </c>
      <c t="s">
        <v>28</v>
      </c>
    </row>
    <row r="708" spans="1:5" ht="25.5">
      <c r="A708" s="35" t="s">
        <v>55</v>
      </c>
      <c r="E708" s="39" t="s">
        <v>1821</v>
      </c>
    </row>
    <row r="709" spans="1:5" ht="12.75">
      <c r="A709" s="35" t="s">
        <v>56</v>
      </c>
      <c r="E709" s="40" t="s">
        <v>5</v>
      </c>
    </row>
    <row r="710" spans="1:5" ht="12.75">
      <c r="A710" t="s">
        <v>57</v>
      </c>
      <c r="E710" s="39" t="s">
        <v>5</v>
      </c>
    </row>
    <row r="711" spans="1:16" ht="25.5">
      <c r="A711" t="s">
        <v>50</v>
      </c>
      <c s="34" t="s">
        <v>1822</v>
      </c>
      <c s="34" t="s">
        <v>1823</v>
      </c>
      <c s="35" t="s">
        <v>5</v>
      </c>
      <c s="6" t="s">
        <v>1824</v>
      </c>
      <c s="36" t="s">
        <v>70</v>
      </c>
      <c s="37">
        <v>21.6</v>
      </c>
      <c s="36">
        <v>0</v>
      </c>
      <c s="36">
        <f>ROUND(G711*H711,6)</f>
      </c>
      <c r="L711" s="38">
        <v>0</v>
      </c>
      <c s="32">
        <f>ROUND(ROUND(L711,2)*ROUND(G711,3),2)</f>
      </c>
      <c s="36" t="s">
        <v>98</v>
      </c>
      <c>
        <f>(M711*21)/100</f>
      </c>
      <c t="s">
        <v>28</v>
      </c>
    </row>
    <row r="712" spans="1:5" ht="25.5">
      <c r="A712" s="35" t="s">
        <v>55</v>
      </c>
      <c r="E712" s="39" t="s">
        <v>1824</v>
      </c>
    </row>
    <row r="713" spans="1:5" ht="12.75">
      <c r="A713" s="35" t="s">
        <v>56</v>
      </c>
      <c r="E713" s="40" t="s">
        <v>5</v>
      </c>
    </row>
    <row r="714" spans="1:5" ht="12.75">
      <c r="A714" t="s">
        <v>57</v>
      </c>
      <c r="E714" s="39" t="s">
        <v>5</v>
      </c>
    </row>
    <row r="715" spans="1:16" ht="25.5">
      <c r="A715" t="s">
        <v>50</v>
      </c>
      <c s="34" t="s">
        <v>1825</v>
      </c>
      <c s="34" t="s">
        <v>1826</v>
      </c>
      <c s="35" t="s">
        <v>5</v>
      </c>
      <c s="6" t="s">
        <v>1827</v>
      </c>
      <c s="36" t="s">
        <v>70</v>
      </c>
      <c s="37">
        <v>14.4</v>
      </c>
      <c s="36">
        <v>0</v>
      </c>
      <c s="36">
        <f>ROUND(G715*H715,6)</f>
      </c>
      <c r="L715" s="38">
        <v>0</v>
      </c>
      <c s="32">
        <f>ROUND(ROUND(L715,2)*ROUND(G715,3),2)</f>
      </c>
      <c s="36" t="s">
        <v>98</v>
      </c>
      <c>
        <f>(M715*21)/100</f>
      </c>
      <c t="s">
        <v>28</v>
      </c>
    </row>
    <row r="716" spans="1:5" ht="25.5">
      <c r="A716" s="35" t="s">
        <v>55</v>
      </c>
      <c r="E716" s="39" t="s">
        <v>1827</v>
      </c>
    </row>
    <row r="717" spans="1:5" ht="12.75">
      <c r="A717" s="35" t="s">
        <v>56</v>
      </c>
      <c r="E717" s="40" t="s">
        <v>5</v>
      </c>
    </row>
    <row r="718" spans="1:5" ht="12.75">
      <c r="A718" t="s">
        <v>57</v>
      </c>
      <c r="E718" s="39" t="s">
        <v>5</v>
      </c>
    </row>
    <row r="719" spans="1:16" ht="25.5">
      <c r="A719" t="s">
        <v>50</v>
      </c>
      <c s="34" t="s">
        <v>1828</v>
      </c>
      <c s="34" t="s">
        <v>1829</v>
      </c>
      <c s="35" t="s">
        <v>5</v>
      </c>
      <c s="6" t="s">
        <v>1830</v>
      </c>
      <c s="36" t="s">
        <v>70</v>
      </c>
      <c s="37">
        <v>46.8</v>
      </c>
      <c s="36">
        <v>0</v>
      </c>
      <c s="36">
        <f>ROUND(G719*H719,6)</f>
      </c>
      <c r="L719" s="38">
        <v>0</v>
      </c>
      <c s="32">
        <f>ROUND(ROUND(L719,2)*ROUND(G719,3),2)</f>
      </c>
      <c s="36" t="s">
        <v>98</v>
      </c>
      <c>
        <f>(M719*21)/100</f>
      </c>
      <c t="s">
        <v>28</v>
      </c>
    </row>
    <row r="720" spans="1:5" ht="25.5">
      <c r="A720" s="35" t="s">
        <v>55</v>
      </c>
      <c r="E720" s="39" t="s">
        <v>1830</v>
      </c>
    </row>
    <row r="721" spans="1:5" ht="12.75">
      <c r="A721" s="35" t="s">
        <v>56</v>
      </c>
      <c r="E721" s="40" t="s">
        <v>5</v>
      </c>
    </row>
    <row r="722" spans="1:5" ht="12.75">
      <c r="A722" t="s">
        <v>57</v>
      </c>
      <c r="E722" s="39" t="s">
        <v>5</v>
      </c>
    </row>
    <row r="723" spans="1:16" ht="25.5">
      <c r="A723" t="s">
        <v>50</v>
      </c>
      <c s="34" t="s">
        <v>1831</v>
      </c>
      <c s="34" t="s">
        <v>1832</v>
      </c>
      <c s="35" t="s">
        <v>5</v>
      </c>
      <c s="6" t="s">
        <v>1833</v>
      </c>
      <c s="36" t="s">
        <v>70</v>
      </c>
      <c s="37">
        <v>46.8</v>
      </c>
      <c s="36">
        <v>0</v>
      </c>
      <c s="36">
        <f>ROUND(G723*H723,6)</f>
      </c>
      <c r="L723" s="38">
        <v>0</v>
      </c>
      <c s="32">
        <f>ROUND(ROUND(L723,2)*ROUND(G723,3),2)</f>
      </c>
      <c s="36" t="s">
        <v>98</v>
      </c>
      <c>
        <f>(M723*21)/100</f>
      </c>
      <c t="s">
        <v>28</v>
      </c>
    </row>
    <row r="724" spans="1:5" ht="25.5">
      <c r="A724" s="35" t="s">
        <v>55</v>
      </c>
      <c r="E724" s="39" t="s">
        <v>1833</v>
      </c>
    </row>
    <row r="725" spans="1:5" ht="12.75">
      <c r="A725" s="35" t="s">
        <v>56</v>
      </c>
      <c r="E725" s="40" t="s">
        <v>5</v>
      </c>
    </row>
    <row r="726" spans="1:5" ht="12.75">
      <c r="A726" t="s">
        <v>57</v>
      </c>
      <c r="E726" s="39" t="s">
        <v>5</v>
      </c>
    </row>
    <row r="727" spans="1:16" ht="25.5">
      <c r="A727" t="s">
        <v>50</v>
      </c>
      <c s="34" t="s">
        <v>1834</v>
      </c>
      <c s="34" t="s">
        <v>1835</v>
      </c>
      <c s="35" t="s">
        <v>5</v>
      </c>
      <c s="6" t="s">
        <v>1836</v>
      </c>
      <c s="36" t="s">
        <v>70</v>
      </c>
      <c s="37">
        <v>35.2</v>
      </c>
      <c s="36">
        <v>0</v>
      </c>
      <c s="36">
        <f>ROUND(G727*H727,6)</f>
      </c>
      <c r="L727" s="38">
        <v>0</v>
      </c>
      <c s="32">
        <f>ROUND(ROUND(L727,2)*ROUND(G727,3),2)</f>
      </c>
      <c s="36" t="s">
        <v>98</v>
      </c>
      <c>
        <f>(M727*21)/100</f>
      </c>
      <c t="s">
        <v>28</v>
      </c>
    </row>
    <row r="728" spans="1:5" ht="25.5">
      <c r="A728" s="35" t="s">
        <v>55</v>
      </c>
      <c r="E728" s="39" t="s">
        <v>1836</v>
      </c>
    </row>
    <row r="729" spans="1:5" ht="12.75">
      <c r="A729" s="35" t="s">
        <v>56</v>
      </c>
      <c r="E729" s="40" t="s">
        <v>5</v>
      </c>
    </row>
    <row r="730" spans="1:5" ht="12.75">
      <c r="A730" t="s">
        <v>57</v>
      </c>
      <c r="E730" s="39" t="s">
        <v>5</v>
      </c>
    </row>
    <row r="731" spans="1:16" ht="25.5">
      <c r="A731" t="s">
        <v>50</v>
      </c>
      <c s="34" t="s">
        <v>1837</v>
      </c>
      <c s="34" t="s">
        <v>1838</v>
      </c>
      <c s="35" t="s">
        <v>5</v>
      </c>
      <c s="6" t="s">
        <v>1839</v>
      </c>
      <c s="36" t="s">
        <v>70</v>
      </c>
      <c s="37">
        <v>8.7</v>
      </c>
      <c s="36">
        <v>0</v>
      </c>
      <c s="36">
        <f>ROUND(G731*H731,6)</f>
      </c>
      <c r="L731" s="38">
        <v>0</v>
      </c>
      <c s="32">
        <f>ROUND(ROUND(L731,2)*ROUND(G731,3),2)</f>
      </c>
      <c s="36" t="s">
        <v>98</v>
      </c>
      <c>
        <f>(M731*21)/100</f>
      </c>
      <c t="s">
        <v>28</v>
      </c>
    </row>
    <row r="732" spans="1:5" ht="25.5">
      <c r="A732" s="35" t="s">
        <v>55</v>
      </c>
      <c r="E732" s="39" t="s">
        <v>1839</v>
      </c>
    </row>
    <row r="733" spans="1:5" ht="12.75">
      <c r="A733" s="35" t="s">
        <v>56</v>
      </c>
      <c r="E733" s="40" t="s">
        <v>5</v>
      </c>
    </row>
    <row r="734" spans="1:5" ht="12.75">
      <c r="A734" t="s">
        <v>57</v>
      </c>
      <c r="E734" s="39" t="s">
        <v>5</v>
      </c>
    </row>
    <row r="735" spans="1:16" ht="25.5">
      <c r="A735" t="s">
        <v>50</v>
      </c>
      <c s="34" t="s">
        <v>1840</v>
      </c>
      <c s="34" t="s">
        <v>1841</v>
      </c>
      <c s="35" t="s">
        <v>5</v>
      </c>
      <c s="6" t="s">
        <v>1842</v>
      </c>
      <c s="36" t="s">
        <v>70</v>
      </c>
      <c s="37">
        <v>2.6</v>
      </c>
      <c s="36">
        <v>0</v>
      </c>
      <c s="36">
        <f>ROUND(G735*H735,6)</f>
      </c>
      <c r="L735" s="38">
        <v>0</v>
      </c>
      <c s="32">
        <f>ROUND(ROUND(L735,2)*ROUND(G735,3),2)</f>
      </c>
      <c s="36" t="s">
        <v>98</v>
      </c>
      <c>
        <f>(M735*21)/100</f>
      </c>
      <c t="s">
        <v>28</v>
      </c>
    </row>
    <row r="736" spans="1:5" ht="25.5">
      <c r="A736" s="35" t="s">
        <v>55</v>
      </c>
      <c r="E736" s="39" t="s">
        <v>1842</v>
      </c>
    </row>
    <row r="737" spans="1:5" ht="12.75">
      <c r="A737" s="35" t="s">
        <v>56</v>
      </c>
      <c r="E737" s="40" t="s">
        <v>5</v>
      </c>
    </row>
    <row r="738" spans="1:5" ht="12.75">
      <c r="A738" t="s">
        <v>57</v>
      </c>
      <c r="E738" s="39" t="s">
        <v>5</v>
      </c>
    </row>
    <row r="739" spans="1:16" ht="25.5">
      <c r="A739" t="s">
        <v>50</v>
      </c>
      <c s="34" t="s">
        <v>1843</v>
      </c>
      <c s="34" t="s">
        <v>1844</v>
      </c>
      <c s="35" t="s">
        <v>5</v>
      </c>
      <c s="6" t="s">
        <v>1845</v>
      </c>
      <c s="36" t="s">
        <v>70</v>
      </c>
      <c s="37">
        <v>2.6</v>
      </c>
      <c s="36">
        <v>0</v>
      </c>
      <c s="36">
        <f>ROUND(G739*H739,6)</f>
      </c>
      <c r="L739" s="38">
        <v>0</v>
      </c>
      <c s="32">
        <f>ROUND(ROUND(L739,2)*ROUND(G739,3),2)</f>
      </c>
      <c s="36" t="s">
        <v>98</v>
      </c>
      <c>
        <f>(M739*21)/100</f>
      </c>
      <c t="s">
        <v>28</v>
      </c>
    </row>
    <row r="740" spans="1:5" ht="25.5">
      <c r="A740" s="35" t="s">
        <v>55</v>
      </c>
      <c r="E740" s="39" t="s">
        <v>1845</v>
      </c>
    </row>
    <row r="741" spans="1:5" ht="12.75">
      <c r="A741" s="35" t="s">
        <v>56</v>
      </c>
      <c r="E741" s="40" t="s">
        <v>5</v>
      </c>
    </row>
    <row r="742" spans="1:5" ht="12.75">
      <c r="A742" t="s">
        <v>57</v>
      </c>
      <c r="E742" s="39" t="s">
        <v>5</v>
      </c>
    </row>
    <row r="743" spans="1:16" ht="25.5">
      <c r="A743" t="s">
        <v>50</v>
      </c>
      <c s="34" t="s">
        <v>1846</v>
      </c>
      <c s="34" t="s">
        <v>1847</v>
      </c>
      <c s="35" t="s">
        <v>5</v>
      </c>
      <c s="6" t="s">
        <v>1848</v>
      </c>
      <c s="36" t="s">
        <v>70</v>
      </c>
      <c s="37">
        <v>92.8</v>
      </c>
      <c s="36">
        <v>0</v>
      </c>
      <c s="36">
        <f>ROUND(G743*H743,6)</f>
      </c>
      <c r="L743" s="38">
        <v>0</v>
      </c>
      <c s="32">
        <f>ROUND(ROUND(L743,2)*ROUND(G743,3),2)</f>
      </c>
      <c s="36" t="s">
        <v>98</v>
      </c>
      <c>
        <f>(M743*21)/100</f>
      </c>
      <c t="s">
        <v>28</v>
      </c>
    </row>
    <row r="744" spans="1:5" ht="25.5">
      <c r="A744" s="35" t="s">
        <v>55</v>
      </c>
      <c r="E744" s="39" t="s">
        <v>1848</v>
      </c>
    </row>
    <row r="745" spans="1:5" ht="12.75">
      <c r="A745" s="35" t="s">
        <v>56</v>
      </c>
      <c r="E745" s="40" t="s">
        <v>5</v>
      </c>
    </row>
    <row r="746" spans="1:5" ht="12.75">
      <c r="A746" t="s">
        <v>57</v>
      </c>
      <c r="E746" s="39" t="s">
        <v>5</v>
      </c>
    </row>
    <row r="747" spans="1:16" ht="25.5">
      <c r="A747" t="s">
        <v>50</v>
      </c>
      <c s="34" t="s">
        <v>1849</v>
      </c>
      <c s="34" t="s">
        <v>1850</v>
      </c>
      <c s="35" t="s">
        <v>5</v>
      </c>
      <c s="6" t="s">
        <v>1851</v>
      </c>
      <c s="36" t="s">
        <v>70</v>
      </c>
      <c s="37">
        <v>10.2</v>
      </c>
      <c s="36">
        <v>0</v>
      </c>
      <c s="36">
        <f>ROUND(G747*H747,6)</f>
      </c>
      <c r="L747" s="38">
        <v>0</v>
      </c>
      <c s="32">
        <f>ROUND(ROUND(L747,2)*ROUND(G747,3),2)</f>
      </c>
      <c s="36" t="s">
        <v>98</v>
      </c>
      <c>
        <f>(M747*21)/100</f>
      </c>
      <c t="s">
        <v>28</v>
      </c>
    </row>
    <row r="748" spans="1:5" ht="25.5">
      <c r="A748" s="35" t="s">
        <v>55</v>
      </c>
      <c r="E748" s="39" t="s">
        <v>1851</v>
      </c>
    </row>
    <row r="749" spans="1:5" ht="12.75">
      <c r="A749" s="35" t="s">
        <v>56</v>
      </c>
      <c r="E749" s="40" t="s">
        <v>5</v>
      </c>
    </row>
    <row r="750" spans="1:5" ht="12.75">
      <c r="A750" t="s">
        <v>57</v>
      </c>
      <c r="E750" s="39" t="s">
        <v>5</v>
      </c>
    </row>
    <row r="751" spans="1:16" ht="25.5">
      <c r="A751" t="s">
        <v>50</v>
      </c>
      <c s="34" t="s">
        <v>1852</v>
      </c>
      <c s="34" t="s">
        <v>1853</v>
      </c>
      <c s="35" t="s">
        <v>5</v>
      </c>
      <c s="6" t="s">
        <v>1854</v>
      </c>
      <c s="36" t="s">
        <v>70</v>
      </c>
      <c s="37">
        <v>5.5</v>
      </c>
      <c s="36">
        <v>0</v>
      </c>
      <c s="36">
        <f>ROUND(G751*H751,6)</f>
      </c>
      <c r="L751" s="38">
        <v>0</v>
      </c>
      <c s="32">
        <f>ROUND(ROUND(L751,2)*ROUND(G751,3),2)</f>
      </c>
      <c s="36" t="s">
        <v>98</v>
      </c>
      <c>
        <f>(M751*21)/100</f>
      </c>
      <c t="s">
        <v>28</v>
      </c>
    </row>
    <row r="752" spans="1:5" ht="25.5">
      <c r="A752" s="35" t="s">
        <v>55</v>
      </c>
      <c r="E752" s="39" t="s">
        <v>1854</v>
      </c>
    </row>
    <row r="753" spans="1:5" ht="12.75">
      <c r="A753" s="35" t="s">
        <v>56</v>
      </c>
      <c r="E753" s="40" t="s">
        <v>5</v>
      </c>
    </row>
    <row r="754" spans="1:5" ht="12.75">
      <c r="A754" t="s">
        <v>57</v>
      </c>
      <c r="E754" s="39" t="s">
        <v>5</v>
      </c>
    </row>
    <row r="755" spans="1:16" ht="25.5">
      <c r="A755" t="s">
        <v>50</v>
      </c>
      <c s="34" t="s">
        <v>1855</v>
      </c>
      <c s="34" t="s">
        <v>1856</v>
      </c>
      <c s="35" t="s">
        <v>5</v>
      </c>
      <c s="6" t="s">
        <v>1857</v>
      </c>
      <c s="36" t="s">
        <v>70</v>
      </c>
      <c s="37">
        <v>1.2</v>
      </c>
      <c s="36">
        <v>0</v>
      </c>
      <c s="36">
        <f>ROUND(G755*H755,6)</f>
      </c>
      <c r="L755" s="38">
        <v>0</v>
      </c>
      <c s="32">
        <f>ROUND(ROUND(L755,2)*ROUND(G755,3),2)</f>
      </c>
      <c s="36" t="s">
        <v>98</v>
      </c>
      <c>
        <f>(M755*21)/100</f>
      </c>
      <c t="s">
        <v>28</v>
      </c>
    </row>
    <row r="756" spans="1:5" ht="25.5">
      <c r="A756" s="35" t="s">
        <v>55</v>
      </c>
      <c r="E756" s="39" t="s">
        <v>1857</v>
      </c>
    </row>
    <row r="757" spans="1:5" ht="12.75">
      <c r="A757" s="35" t="s">
        <v>56</v>
      </c>
      <c r="E757" s="40" t="s">
        <v>5</v>
      </c>
    </row>
    <row r="758" spans="1:5" ht="12.75">
      <c r="A758" t="s">
        <v>57</v>
      </c>
      <c r="E758" s="39" t="s">
        <v>5</v>
      </c>
    </row>
    <row r="759" spans="1:16" ht="12.75">
      <c r="A759" t="s">
        <v>50</v>
      </c>
      <c s="34" t="s">
        <v>1858</v>
      </c>
      <c s="34" t="s">
        <v>1859</v>
      </c>
      <c s="35" t="s">
        <v>5</v>
      </c>
      <c s="6" t="s">
        <v>1860</v>
      </c>
      <c s="36" t="s">
        <v>70</v>
      </c>
      <c s="37">
        <v>53.8</v>
      </c>
      <c s="36">
        <v>0</v>
      </c>
      <c s="36">
        <f>ROUND(G759*H759,6)</f>
      </c>
      <c r="L759" s="38">
        <v>0</v>
      </c>
      <c s="32">
        <f>ROUND(ROUND(L759,2)*ROUND(G759,3),2)</f>
      </c>
      <c s="36" t="s">
        <v>98</v>
      </c>
      <c>
        <f>(M759*21)/100</f>
      </c>
      <c t="s">
        <v>28</v>
      </c>
    </row>
    <row r="760" spans="1:5" ht="12.75">
      <c r="A760" s="35" t="s">
        <v>55</v>
      </c>
      <c r="E760" s="39" t="s">
        <v>1860</v>
      </c>
    </row>
    <row r="761" spans="1:5" ht="242.25">
      <c r="A761" s="35" t="s">
        <v>56</v>
      </c>
      <c r="E761" s="42" t="s">
        <v>1861</v>
      </c>
    </row>
    <row r="762" spans="1:5" ht="12.75">
      <c r="A762" t="s">
        <v>57</v>
      </c>
      <c r="E762" s="39" t="s">
        <v>5</v>
      </c>
    </row>
    <row r="763" spans="1:13" ht="12.75">
      <c r="A763" t="s">
        <v>47</v>
      </c>
      <c r="C763" s="31" t="s">
        <v>1862</v>
      </c>
      <c r="E763" s="33" t="s">
        <v>1863</v>
      </c>
      <c r="J763" s="32">
        <f>0</f>
      </c>
      <c s="32">
        <f>0</f>
      </c>
      <c s="32">
        <f>0+L764+L768+L772+L776+L780+L784+L788+L792</f>
      </c>
      <c s="32">
        <f>0+M764+M768+M772+M776+M780+M784+M788+M792</f>
      </c>
    </row>
    <row r="764" spans="1:16" ht="25.5">
      <c r="A764" t="s">
        <v>50</v>
      </c>
      <c s="34" t="s">
        <v>1864</v>
      </c>
      <c s="34" t="s">
        <v>1865</v>
      </c>
      <c s="35" t="s">
        <v>5</v>
      </c>
      <c s="6" t="s">
        <v>1866</v>
      </c>
      <c s="36" t="s">
        <v>70</v>
      </c>
      <c s="37">
        <v>1210.28</v>
      </c>
      <c s="36">
        <v>0</v>
      </c>
      <c s="36">
        <f>ROUND(G764*H764,6)</f>
      </c>
      <c r="L764" s="38">
        <v>0</v>
      </c>
      <c s="32">
        <f>ROUND(ROUND(L764,2)*ROUND(G764,3),2)</f>
      </c>
      <c s="36" t="s">
        <v>316</v>
      </c>
      <c>
        <f>(M764*21)/100</f>
      </c>
      <c t="s">
        <v>28</v>
      </c>
    </row>
    <row r="765" spans="1:5" ht="25.5">
      <c r="A765" s="35" t="s">
        <v>55</v>
      </c>
      <c r="E765" s="39" t="s">
        <v>1866</v>
      </c>
    </row>
    <row r="766" spans="1:5" ht="12.75">
      <c r="A766" s="35" t="s">
        <v>56</v>
      </c>
      <c r="E766" s="40" t="s">
        <v>1867</v>
      </c>
    </row>
    <row r="767" spans="1:5" ht="12.75">
      <c r="A767" t="s">
        <v>57</v>
      </c>
      <c r="E767" s="39" t="s">
        <v>5</v>
      </c>
    </row>
    <row r="768" spans="1:16" ht="12.75">
      <c r="A768" t="s">
        <v>50</v>
      </c>
      <c s="34" t="s">
        <v>1868</v>
      </c>
      <c s="34" t="s">
        <v>1869</v>
      </c>
      <c s="35" t="s">
        <v>5</v>
      </c>
      <c s="6" t="s">
        <v>1870</v>
      </c>
      <c s="36" t="s">
        <v>201</v>
      </c>
      <c s="37">
        <v>0.363</v>
      </c>
      <c s="36">
        <v>1</v>
      </c>
      <c s="36">
        <f>ROUND(G768*H768,6)</f>
      </c>
      <c r="L768" s="38">
        <v>0</v>
      </c>
      <c s="32">
        <f>ROUND(ROUND(L768,2)*ROUND(G768,3),2)</f>
      </c>
      <c s="36" t="s">
        <v>1449</v>
      </c>
      <c>
        <f>(M768*21)/100</f>
      </c>
      <c t="s">
        <v>28</v>
      </c>
    </row>
    <row r="769" spans="1:5" ht="12.75">
      <c r="A769" s="35" t="s">
        <v>55</v>
      </c>
      <c r="E769" s="39" t="s">
        <v>1870</v>
      </c>
    </row>
    <row r="770" spans="1:5" ht="12.75">
      <c r="A770" s="35" t="s">
        <v>56</v>
      </c>
      <c r="E770" s="40" t="s">
        <v>1871</v>
      </c>
    </row>
    <row r="771" spans="1:5" ht="12.75">
      <c r="A771" t="s">
        <v>57</v>
      </c>
      <c r="E771" s="39" t="s">
        <v>5</v>
      </c>
    </row>
    <row r="772" spans="1:16" ht="25.5">
      <c r="A772" t="s">
        <v>50</v>
      </c>
      <c s="34" t="s">
        <v>1872</v>
      </c>
      <c s="34" t="s">
        <v>1873</v>
      </c>
      <c s="35" t="s">
        <v>5</v>
      </c>
      <c s="6" t="s">
        <v>1874</v>
      </c>
      <c s="36" t="s">
        <v>70</v>
      </c>
      <c s="37">
        <v>7.66</v>
      </c>
      <c s="36">
        <v>0.0035</v>
      </c>
      <c s="36">
        <f>ROUND(G772*H772,6)</f>
      </c>
      <c r="L772" s="38">
        <v>0</v>
      </c>
      <c s="32">
        <f>ROUND(ROUND(L772,2)*ROUND(G772,3),2)</f>
      </c>
      <c s="36" t="s">
        <v>316</v>
      </c>
      <c>
        <f>(M772*21)/100</f>
      </c>
      <c t="s">
        <v>28</v>
      </c>
    </row>
    <row r="773" spans="1:5" ht="25.5">
      <c r="A773" s="35" t="s">
        <v>55</v>
      </c>
      <c r="E773" s="39" t="s">
        <v>1874</v>
      </c>
    </row>
    <row r="774" spans="1:5" ht="12.75">
      <c r="A774" s="35" t="s">
        <v>56</v>
      </c>
      <c r="E774" s="40" t="s">
        <v>1502</v>
      </c>
    </row>
    <row r="775" spans="1:5" ht="12.75">
      <c r="A775" t="s">
        <v>57</v>
      </c>
      <c r="E775" s="39" t="s">
        <v>5</v>
      </c>
    </row>
    <row r="776" spans="1:16" ht="12.75">
      <c r="A776" t="s">
        <v>50</v>
      </c>
      <c s="34" t="s">
        <v>1875</v>
      </c>
      <c s="34" t="s">
        <v>1876</v>
      </c>
      <c s="35" t="s">
        <v>5</v>
      </c>
      <c s="6" t="s">
        <v>1877</v>
      </c>
      <c s="36" t="s">
        <v>70</v>
      </c>
      <c s="37">
        <v>1210.28</v>
      </c>
      <c s="36">
        <v>0.0004</v>
      </c>
      <c s="36">
        <f>ROUND(G776*H776,6)</f>
      </c>
      <c r="L776" s="38">
        <v>0</v>
      </c>
      <c s="32">
        <f>ROUND(ROUND(L776,2)*ROUND(G776,3),2)</f>
      </c>
      <c s="36" t="s">
        <v>316</v>
      </c>
      <c>
        <f>(M776*21)/100</f>
      </c>
      <c t="s">
        <v>28</v>
      </c>
    </row>
    <row r="777" spans="1:5" ht="12.75">
      <c r="A777" s="35" t="s">
        <v>55</v>
      </c>
      <c r="E777" s="39" t="s">
        <v>1877</v>
      </c>
    </row>
    <row r="778" spans="1:5" ht="12.75">
      <c r="A778" s="35" t="s">
        <v>56</v>
      </c>
      <c r="E778" s="40" t="s">
        <v>1867</v>
      </c>
    </row>
    <row r="779" spans="1:5" ht="12.75">
      <c r="A779" t="s">
        <v>57</v>
      </c>
      <c r="E779" s="39" t="s">
        <v>5</v>
      </c>
    </row>
    <row r="780" spans="1:16" ht="38.25">
      <c r="A780" t="s">
        <v>50</v>
      </c>
      <c s="34" t="s">
        <v>1878</v>
      </c>
      <c s="34" t="s">
        <v>1879</v>
      </c>
      <c s="35" t="s">
        <v>5</v>
      </c>
      <c s="6" t="s">
        <v>1880</v>
      </c>
      <c s="36" t="s">
        <v>70</v>
      </c>
      <c s="37">
        <v>1410.581</v>
      </c>
      <c s="36">
        <v>0.0053</v>
      </c>
      <c s="36">
        <f>ROUND(G780*H780,6)</f>
      </c>
      <c r="L780" s="38">
        <v>0</v>
      </c>
      <c s="32">
        <f>ROUND(ROUND(L780,2)*ROUND(G780,3),2)</f>
      </c>
      <c s="36" t="s">
        <v>1449</v>
      </c>
      <c>
        <f>(M780*21)/100</f>
      </c>
      <c t="s">
        <v>28</v>
      </c>
    </row>
    <row r="781" spans="1:5" ht="38.25">
      <c r="A781" s="35" t="s">
        <v>55</v>
      </c>
      <c r="E781" s="39" t="s">
        <v>1880</v>
      </c>
    </row>
    <row r="782" spans="1:5" ht="12.75">
      <c r="A782" s="35" t="s">
        <v>56</v>
      </c>
      <c r="E782" s="40" t="s">
        <v>1881</v>
      </c>
    </row>
    <row r="783" spans="1:5" ht="12.75">
      <c r="A783" t="s">
        <v>57</v>
      </c>
      <c r="E783" s="39" t="s">
        <v>5</v>
      </c>
    </row>
    <row r="784" spans="1:16" ht="25.5">
      <c r="A784" t="s">
        <v>50</v>
      </c>
      <c s="34" t="s">
        <v>1882</v>
      </c>
      <c s="34" t="s">
        <v>1883</v>
      </c>
      <c s="35" t="s">
        <v>5</v>
      </c>
      <c s="6" t="s">
        <v>1884</v>
      </c>
      <c s="36" t="s">
        <v>70</v>
      </c>
      <c s="37">
        <v>914.25</v>
      </c>
      <c s="36">
        <v>0.00064</v>
      </c>
      <c s="36">
        <f>ROUND(G784*H784,6)</f>
      </c>
      <c r="L784" s="38">
        <v>0</v>
      </c>
      <c s="32">
        <f>ROUND(ROUND(L784,2)*ROUND(G784,3),2)</f>
      </c>
      <c s="36" t="s">
        <v>316</v>
      </c>
      <c>
        <f>(M784*21)/100</f>
      </c>
      <c t="s">
        <v>28</v>
      </c>
    </row>
    <row r="785" spans="1:5" ht="38.25">
      <c r="A785" s="35" t="s">
        <v>55</v>
      </c>
      <c r="E785" s="39" t="s">
        <v>1885</v>
      </c>
    </row>
    <row r="786" spans="1:5" ht="38.25">
      <c r="A786" s="35" t="s">
        <v>56</v>
      </c>
      <c r="E786" s="42" t="s">
        <v>1886</v>
      </c>
    </row>
    <row r="787" spans="1:5" ht="12.75">
      <c r="A787" t="s">
        <v>57</v>
      </c>
      <c r="E787" s="39" t="s">
        <v>5</v>
      </c>
    </row>
    <row r="788" spans="1:16" ht="25.5">
      <c r="A788" t="s">
        <v>50</v>
      </c>
      <c s="34" t="s">
        <v>1887</v>
      </c>
      <c s="34" t="s">
        <v>1888</v>
      </c>
      <c s="35" t="s">
        <v>5</v>
      </c>
      <c s="6" t="s">
        <v>1889</v>
      </c>
      <c s="36" t="s">
        <v>78</v>
      </c>
      <c s="37">
        <v>349.8</v>
      </c>
      <c s="36">
        <v>0.00016</v>
      </c>
      <c s="36">
        <f>ROUND(G788*H788,6)</f>
      </c>
      <c r="L788" s="38">
        <v>0</v>
      </c>
      <c s="32">
        <f>ROUND(ROUND(L788,2)*ROUND(G788,3),2)</f>
      </c>
      <c s="36" t="s">
        <v>316</v>
      </c>
      <c>
        <f>(M788*21)/100</f>
      </c>
      <c t="s">
        <v>28</v>
      </c>
    </row>
    <row r="789" spans="1:5" ht="25.5">
      <c r="A789" s="35" t="s">
        <v>55</v>
      </c>
      <c r="E789" s="39" t="s">
        <v>1889</v>
      </c>
    </row>
    <row r="790" spans="1:5" ht="38.25">
      <c r="A790" s="35" t="s">
        <v>56</v>
      </c>
      <c r="E790" s="42" t="s">
        <v>1890</v>
      </c>
    </row>
    <row r="791" spans="1:5" ht="12.75">
      <c r="A791" t="s">
        <v>57</v>
      </c>
      <c r="E791" s="39" t="s">
        <v>5</v>
      </c>
    </row>
    <row r="792" spans="1:16" ht="38.25">
      <c r="A792" t="s">
        <v>50</v>
      </c>
      <c s="34" t="s">
        <v>1891</v>
      </c>
      <c s="34" t="s">
        <v>1892</v>
      </c>
      <c s="35" t="s">
        <v>5</v>
      </c>
      <c s="6" t="s">
        <v>1893</v>
      </c>
      <c s="36" t="s">
        <v>201</v>
      </c>
      <c s="37">
        <v>8.991</v>
      </c>
      <c s="36">
        <v>0</v>
      </c>
      <c s="36">
        <f>ROUND(G792*H792,6)</f>
      </c>
      <c r="L792" s="38">
        <v>0</v>
      </c>
      <c s="32">
        <f>ROUND(ROUND(L792,2)*ROUND(G792,3),2)</f>
      </c>
      <c s="36" t="s">
        <v>316</v>
      </c>
      <c>
        <f>(M792*21)/100</f>
      </c>
      <c t="s">
        <v>28</v>
      </c>
    </row>
    <row r="793" spans="1:5" ht="38.25">
      <c r="A793" s="35" t="s">
        <v>55</v>
      </c>
      <c r="E793" s="39" t="s">
        <v>1894</v>
      </c>
    </row>
    <row r="794" spans="1:5" ht="12.75">
      <c r="A794" s="35" t="s">
        <v>56</v>
      </c>
      <c r="E794" s="40" t="s">
        <v>5</v>
      </c>
    </row>
    <row r="795" spans="1:5" ht="12.75">
      <c r="A795" t="s">
        <v>57</v>
      </c>
      <c r="E795" s="39" t="s">
        <v>5</v>
      </c>
    </row>
    <row r="796" spans="1:13" ht="12.75">
      <c r="A796" t="s">
        <v>47</v>
      </c>
      <c r="C796" s="31" t="s">
        <v>1895</v>
      </c>
      <c r="E796" s="33" t="s">
        <v>1896</v>
      </c>
      <c r="J796" s="32">
        <f>0</f>
      </c>
      <c s="32">
        <f>0</f>
      </c>
      <c s="32">
        <f>0+L797+L801+L805+L809+L813+L817+L821+L825+L829+L833+L837+L841+L845+L849+L853+L857+L861+L865+L869+L873</f>
      </c>
      <c s="32">
        <f>0+M797+M801+M805+M809+M813+M817+M821+M825+M829+M833+M837+M841+M845+M849+M853+M857+M861+M865+M869+M873</f>
      </c>
    </row>
    <row r="797" spans="1:16" ht="25.5">
      <c r="A797" t="s">
        <v>50</v>
      </c>
      <c s="34" t="s">
        <v>1897</v>
      </c>
      <c s="34" t="s">
        <v>1898</v>
      </c>
      <c s="35" t="s">
        <v>5</v>
      </c>
      <c s="6" t="s">
        <v>1899</v>
      </c>
      <c s="36" t="s">
        <v>70</v>
      </c>
      <c s="37">
        <v>2972.057</v>
      </c>
      <c s="36">
        <v>0</v>
      </c>
      <c s="36">
        <f>ROUND(G797*H797,6)</f>
      </c>
      <c r="L797" s="38">
        <v>0</v>
      </c>
      <c s="32">
        <f>ROUND(ROUND(L797,2)*ROUND(G797,3),2)</f>
      </c>
      <c s="36" t="s">
        <v>316</v>
      </c>
      <c>
        <f>(M797*21)/100</f>
      </c>
      <c t="s">
        <v>28</v>
      </c>
    </row>
    <row r="798" spans="1:5" ht="25.5">
      <c r="A798" s="35" t="s">
        <v>55</v>
      </c>
      <c r="E798" s="39" t="s">
        <v>1899</v>
      </c>
    </row>
    <row r="799" spans="1:5" ht="114.75">
      <c r="A799" s="35" t="s">
        <v>56</v>
      </c>
      <c r="E799" s="40" t="s">
        <v>1900</v>
      </c>
    </row>
    <row r="800" spans="1:5" ht="12.75">
      <c r="A800" t="s">
        <v>57</v>
      </c>
      <c r="E800" s="39" t="s">
        <v>5</v>
      </c>
    </row>
    <row r="801" spans="1:16" ht="12.75">
      <c r="A801" t="s">
        <v>50</v>
      </c>
      <c s="34" t="s">
        <v>1901</v>
      </c>
      <c s="34" t="s">
        <v>1902</v>
      </c>
      <c s="35" t="s">
        <v>5</v>
      </c>
      <c s="6" t="s">
        <v>1870</v>
      </c>
      <c s="36" t="s">
        <v>201</v>
      </c>
      <c s="37">
        <v>0.951</v>
      </c>
      <c s="36">
        <v>1</v>
      </c>
      <c s="36">
        <f>ROUND(G801*H801,6)</f>
      </c>
      <c r="L801" s="38">
        <v>0</v>
      </c>
      <c s="32">
        <f>ROUND(ROUND(L801,2)*ROUND(G801,3),2)</f>
      </c>
      <c s="36" t="s">
        <v>1449</v>
      </c>
      <c>
        <f>(M801*21)/100</f>
      </c>
      <c t="s">
        <v>28</v>
      </c>
    </row>
    <row r="802" spans="1:5" ht="12.75">
      <c r="A802" s="35" t="s">
        <v>55</v>
      </c>
      <c r="E802" s="39" t="s">
        <v>1870</v>
      </c>
    </row>
    <row r="803" spans="1:5" ht="12.75">
      <c r="A803" s="35" t="s">
        <v>56</v>
      </c>
      <c r="E803" s="40" t="s">
        <v>1903</v>
      </c>
    </row>
    <row r="804" spans="1:5" ht="12.75">
      <c r="A804" t="s">
        <v>57</v>
      </c>
      <c r="E804" s="39" t="s">
        <v>5</v>
      </c>
    </row>
    <row r="805" spans="1:16" ht="25.5">
      <c r="A805" t="s">
        <v>50</v>
      </c>
      <c s="34" t="s">
        <v>1904</v>
      </c>
      <c s="34" t="s">
        <v>1905</v>
      </c>
      <c s="35" t="s">
        <v>5</v>
      </c>
      <c s="6" t="s">
        <v>1906</v>
      </c>
      <c s="36" t="s">
        <v>70</v>
      </c>
      <c s="37">
        <v>1743.915</v>
      </c>
      <c s="36">
        <v>0</v>
      </c>
      <c s="36">
        <f>ROUND(G805*H805,6)</f>
      </c>
      <c r="L805" s="38">
        <v>0</v>
      </c>
      <c s="32">
        <f>ROUND(ROUND(L805,2)*ROUND(G805,3),2)</f>
      </c>
      <c s="36" t="s">
        <v>316</v>
      </c>
      <c>
        <f>(M805*21)/100</f>
      </c>
      <c t="s">
        <v>28</v>
      </c>
    </row>
    <row r="806" spans="1:5" ht="25.5">
      <c r="A806" s="35" t="s">
        <v>55</v>
      </c>
      <c r="E806" s="39" t="s">
        <v>1906</v>
      </c>
    </row>
    <row r="807" spans="1:5" ht="63.75">
      <c r="A807" s="35" t="s">
        <v>56</v>
      </c>
      <c r="E807" s="42" t="s">
        <v>1907</v>
      </c>
    </row>
    <row r="808" spans="1:5" ht="12.75">
      <c r="A808" t="s">
        <v>57</v>
      </c>
      <c r="E808" s="39" t="s">
        <v>5</v>
      </c>
    </row>
    <row r="809" spans="1:16" ht="25.5">
      <c r="A809" t="s">
        <v>50</v>
      </c>
      <c s="34" t="s">
        <v>1908</v>
      </c>
      <c s="34" t="s">
        <v>1909</v>
      </c>
      <c s="35" t="s">
        <v>5</v>
      </c>
      <c s="6" t="s">
        <v>1910</v>
      </c>
      <c s="36" t="s">
        <v>70</v>
      </c>
      <c s="37">
        <v>1586.862</v>
      </c>
      <c s="36">
        <v>0</v>
      </c>
      <c s="36">
        <f>ROUND(G809*H809,6)</f>
      </c>
      <c r="L809" s="38">
        <v>0</v>
      </c>
      <c s="32">
        <f>ROUND(ROUND(L809,2)*ROUND(G809,3),2)</f>
      </c>
      <c s="36" t="s">
        <v>316</v>
      </c>
      <c>
        <f>(M809*21)/100</f>
      </c>
      <c t="s">
        <v>28</v>
      </c>
    </row>
    <row r="810" spans="1:5" ht="25.5">
      <c r="A810" s="35" t="s">
        <v>55</v>
      </c>
      <c r="E810" s="39" t="s">
        <v>1910</v>
      </c>
    </row>
    <row r="811" spans="1:5" ht="63.75">
      <c r="A811" s="35" t="s">
        <v>56</v>
      </c>
      <c r="E811" s="42" t="s">
        <v>1911</v>
      </c>
    </row>
    <row r="812" spans="1:5" ht="12.75">
      <c r="A812" t="s">
        <v>57</v>
      </c>
      <c r="E812" s="39" t="s">
        <v>5</v>
      </c>
    </row>
    <row r="813" spans="1:16" ht="25.5">
      <c r="A813" t="s">
        <v>50</v>
      </c>
      <c s="34" t="s">
        <v>1912</v>
      </c>
      <c s="34" t="s">
        <v>1913</v>
      </c>
      <c s="35" t="s">
        <v>5</v>
      </c>
      <c s="6" t="s">
        <v>1914</v>
      </c>
      <c s="36" t="s">
        <v>70</v>
      </c>
      <c s="37">
        <v>2972.057</v>
      </c>
      <c s="36">
        <v>0.00088</v>
      </c>
      <c s="36">
        <f>ROUND(G813*H813,6)</f>
      </c>
      <c r="L813" s="38">
        <v>0</v>
      </c>
      <c s="32">
        <f>ROUND(ROUND(L813,2)*ROUND(G813,3),2)</f>
      </c>
      <c s="36" t="s">
        <v>316</v>
      </c>
      <c>
        <f>(M813*21)/100</f>
      </c>
      <c t="s">
        <v>28</v>
      </c>
    </row>
    <row r="814" spans="1:5" ht="25.5">
      <c r="A814" s="35" t="s">
        <v>55</v>
      </c>
      <c r="E814" s="39" t="s">
        <v>1914</v>
      </c>
    </row>
    <row r="815" spans="1:5" ht="12.75">
      <c r="A815" s="35" t="s">
        <v>56</v>
      </c>
      <c r="E815" s="40" t="s">
        <v>1915</v>
      </c>
    </row>
    <row r="816" spans="1:5" ht="12.75">
      <c r="A816" t="s">
        <v>57</v>
      </c>
      <c r="E816" s="39" t="s">
        <v>5</v>
      </c>
    </row>
    <row r="817" spans="1:16" ht="38.25">
      <c r="A817" t="s">
        <v>50</v>
      </c>
      <c s="34" t="s">
        <v>1916</v>
      </c>
      <c s="34" t="s">
        <v>1917</v>
      </c>
      <c s="35" t="s">
        <v>5</v>
      </c>
      <c s="6" t="s">
        <v>1880</v>
      </c>
      <c s="36" t="s">
        <v>70</v>
      </c>
      <c s="37">
        <v>3463.932</v>
      </c>
      <c s="36">
        <v>0.0053</v>
      </c>
      <c s="36">
        <f>ROUND(G817*H817,6)</f>
      </c>
      <c r="L817" s="38">
        <v>0</v>
      </c>
      <c s="32">
        <f>ROUND(ROUND(L817,2)*ROUND(G817,3),2)</f>
      </c>
      <c s="36" t="s">
        <v>1449</v>
      </c>
      <c>
        <f>(M817*21)/100</f>
      </c>
      <c t="s">
        <v>28</v>
      </c>
    </row>
    <row r="818" spans="1:5" ht="38.25">
      <c r="A818" s="35" t="s">
        <v>55</v>
      </c>
      <c r="E818" s="39" t="s">
        <v>1880</v>
      </c>
    </row>
    <row r="819" spans="1:5" ht="12.75">
      <c r="A819" s="35" t="s">
        <v>56</v>
      </c>
      <c r="E819" s="40" t="s">
        <v>1918</v>
      </c>
    </row>
    <row r="820" spans="1:5" ht="12.75">
      <c r="A820" t="s">
        <v>57</v>
      </c>
      <c r="E820" s="39" t="s">
        <v>5</v>
      </c>
    </row>
    <row r="821" spans="1:16" ht="25.5">
      <c r="A821" t="s">
        <v>50</v>
      </c>
      <c s="34" t="s">
        <v>1919</v>
      </c>
      <c s="34" t="s">
        <v>1920</v>
      </c>
      <c s="35" t="s">
        <v>5</v>
      </c>
      <c s="6" t="s">
        <v>1921</v>
      </c>
      <c s="36" t="s">
        <v>70</v>
      </c>
      <c s="37">
        <v>331.75</v>
      </c>
      <c s="36">
        <v>0.00015</v>
      </c>
      <c s="36">
        <f>ROUND(G821*H821,6)</f>
      </c>
      <c r="L821" s="38">
        <v>0</v>
      </c>
      <c s="32">
        <f>ROUND(ROUND(L821,2)*ROUND(G821,3),2)</f>
      </c>
      <c s="36" t="s">
        <v>316</v>
      </c>
      <c>
        <f>(M821*21)/100</f>
      </c>
      <c t="s">
        <v>28</v>
      </c>
    </row>
    <row r="822" spans="1:5" ht="38.25">
      <c r="A822" s="35" t="s">
        <v>55</v>
      </c>
      <c r="E822" s="39" t="s">
        <v>1922</v>
      </c>
    </row>
    <row r="823" spans="1:5" ht="38.25">
      <c r="A823" s="35" t="s">
        <v>56</v>
      </c>
      <c r="E823" s="40" t="s">
        <v>1923</v>
      </c>
    </row>
    <row r="824" spans="1:5" ht="12.75">
      <c r="A824" t="s">
        <v>57</v>
      </c>
      <c r="E824" s="39" t="s">
        <v>5</v>
      </c>
    </row>
    <row r="825" spans="1:16" ht="25.5">
      <c r="A825" t="s">
        <v>50</v>
      </c>
      <c s="34" t="s">
        <v>1924</v>
      </c>
      <c s="34" t="s">
        <v>1925</v>
      </c>
      <c s="35" t="s">
        <v>5</v>
      </c>
      <c s="6" t="s">
        <v>1926</v>
      </c>
      <c s="36" t="s">
        <v>70</v>
      </c>
      <c s="37">
        <v>1538.877</v>
      </c>
      <c s="36">
        <v>0.00028</v>
      </c>
      <c s="36">
        <f>ROUND(G825*H825,6)</f>
      </c>
      <c r="L825" s="38">
        <v>0</v>
      </c>
      <c s="32">
        <f>ROUND(ROUND(L825,2)*ROUND(G825,3),2)</f>
      </c>
      <c s="36" t="s">
        <v>316</v>
      </c>
      <c>
        <f>(M825*21)/100</f>
      </c>
      <c t="s">
        <v>28</v>
      </c>
    </row>
    <row r="826" spans="1:5" ht="38.25">
      <c r="A826" s="35" t="s">
        <v>55</v>
      </c>
      <c r="E826" s="39" t="s">
        <v>1927</v>
      </c>
    </row>
    <row r="827" spans="1:5" ht="38.25">
      <c r="A827" s="35" t="s">
        <v>56</v>
      </c>
      <c r="E827" s="40" t="s">
        <v>1928</v>
      </c>
    </row>
    <row r="828" spans="1:5" ht="12.75">
      <c r="A828" t="s">
        <v>57</v>
      </c>
      <c r="E828" s="39" t="s">
        <v>5</v>
      </c>
    </row>
    <row r="829" spans="1:16" ht="25.5">
      <c r="A829" t="s">
        <v>50</v>
      </c>
      <c s="34" t="s">
        <v>1929</v>
      </c>
      <c s="34" t="s">
        <v>1930</v>
      </c>
      <c s="35" t="s">
        <v>5</v>
      </c>
      <c s="6" t="s">
        <v>1926</v>
      </c>
      <c s="36" t="s">
        <v>70</v>
      </c>
      <c s="37">
        <v>1532.6</v>
      </c>
      <c s="36">
        <v>0.00036</v>
      </c>
      <c s="36">
        <f>ROUND(G829*H829,6)</f>
      </c>
      <c r="L829" s="38">
        <v>0</v>
      </c>
      <c s="32">
        <f>ROUND(ROUND(L829,2)*ROUND(G829,3),2)</f>
      </c>
      <c s="36" t="s">
        <v>316</v>
      </c>
      <c>
        <f>(M829*21)/100</f>
      </c>
      <c t="s">
        <v>28</v>
      </c>
    </row>
    <row r="830" spans="1:5" ht="38.25">
      <c r="A830" s="35" t="s">
        <v>55</v>
      </c>
      <c r="E830" s="39" t="s">
        <v>1931</v>
      </c>
    </row>
    <row r="831" spans="1:5" ht="51">
      <c r="A831" s="35" t="s">
        <v>56</v>
      </c>
      <c r="E831" s="40" t="s">
        <v>1932</v>
      </c>
    </row>
    <row r="832" spans="1:5" ht="12.75">
      <c r="A832" t="s">
        <v>57</v>
      </c>
      <c r="E832" s="39" t="s">
        <v>5</v>
      </c>
    </row>
    <row r="833" spans="1:16" ht="12.75">
      <c r="A833" t="s">
        <v>50</v>
      </c>
      <c s="34" t="s">
        <v>1933</v>
      </c>
      <c s="34" t="s">
        <v>1934</v>
      </c>
      <c s="35" t="s">
        <v>5</v>
      </c>
      <c s="6" t="s">
        <v>1935</v>
      </c>
      <c s="36" t="s">
        <v>70</v>
      </c>
      <c s="37">
        <v>3966.461</v>
      </c>
      <c s="36">
        <v>0.0005</v>
      </c>
      <c s="36">
        <f>ROUND(G833*H833,6)</f>
      </c>
      <c r="L833" s="38">
        <v>0</v>
      </c>
      <c s="32">
        <f>ROUND(ROUND(L833,2)*ROUND(G833,3),2)</f>
      </c>
      <c s="36" t="s">
        <v>316</v>
      </c>
      <c>
        <f>(M833*21)/100</f>
      </c>
      <c t="s">
        <v>28</v>
      </c>
    </row>
    <row r="834" spans="1:5" ht="12.75">
      <c r="A834" s="35" t="s">
        <v>55</v>
      </c>
      <c r="E834" s="39" t="s">
        <v>1935</v>
      </c>
    </row>
    <row r="835" spans="1:5" ht="25.5">
      <c r="A835" s="35" t="s">
        <v>56</v>
      </c>
      <c r="E835" s="40" t="s">
        <v>1936</v>
      </c>
    </row>
    <row r="836" spans="1:5" ht="12.75">
      <c r="A836" t="s">
        <v>57</v>
      </c>
      <c r="E836" s="39" t="s">
        <v>5</v>
      </c>
    </row>
    <row r="837" spans="1:16" ht="25.5">
      <c r="A837" t="s">
        <v>50</v>
      </c>
      <c s="34" t="s">
        <v>1937</v>
      </c>
      <c s="34" t="s">
        <v>1938</v>
      </c>
      <c s="35" t="s">
        <v>5</v>
      </c>
      <c s="6" t="s">
        <v>1939</v>
      </c>
      <c s="36" t="s">
        <v>70</v>
      </c>
      <c s="37">
        <v>637.979</v>
      </c>
      <c s="36">
        <v>0</v>
      </c>
      <c s="36">
        <f>ROUND(G837*H837,6)</f>
      </c>
      <c r="L837" s="38">
        <v>0</v>
      </c>
      <c s="32">
        <f>ROUND(ROUND(L837,2)*ROUND(G837,3),2)</f>
      </c>
      <c s="36" t="s">
        <v>316</v>
      </c>
      <c>
        <f>(M837*21)/100</f>
      </c>
      <c t="s">
        <v>28</v>
      </c>
    </row>
    <row r="838" spans="1:5" ht="25.5">
      <c r="A838" s="35" t="s">
        <v>55</v>
      </c>
      <c r="E838" s="39" t="s">
        <v>1939</v>
      </c>
    </row>
    <row r="839" spans="1:5" ht="114.75">
      <c r="A839" s="35" t="s">
        <v>56</v>
      </c>
      <c r="E839" s="40" t="s">
        <v>1940</v>
      </c>
    </row>
    <row r="840" spans="1:5" ht="12.75">
      <c r="A840" t="s">
        <v>57</v>
      </c>
      <c r="E840" s="39" t="s">
        <v>5</v>
      </c>
    </row>
    <row r="841" spans="1:16" ht="12.75">
      <c r="A841" t="s">
        <v>50</v>
      </c>
      <c s="34" t="s">
        <v>1941</v>
      </c>
      <c s="34" t="s">
        <v>1942</v>
      </c>
      <c s="35" t="s">
        <v>5</v>
      </c>
      <c s="6" t="s">
        <v>1870</v>
      </c>
      <c s="36" t="s">
        <v>201</v>
      </c>
      <c s="37">
        <v>0.223</v>
      </c>
      <c s="36">
        <v>1</v>
      </c>
      <c s="36">
        <f>ROUND(G841*H841,6)</f>
      </c>
      <c r="L841" s="38">
        <v>0</v>
      </c>
      <c s="32">
        <f>ROUND(ROUND(L841,2)*ROUND(G841,3),2)</f>
      </c>
      <c s="36" t="s">
        <v>1449</v>
      </c>
      <c>
        <f>(M841*21)/100</f>
      </c>
      <c t="s">
        <v>28</v>
      </c>
    </row>
    <row r="842" spans="1:5" ht="12.75">
      <c r="A842" s="35" t="s">
        <v>55</v>
      </c>
      <c r="E842" s="39" t="s">
        <v>1870</v>
      </c>
    </row>
    <row r="843" spans="1:5" ht="12.75">
      <c r="A843" s="35" t="s">
        <v>56</v>
      </c>
      <c r="E843" s="40" t="s">
        <v>1943</v>
      </c>
    </row>
    <row r="844" spans="1:5" ht="12.75">
      <c r="A844" t="s">
        <v>57</v>
      </c>
      <c r="E844" s="39" t="s">
        <v>5</v>
      </c>
    </row>
    <row r="845" spans="1:16" ht="25.5">
      <c r="A845" t="s">
        <v>50</v>
      </c>
      <c s="34" t="s">
        <v>1944</v>
      </c>
      <c s="34" t="s">
        <v>1945</v>
      </c>
      <c s="35" t="s">
        <v>5</v>
      </c>
      <c s="6" t="s">
        <v>1946</v>
      </c>
      <c s="36" t="s">
        <v>70</v>
      </c>
      <c s="37">
        <v>637.979</v>
      </c>
      <c s="36">
        <v>0.00094</v>
      </c>
      <c s="36">
        <f>ROUND(G845*H845,6)</f>
      </c>
      <c r="L845" s="38">
        <v>0</v>
      </c>
      <c s="32">
        <f>ROUND(ROUND(L845,2)*ROUND(G845,3),2)</f>
      </c>
      <c s="36" t="s">
        <v>316</v>
      </c>
      <c>
        <f>(M845*21)/100</f>
      </c>
      <c t="s">
        <v>28</v>
      </c>
    </row>
    <row r="846" spans="1:5" ht="25.5">
      <c r="A846" s="35" t="s">
        <v>55</v>
      </c>
      <c r="E846" s="39" t="s">
        <v>1946</v>
      </c>
    </row>
    <row r="847" spans="1:5" ht="12.75">
      <c r="A847" s="35" t="s">
        <v>56</v>
      </c>
      <c r="E847" s="40" t="s">
        <v>5</v>
      </c>
    </row>
    <row r="848" spans="1:5" ht="12.75">
      <c r="A848" t="s">
        <v>57</v>
      </c>
      <c r="E848" s="39" t="s">
        <v>5</v>
      </c>
    </row>
    <row r="849" spans="1:16" ht="38.25">
      <c r="A849" t="s">
        <v>50</v>
      </c>
      <c s="34" t="s">
        <v>1947</v>
      </c>
      <c s="34" t="s">
        <v>1948</v>
      </c>
      <c s="35" t="s">
        <v>5</v>
      </c>
      <c s="6" t="s">
        <v>1880</v>
      </c>
      <c s="36" t="s">
        <v>70</v>
      </c>
      <c s="37">
        <v>765.575</v>
      </c>
      <c s="36">
        <v>0.0053</v>
      </c>
      <c s="36">
        <f>ROUND(G849*H849,6)</f>
      </c>
      <c r="L849" s="38">
        <v>0</v>
      </c>
      <c s="32">
        <f>ROUND(ROUND(L849,2)*ROUND(G849,3),2)</f>
      </c>
      <c s="36" t="s">
        <v>1449</v>
      </c>
      <c>
        <f>(M849*21)/100</f>
      </c>
      <c t="s">
        <v>28</v>
      </c>
    </row>
    <row r="850" spans="1:5" ht="38.25">
      <c r="A850" s="35" t="s">
        <v>55</v>
      </c>
      <c r="E850" s="39" t="s">
        <v>1880</v>
      </c>
    </row>
    <row r="851" spans="1:5" ht="12.75">
      <c r="A851" s="35" t="s">
        <v>56</v>
      </c>
      <c r="E851" s="40" t="s">
        <v>1949</v>
      </c>
    </row>
    <row r="852" spans="1:5" ht="12.75">
      <c r="A852" t="s">
        <v>57</v>
      </c>
      <c r="E852" s="39" t="s">
        <v>5</v>
      </c>
    </row>
    <row r="853" spans="1:16" ht="25.5">
      <c r="A853" t="s">
        <v>50</v>
      </c>
      <c s="34" t="s">
        <v>1950</v>
      </c>
      <c s="34" t="s">
        <v>1951</v>
      </c>
      <c s="35" t="s">
        <v>5</v>
      </c>
      <c s="6" t="s">
        <v>1952</v>
      </c>
      <c s="36" t="s">
        <v>70</v>
      </c>
      <c s="37">
        <v>424.934</v>
      </c>
      <c s="36">
        <v>0.00077</v>
      </c>
      <c s="36">
        <f>ROUND(G853*H853,6)</f>
      </c>
      <c r="L853" s="38">
        <v>0</v>
      </c>
      <c s="32">
        <f>ROUND(ROUND(L853,2)*ROUND(G853,3),2)</f>
      </c>
      <c s="36" t="s">
        <v>316</v>
      </c>
      <c>
        <f>(M853*21)/100</f>
      </c>
      <c t="s">
        <v>28</v>
      </c>
    </row>
    <row r="854" spans="1:5" ht="25.5">
      <c r="A854" s="35" t="s">
        <v>55</v>
      </c>
      <c r="E854" s="39" t="s">
        <v>1952</v>
      </c>
    </row>
    <row r="855" spans="1:5" ht="114.75">
      <c r="A855" s="35" t="s">
        <v>56</v>
      </c>
      <c r="E855" s="40" t="s">
        <v>1953</v>
      </c>
    </row>
    <row r="856" spans="1:5" ht="12.75">
      <c r="A856" t="s">
        <v>57</v>
      </c>
      <c r="E856" s="39" t="s">
        <v>5</v>
      </c>
    </row>
    <row r="857" spans="1:16" ht="12.75">
      <c r="A857" t="s">
        <v>50</v>
      </c>
      <c s="34" t="s">
        <v>1954</v>
      </c>
      <c s="34" t="s">
        <v>1955</v>
      </c>
      <c s="35" t="s">
        <v>5</v>
      </c>
      <c s="6" t="s">
        <v>1935</v>
      </c>
      <c s="36" t="s">
        <v>70</v>
      </c>
      <c s="37">
        <v>509.921</v>
      </c>
      <c s="36">
        <v>0.0005</v>
      </c>
      <c s="36">
        <f>ROUND(G857*H857,6)</f>
      </c>
      <c r="L857" s="38">
        <v>0</v>
      </c>
      <c s="32">
        <f>ROUND(ROUND(L857,2)*ROUND(G857,3),2)</f>
      </c>
      <c s="36" t="s">
        <v>1449</v>
      </c>
      <c>
        <f>(M857*21)/100</f>
      </c>
      <c t="s">
        <v>28</v>
      </c>
    </row>
    <row r="858" spans="1:5" ht="12.75">
      <c r="A858" s="35" t="s">
        <v>55</v>
      </c>
      <c r="E858" s="39" t="s">
        <v>1935</v>
      </c>
    </row>
    <row r="859" spans="1:5" ht="12.75">
      <c r="A859" s="35" t="s">
        <v>56</v>
      </c>
      <c r="E859" s="40" t="s">
        <v>1956</v>
      </c>
    </row>
    <row r="860" spans="1:5" ht="12.75">
      <c r="A860" t="s">
        <v>57</v>
      </c>
      <c r="E860" s="39" t="s">
        <v>5</v>
      </c>
    </row>
    <row r="861" spans="1:16" ht="25.5">
      <c r="A861" t="s">
        <v>50</v>
      </c>
      <c s="34" t="s">
        <v>1957</v>
      </c>
      <c s="34" t="s">
        <v>1958</v>
      </c>
      <c s="35" t="s">
        <v>5</v>
      </c>
      <c s="6" t="s">
        <v>1910</v>
      </c>
      <c s="36" t="s">
        <v>70</v>
      </c>
      <c s="37">
        <v>13</v>
      </c>
      <c s="36">
        <v>0</v>
      </c>
      <c s="36">
        <f>ROUND(G861*H861,6)</f>
      </c>
      <c r="L861" s="38">
        <v>0</v>
      </c>
      <c s="32">
        <f>ROUND(ROUND(L861,2)*ROUND(G861,3),2)</f>
      </c>
      <c s="36" t="s">
        <v>1449</v>
      </c>
      <c>
        <f>(M861*21)/100</f>
      </c>
      <c t="s">
        <v>28</v>
      </c>
    </row>
    <row r="862" spans="1:5" ht="25.5">
      <c r="A862" s="35" t="s">
        <v>55</v>
      </c>
      <c r="E862" s="39" t="s">
        <v>1910</v>
      </c>
    </row>
    <row r="863" spans="1:5" ht="12.75">
      <c r="A863" s="35" t="s">
        <v>56</v>
      </c>
      <c r="E863" s="40" t="s">
        <v>5</v>
      </c>
    </row>
    <row r="864" spans="1:5" ht="12.75">
      <c r="A864" t="s">
        <v>57</v>
      </c>
      <c r="E864" s="39" t="s">
        <v>5</v>
      </c>
    </row>
    <row r="865" spans="1:16" ht="25.5">
      <c r="A865" t="s">
        <v>50</v>
      </c>
      <c s="34" t="s">
        <v>1959</v>
      </c>
      <c s="34" t="s">
        <v>1960</v>
      </c>
      <c s="35" t="s">
        <v>5</v>
      </c>
      <c s="6" t="s">
        <v>1961</v>
      </c>
      <c s="36" t="s">
        <v>70</v>
      </c>
      <c s="37">
        <v>13</v>
      </c>
      <c s="36">
        <v>0</v>
      </c>
      <c s="36">
        <f>ROUND(G865*H865,6)</f>
      </c>
      <c r="L865" s="38">
        <v>0</v>
      </c>
      <c s="32">
        <f>ROUND(ROUND(L865,2)*ROUND(G865,3),2)</f>
      </c>
      <c s="36" t="s">
        <v>316</v>
      </c>
      <c>
        <f>(M865*21)/100</f>
      </c>
      <c t="s">
        <v>28</v>
      </c>
    </row>
    <row r="866" spans="1:5" ht="25.5">
      <c r="A866" s="35" t="s">
        <v>55</v>
      </c>
      <c r="E866" s="39" t="s">
        <v>1961</v>
      </c>
    </row>
    <row r="867" spans="1:5" ht="12.75">
      <c r="A867" s="35" t="s">
        <v>56</v>
      </c>
      <c r="E867" s="40" t="s">
        <v>5</v>
      </c>
    </row>
    <row r="868" spans="1:5" ht="12.75">
      <c r="A868" t="s">
        <v>57</v>
      </c>
      <c r="E868" s="39" t="s">
        <v>5</v>
      </c>
    </row>
    <row r="869" spans="1:16" ht="25.5">
      <c r="A869" t="s">
        <v>50</v>
      </c>
      <c s="34" t="s">
        <v>1962</v>
      </c>
      <c s="34" t="s">
        <v>1963</v>
      </c>
      <c s="35" t="s">
        <v>5</v>
      </c>
      <c s="6" t="s">
        <v>1964</v>
      </c>
      <c s="36" t="s">
        <v>201</v>
      </c>
      <c s="37">
        <v>29.452</v>
      </c>
      <c s="36">
        <v>0</v>
      </c>
      <c s="36">
        <f>ROUND(G869*H869,6)</f>
      </c>
      <c r="L869" s="38">
        <v>0</v>
      </c>
      <c s="32">
        <f>ROUND(ROUND(L869,2)*ROUND(G869,3),2)</f>
      </c>
      <c s="36" t="s">
        <v>316</v>
      </c>
      <c>
        <f>(M869*21)/100</f>
      </c>
      <c t="s">
        <v>28</v>
      </c>
    </row>
    <row r="870" spans="1:5" ht="25.5">
      <c r="A870" s="35" t="s">
        <v>55</v>
      </c>
      <c r="E870" s="39" t="s">
        <v>1964</v>
      </c>
    </row>
    <row r="871" spans="1:5" ht="12.75">
      <c r="A871" s="35" t="s">
        <v>56</v>
      </c>
      <c r="E871" s="40" t="s">
        <v>5</v>
      </c>
    </row>
    <row r="872" spans="1:5" ht="12.75">
      <c r="A872" t="s">
        <v>57</v>
      </c>
      <c r="E872" s="39" t="s">
        <v>5</v>
      </c>
    </row>
    <row r="873" spans="1:16" ht="25.5">
      <c r="A873" t="s">
        <v>50</v>
      </c>
      <c s="34" t="s">
        <v>1965</v>
      </c>
      <c s="34" t="s">
        <v>1966</v>
      </c>
      <c s="35" t="s">
        <v>5</v>
      </c>
      <c s="6" t="s">
        <v>1967</v>
      </c>
      <c s="36" t="s">
        <v>201</v>
      </c>
      <c s="37">
        <v>29.452</v>
      </c>
      <c s="36">
        <v>0</v>
      </c>
      <c s="36">
        <f>ROUND(G873*H873,6)</f>
      </c>
      <c r="L873" s="38">
        <v>0</v>
      </c>
      <c s="32">
        <f>ROUND(ROUND(L873,2)*ROUND(G873,3),2)</f>
      </c>
      <c s="36" t="s">
        <v>316</v>
      </c>
      <c>
        <f>(M873*21)/100</f>
      </c>
      <c t="s">
        <v>28</v>
      </c>
    </row>
    <row r="874" spans="1:5" ht="38.25">
      <c r="A874" s="35" t="s">
        <v>55</v>
      </c>
      <c r="E874" s="39" t="s">
        <v>1968</v>
      </c>
    </row>
    <row r="875" spans="1:5" ht="12.75">
      <c r="A875" s="35" t="s">
        <v>56</v>
      </c>
      <c r="E875" s="40" t="s">
        <v>5</v>
      </c>
    </row>
    <row r="876" spans="1:5" ht="12.75">
      <c r="A876" t="s">
        <v>57</v>
      </c>
      <c r="E876" s="39" t="s">
        <v>5</v>
      </c>
    </row>
    <row r="877" spans="1:13" ht="12.75">
      <c r="A877" t="s">
        <v>47</v>
      </c>
      <c r="C877" s="31" t="s">
        <v>1969</v>
      </c>
      <c r="E877" s="33" t="s">
        <v>1970</v>
      </c>
      <c r="J877" s="32">
        <f>0</f>
      </c>
      <c s="32">
        <f>0</f>
      </c>
      <c s="32">
        <f>0+L878+L882+L886+L890+L894+L898+L902+L906+L910+L914+L918+L922+L926+L930+L934+L938+L942+L946</f>
      </c>
      <c s="32">
        <f>0+M878+M882+M886+M890+M894+M898+M902+M906+M910+M914+M918+M922+M926+M930+M934+M938+M942+M946</f>
      </c>
    </row>
    <row r="878" spans="1:16" ht="25.5">
      <c r="A878" t="s">
        <v>50</v>
      </c>
      <c s="34" t="s">
        <v>1971</v>
      </c>
      <c s="34" t="s">
        <v>1972</v>
      </c>
      <c s="35" t="s">
        <v>5</v>
      </c>
      <c s="6" t="s">
        <v>1973</v>
      </c>
      <c s="36" t="s">
        <v>70</v>
      </c>
      <c s="37">
        <v>4264.18</v>
      </c>
      <c s="36">
        <v>0</v>
      </c>
      <c s="36">
        <f>ROUND(G878*H878,6)</f>
      </c>
      <c r="L878" s="38">
        <v>0</v>
      </c>
      <c s="32">
        <f>ROUND(ROUND(L878,2)*ROUND(G878,3),2)</f>
      </c>
      <c s="36" t="s">
        <v>316</v>
      </c>
      <c>
        <f>(M878*21)/100</f>
      </c>
      <c t="s">
        <v>28</v>
      </c>
    </row>
    <row r="879" spans="1:5" ht="25.5">
      <c r="A879" s="35" t="s">
        <v>55</v>
      </c>
      <c r="E879" s="39" t="s">
        <v>1973</v>
      </c>
    </row>
    <row r="880" spans="1:5" ht="38.25">
      <c r="A880" s="35" t="s">
        <v>56</v>
      </c>
      <c r="E880" s="40" t="s">
        <v>1974</v>
      </c>
    </row>
    <row r="881" spans="1:5" ht="12.75">
      <c r="A881" t="s">
        <v>57</v>
      </c>
      <c r="E881" s="39" t="s">
        <v>5</v>
      </c>
    </row>
    <row r="882" spans="1:16" ht="12.75">
      <c r="A882" t="s">
        <v>50</v>
      </c>
      <c s="34" t="s">
        <v>1975</v>
      </c>
      <c s="34" t="s">
        <v>1976</v>
      </c>
      <c s="35" t="s">
        <v>5</v>
      </c>
      <c s="6" t="s">
        <v>1977</v>
      </c>
      <c s="36" t="s">
        <v>70</v>
      </c>
      <c s="37">
        <v>2241.309</v>
      </c>
      <c s="36">
        <v>0.00039</v>
      </c>
      <c s="36">
        <f>ROUND(G882*H882,6)</f>
      </c>
      <c r="L882" s="38">
        <v>0</v>
      </c>
      <c s="32">
        <f>ROUND(ROUND(L882,2)*ROUND(G882,3),2)</f>
      </c>
      <c s="36" t="s">
        <v>316</v>
      </c>
      <c>
        <f>(M882*21)/100</f>
      </c>
      <c t="s">
        <v>28</v>
      </c>
    </row>
    <row r="883" spans="1:5" ht="12.75">
      <c r="A883" s="35" t="s">
        <v>55</v>
      </c>
      <c r="E883" s="39" t="s">
        <v>1977</v>
      </c>
    </row>
    <row r="884" spans="1:5" ht="12.75">
      <c r="A884" s="35" t="s">
        <v>56</v>
      </c>
      <c r="E884" s="40" t="s">
        <v>1978</v>
      </c>
    </row>
    <row r="885" spans="1:5" ht="12.75">
      <c r="A885" t="s">
        <v>57</v>
      </c>
      <c r="E885" s="39" t="s">
        <v>5</v>
      </c>
    </row>
    <row r="886" spans="1:16" ht="12.75">
      <c r="A886" t="s">
        <v>50</v>
      </c>
      <c s="34" t="s">
        <v>1979</v>
      </c>
      <c s="34" t="s">
        <v>1980</v>
      </c>
      <c s="35" t="s">
        <v>5</v>
      </c>
      <c s="6" t="s">
        <v>1981</v>
      </c>
      <c s="36" t="s">
        <v>70</v>
      </c>
      <c s="37">
        <v>2236.08</v>
      </c>
      <c s="36">
        <v>0.00052</v>
      </c>
      <c s="36">
        <f>ROUND(G886*H886,6)</f>
      </c>
      <c r="L886" s="38">
        <v>0</v>
      </c>
      <c s="32">
        <f>ROUND(ROUND(L886,2)*ROUND(G886,3),2)</f>
      </c>
      <c s="36" t="s">
        <v>316</v>
      </c>
      <c>
        <f>(M886*21)/100</f>
      </c>
      <c t="s">
        <v>28</v>
      </c>
    </row>
    <row r="887" spans="1:5" ht="12.75">
      <c r="A887" s="35" t="s">
        <v>55</v>
      </c>
      <c r="E887" s="39" t="s">
        <v>1981</v>
      </c>
    </row>
    <row r="888" spans="1:5" ht="12.75">
      <c r="A888" s="35" t="s">
        <v>56</v>
      </c>
      <c r="E888" s="40" t="s">
        <v>1982</v>
      </c>
    </row>
    <row r="889" spans="1:5" ht="12.75">
      <c r="A889" t="s">
        <v>57</v>
      </c>
      <c r="E889" s="39" t="s">
        <v>5</v>
      </c>
    </row>
    <row r="890" spans="1:16" ht="25.5">
      <c r="A890" t="s">
        <v>50</v>
      </c>
      <c s="34" t="s">
        <v>1983</v>
      </c>
      <c s="34" t="s">
        <v>1984</v>
      </c>
      <c s="35" t="s">
        <v>5</v>
      </c>
      <c s="6" t="s">
        <v>1985</v>
      </c>
      <c s="36" t="s">
        <v>70</v>
      </c>
      <c s="37">
        <v>660.302</v>
      </c>
      <c s="36">
        <v>0.0036</v>
      </c>
      <c s="36">
        <f>ROUND(G890*H890,6)</f>
      </c>
      <c r="L890" s="38">
        <v>0</v>
      </c>
      <c s="32">
        <f>ROUND(ROUND(L890,2)*ROUND(G890,3),2)</f>
      </c>
      <c s="36" t="s">
        <v>316</v>
      </c>
      <c>
        <f>(M890*21)/100</f>
      </c>
      <c t="s">
        <v>28</v>
      </c>
    </row>
    <row r="891" spans="1:5" ht="25.5">
      <c r="A891" s="35" t="s">
        <v>55</v>
      </c>
      <c r="E891" s="39" t="s">
        <v>1985</v>
      </c>
    </row>
    <row r="892" spans="1:5" ht="12.75">
      <c r="A892" s="35" t="s">
        <v>56</v>
      </c>
      <c r="E892" s="40" t="s">
        <v>1986</v>
      </c>
    </row>
    <row r="893" spans="1:5" ht="12.75">
      <c r="A893" t="s">
        <v>57</v>
      </c>
      <c r="E893" s="39" t="s">
        <v>5</v>
      </c>
    </row>
    <row r="894" spans="1:16" ht="25.5">
      <c r="A894" t="s">
        <v>50</v>
      </c>
      <c s="34" t="s">
        <v>1987</v>
      </c>
      <c s="34" t="s">
        <v>1988</v>
      </c>
      <c s="35" t="s">
        <v>5</v>
      </c>
      <c s="6" t="s">
        <v>1989</v>
      </c>
      <c s="36" t="s">
        <v>70</v>
      </c>
      <c s="37">
        <v>9.576</v>
      </c>
      <c s="36">
        <v>0.0018</v>
      </c>
      <c s="36">
        <f>ROUND(G894*H894,6)</f>
      </c>
      <c r="L894" s="38">
        <v>0</v>
      </c>
      <c s="32">
        <f>ROUND(ROUND(L894,2)*ROUND(G894,3),2)</f>
      </c>
      <c s="36" t="s">
        <v>316</v>
      </c>
      <c>
        <f>(M894*21)/100</f>
      </c>
      <c t="s">
        <v>28</v>
      </c>
    </row>
    <row r="895" spans="1:5" ht="25.5">
      <c r="A895" s="35" t="s">
        <v>55</v>
      </c>
      <c r="E895" s="39" t="s">
        <v>1989</v>
      </c>
    </row>
    <row r="896" spans="1:5" ht="12.75">
      <c r="A896" s="35" t="s">
        <v>56</v>
      </c>
      <c r="E896" s="40" t="s">
        <v>1990</v>
      </c>
    </row>
    <row r="897" spans="1:5" ht="12.75">
      <c r="A897" t="s">
        <v>57</v>
      </c>
      <c r="E897" s="39" t="s">
        <v>5</v>
      </c>
    </row>
    <row r="898" spans="1:16" ht="25.5">
      <c r="A898" t="s">
        <v>50</v>
      </c>
      <c s="34" t="s">
        <v>1991</v>
      </c>
      <c s="34" t="s">
        <v>1992</v>
      </c>
      <c s="35" t="s">
        <v>5</v>
      </c>
      <c s="6" t="s">
        <v>1993</v>
      </c>
      <c s="36" t="s">
        <v>70</v>
      </c>
      <c s="37">
        <v>254.99</v>
      </c>
      <c s="36">
        <v>0</v>
      </c>
      <c s="36">
        <f>ROUND(G898*H898,6)</f>
      </c>
      <c r="L898" s="38">
        <v>0</v>
      </c>
      <c s="32">
        <f>ROUND(ROUND(L898,2)*ROUND(G898,3),2)</f>
      </c>
      <c s="36" t="s">
        <v>316</v>
      </c>
      <c>
        <f>(M898*21)/100</f>
      </c>
      <c t="s">
        <v>28</v>
      </c>
    </row>
    <row r="899" spans="1:5" ht="25.5">
      <c r="A899" s="35" t="s">
        <v>55</v>
      </c>
      <c r="E899" s="39" t="s">
        <v>1993</v>
      </c>
    </row>
    <row r="900" spans="1:5" ht="357">
      <c r="A900" s="35" t="s">
        <v>56</v>
      </c>
      <c r="E900" s="42" t="s">
        <v>1994</v>
      </c>
    </row>
    <row r="901" spans="1:5" ht="12.75">
      <c r="A901" t="s">
        <v>57</v>
      </c>
      <c r="E901" s="39" t="s">
        <v>5</v>
      </c>
    </row>
    <row r="902" spans="1:16" ht="12.75">
      <c r="A902" t="s">
        <v>50</v>
      </c>
      <c s="34" t="s">
        <v>1995</v>
      </c>
      <c s="34" t="s">
        <v>1996</v>
      </c>
      <c s="35" t="s">
        <v>5</v>
      </c>
      <c s="6" t="s">
        <v>1997</v>
      </c>
      <c s="36" t="s">
        <v>53</v>
      </c>
      <c s="37">
        <v>56.997</v>
      </c>
      <c s="36">
        <v>0.032</v>
      </c>
      <c s="36">
        <f>ROUND(G902*H902,6)</f>
      </c>
      <c r="L902" s="38">
        <v>0</v>
      </c>
      <c s="32">
        <f>ROUND(ROUND(L902,2)*ROUND(G902,3),2)</f>
      </c>
      <c s="36" t="s">
        <v>316</v>
      </c>
      <c>
        <f>(M902*21)/100</f>
      </c>
      <c t="s">
        <v>28</v>
      </c>
    </row>
    <row r="903" spans="1:5" ht="12.75">
      <c r="A903" s="35" t="s">
        <v>55</v>
      </c>
      <c r="E903" s="39" t="s">
        <v>1997</v>
      </c>
    </row>
    <row r="904" spans="1:5" ht="51">
      <c r="A904" s="35" t="s">
        <v>56</v>
      </c>
      <c r="E904" s="40" t="s">
        <v>1998</v>
      </c>
    </row>
    <row r="905" spans="1:5" ht="12.75">
      <c r="A905" t="s">
        <v>57</v>
      </c>
      <c r="E905" s="39" t="s">
        <v>5</v>
      </c>
    </row>
    <row r="906" spans="1:16" ht="25.5">
      <c r="A906" t="s">
        <v>50</v>
      </c>
      <c s="34" t="s">
        <v>1999</v>
      </c>
      <c s="34" t="s">
        <v>2000</v>
      </c>
      <c s="35" t="s">
        <v>5</v>
      </c>
      <c s="6" t="s">
        <v>2001</v>
      </c>
      <c s="36" t="s">
        <v>70</v>
      </c>
      <c s="37">
        <v>1586.862</v>
      </c>
      <c s="36">
        <v>0</v>
      </c>
      <c s="36">
        <f>ROUND(G906*H906,6)</f>
      </c>
      <c r="L906" s="38">
        <v>0</v>
      </c>
      <c s="32">
        <f>ROUND(ROUND(L906,2)*ROUND(G906,3),2)</f>
      </c>
      <c s="36" t="s">
        <v>316</v>
      </c>
      <c>
        <f>(M906*21)/100</f>
      </c>
      <c t="s">
        <v>28</v>
      </c>
    </row>
    <row r="907" spans="1:5" ht="25.5">
      <c r="A907" s="35" t="s">
        <v>55</v>
      </c>
      <c r="E907" s="39" t="s">
        <v>2001</v>
      </c>
    </row>
    <row r="908" spans="1:5" ht="63.75">
      <c r="A908" s="35" t="s">
        <v>56</v>
      </c>
      <c r="E908" s="42" t="s">
        <v>1911</v>
      </c>
    </row>
    <row r="909" spans="1:5" ht="12.75">
      <c r="A909" t="s">
        <v>57</v>
      </c>
      <c r="E909" s="39" t="s">
        <v>5</v>
      </c>
    </row>
    <row r="910" spans="1:16" ht="25.5">
      <c r="A910" t="s">
        <v>50</v>
      </c>
      <c s="34" t="s">
        <v>2002</v>
      </c>
      <c s="34" t="s">
        <v>2003</v>
      </c>
      <c s="35" t="s">
        <v>5</v>
      </c>
      <c s="6" t="s">
        <v>2004</v>
      </c>
      <c s="36" t="s">
        <v>70</v>
      </c>
      <c s="37">
        <v>2775.527</v>
      </c>
      <c s="36">
        <v>0.00058</v>
      </c>
      <c s="36">
        <f>ROUND(G910*H910,6)</f>
      </c>
      <c r="L910" s="38">
        <v>0</v>
      </c>
      <c s="32">
        <f>ROUND(ROUND(L910,2)*ROUND(G910,3),2)</f>
      </c>
      <c s="36" t="s">
        <v>316</v>
      </c>
      <c>
        <f>(M910*21)/100</f>
      </c>
      <c t="s">
        <v>28</v>
      </c>
    </row>
    <row r="911" spans="1:5" ht="25.5">
      <c r="A911" s="35" t="s">
        <v>55</v>
      </c>
      <c r="E911" s="39" t="s">
        <v>2004</v>
      </c>
    </row>
    <row r="912" spans="1:5" ht="38.25">
      <c r="A912" s="35" t="s">
        <v>56</v>
      </c>
      <c r="E912" s="40" t="s">
        <v>2005</v>
      </c>
    </row>
    <row r="913" spans="1:5" ht="12.75">
      <c r="A913" t="s">
        <v>57</v>
      </c>
      <c r="E913" s="39" t="s">
        <v>5</v>
      </c>
    </row>
    <row r="914" spans="1:16" ht="12.75">
      <c r="A914" t="s">
        <v>50</v>
      </c>
      <c s="34" t="s">
        <v>2006</v>
      </c>
      <c s="34" t="s">
        <v>2007</v>
      </c>
      <c s="35" t="s">
        <v>5</v>
      </c>
      <c s="6" t="s">
        <v>2008</v>
      </c>
      <c s="36" t="s">
        <v>70</v>
      </c>
      <c s="37">
        <v>1519.063</v>
      </c>
      <c s="36">
        <v>0.02407</v>
      </c>
      <c s="36">
        <f>ROUND(G914*H914,6)</f>
      </c>
      <c r="L914" s="38">
        <v>0</v>
      </c>
      <c s="32">
        <f>ROUND(ROUND(L914,2)*ROUND(G914,3),2)</f>
      </c>
      <c s="36" t="s">
        <v>316</v>
      </c>
      <c>
        <f>(M914*21)/100</f>
      </c>
      <c t="s">
        <v>28</v>
      </c>
    </row>
    <row r="915" spans="1:5" ht="12.75">
      <c r="A915" s="35" t="s">
        <v>55</v>
      </c>
      <c r="E915" s="39" t="s">
        <v>2008</v>
      </c>
    </row>
    <row r="916" spans="1:5" ht="12.75">
      <c r="A916" s="35" t="s">
        <v>56</v>
      </c>
      <c r="E916" s="40" t="s">
        <v>2009</v>
      </c>
    </row>
    <row r="917" spans="1:5" ht="12.75">
      <c r="A917" t="s">
        <v>57</v>
      </c>
      <c r="E917" s="39" t="s">
        <v>5</v>
      </c>
    </row>
    <row r="918" spans="1:16" ht="25.5">
      <c r="A918" t="s">
        <v>50</v>
      </c>
      <c s="34" t="s">
        <v>2010</v>
      </c>
      <c s="34" t="s">
        <v>2011</v>
      </c>
      <c s="35" t="s">
        <v>5</v>
      </c>
      <c s="6" t="s">
        <v>2012</v>
      </c>
      <c s="36" t="s">
        <v>70</v>
      </c>
      <c s="37">
        <v>1338.83</v>
      </c>
      <c s="36">
        <v>0</v>
      </c>
      <c s="36">
        <f>ROUND(G918*H918,6)</f>
      </c>
      <c r="L918" s="38">
        <v>0</v>
      </c>
      <c s="32">
        <f>ROUND(ROUND(L918,2)*ROUND(G918,3),2)</f>
      </c>
      <c s="36" t="s">
        <v>316</v>
      </c>
      <c>
        <f>(M918*21)/100</f>
      </c>
      <c t="s">
        <v>28</v>
      </c>
    </row>
    <row r="919" spans="1:5" ht="25.5">
      <c r="A919" s="35" t="s">
        <v>55</v>
      </c>
      <c r="E919" s="39" t="s">
        <v>2012</v>
      </c>
    </row>
    <row r="920" spans="1:5" ht="38.25">
      <c r="A920" s="35" t="s">
        <v>56</v>
      </c>
      <c r="E920" s="40" t="s">
        <v>2013</v>
      </c>
    </row>
    <row r="921" spans="1:5" ht="12.75">
      <c r="A921" t="s">
        <v>57</v>
      </c>
      <c r="E921" s="39" t="s">
        <v>5</v>
      </c>
    </row>
    <row r="922" spans="1:16" ht="25.5">
      <c r="A922" t="s">
        <v>50</v>
      </c>
      <c s="34" t="s">
        <v>2014</v>
      </c>
      <c s="34" t="s">
        <v>2015</v>
      </c>
      <c s="35" t="s">
        <v>5</v>
      </c>
      <c s="6" t="s">
        <v>1989</v>
      </c>
      <c s="36" t="s">
        <v>70</v>
      </c>
      <c s="37">
        <v>127.05</v>
      </c>
      <c s="36">
        <v>0.0018</v>
      </c>
      <c s="36">
        <f>ROUND(G922*H922,6)</f>
      </c>
      <c r="L922" s="38">
        <v>0</v>
      </c>
      <c s="32">
        <f>ROUND(ROUND(L922,2)*ROUND(G922,3),2)</f>
      </c>
      <c s="36" t="s">
        <v>1449</v>
      </c>
      <c>
        <f>(M922*21)/100</f>
      </c>
      <c t="s">
        <v>28</v>
      </c>
    </row>
    <row r="923" spans="1:5" ht="25.5">
      <c r="A923" s="35" t="s">
        <v>55</v>
      </c>
      <c r="E923" s="39" t="s">
        <v>1989</v>
      </c>
    </row>
    <row r="924" spans="1:5" ht="12.75">
      <c r="A924" s="35" t="s">
        <v>56</v>
      </c>
      <c r="E924" s="40" t="s">
        <v>2016</v>
      </c>
    </row>
    <row r="925" spans="1:5" ht="12.75">
      <c r="A925" t="s">
        <v>57</v>
      </c>
      <c r="E925" s="39" t="s">
        <v>5</v>
      </c>
    </row>
    <row r="926" spans="1:16" ht="25.5">
      <c r="A926" t="s">
        <v>50</v>
      </c>
      <c s="34" t="s">
        <v>2017</v>
      </c>
      <c s="34" t="s">
        <v>2018</v>
      </c>
      <c s="35" t="s">
        <v>5</v>
      </c>
      <c s="6" t="s">
        <v>1985</v>
      </c>
      <c s="36" t="s">
        <v>70</v>
      </c>
      <c s="37">
        <v>1278.722</v>
      </c>
      <c s="36">
        <v>0.0036</v>
      </c>
      <c s="36">
        <f>ROUND(G926*H926,6)</f>
      </c>
      <c r="L926" s="38">
        <v>0</v>
      </c>
      <c s="32">
        <f>ROUND(ROUND(L926,2)*ROUND(G926,3),2)</f>
      </c>
      <c s="36" t="s">
        <v>1449</v>
      </c>
      <c>
        <f>(M926*21)/100</f>
      </c>
      <c t="s">
        <v>28</v>
      </c>
    </row>
    <row r="927" spans="1:5" ht="25.5">
      <c r="A927" s="35" t="s">
        <v>55</v>
      </c>
      <c r="E927" s="39" t="s">
        <v>1985</v>
      </c>
    </row>
    <row r="928" spans="1:5" ht="12.75">
      <c r="A928" s="35" t="s">
        <v>56</v>
      </c>
      <c r="E928" s="40" t="s">
        <v>2019</v>
      </c>
    </row>
    <row r="929" spans="1:5" ht="12.75">
      <c r="A929" t="s">
        <v>57</v>
      </c>
      <c r="E929" s="39" t="s">
        <v>5</v>
      </c>
    </row>
    <row r="930" spans="1:16" ht="25.5">
      <c r="A930" t="s">
        <v>50</v>
      </c>
      <c s="34" t="s">
        <v>2020</v>
      </c>
      <c s="34" t="s">
        <v>2021</v>
      </c>
      <c s="35" t="s">
        <v>5</v>
      </c>
      <c s="6" t="s">
        <v>2022</v>
      </c>
      <c s="36" t="s">
        <v>70</v>
      </c>
      <c s="37">
        <v>1643.257</v>
      </c>
      <c s="36">
        <v>0.00012</v>
      </c>
      <c s="36">
        <f>ROUND(G930*H930,6)</f>
      </c>
      <c r="L930" s="38">
        <v>0</v>
      </c>
      <c s="32">
        <f>ROUND(ROUND(L930,2)*ROUND(G930,3),2)</f>
      </c>
      <c s="36" t="s">
        <v>316</v>
      </c>
      <c>
        <f>(M930*21)/100</f>
      </c>
      <c t="s">
        <v>28</v>
      </c>
    </row>
    <row r="931" spans="1:5" ht="25.5">
      <c r="A931" s="35" t="s">
        <v>55</v>
      </c>
      <c r="E931" s="39" t="s">
        <v>2022</v>
      </c>
    </row>
    <row r="932" spans="1:5" ht="38.25">
      <c r="A932" s="35" t="s">
        <v>56</v>
      </c>
      <c r="E932" s="40" t="s">
        <v>2023</v>
      </c>
    </row>
    <row r="933" spans="1:5" ht="12.75">
      <c r="A933" t="s">
        <v>57</v>
      </c>
      <c r="E933" s="39" t="s">
        <v>5</v>
      </c>
    </row>
    <row r="934" spans="1:16" ht="12.75">
      <c r="A934" t="s">
        <v>50</v>
      </c>
      <c s="34" t="s">
        <v>2024</v>
      </c>
      <c s="34" t="s">
        <v>2025</v>
      </c>
      <c s="35" t="s">
        <v>5</v>
      </c>
      <c s="6" t="s">
        <v>2026</v>
      </c>
      <c s="36" t="s">
        <v>53</v>
      </c>
      <c s="37">
        <v>1280.703</v>
      </c>
      <c s="36">
        <v>0.03</v>
      </c>
      <c s="36">
        <f>ROUND(G934*H934,6)</f>
      </c>
      <c r="L934" s="38">
        <v>0</v>
      </c>
      <c s="32">
        <f>ROUND(ROUND(L934,2)*ROUND(G934,3),2)</f>
      </c>
      <c s="36" t="s">
        <v>316</v>
      </c>
      <c>
        <f>(M934*21)/100</f>
      </c>
      <c t="s">
        <v>28</v>
      </c>
    </row>
    <row r="935" spans="1:5" ht="12.75">
      <c r="A935" s="35" t="s">
        <v>55</v>
      </c>
      <c r="E935" s="39" t="s">
        <v>2026</v>
      </c>
    </row>
    <row r="936" spans="1:5" ht="12.75">
      <c r="A936" s="35" t="s">
        <v>56</v>
      </c>
      <c r="E936" s="40" t="s">
        <v>2027</v>
      </c>
    </row>
    <row r="937" spans="1:5" ht="12.75">
      <c r="A937" t="s">
        <v>57</v>
      </c>
      <c r="E937" s="39" t="s">
        <v>5</v>
      </c>
    </row>
    <row r="938" spans="1:16" ht="12.75">
      <c r="A938" t="s">
        <v>50</v>
      </c>
      <c s="34" t="s">
        <v>2028</v>
      </c>
      <c s="34" t="s">
        <v>2029</v>
      </c>
      <c s="35" t="s">
        <v>5</v>
      </c>
      <c s="6" t="s">
        <v>2030</v>
      </c>
      <c s="36" t="s">
        <v>53</v>
      </c>
      <c s="37">
        <v>444.717</v>
      </c>
      <c s="36">
        <v>0.02625</v>
      </c>
      <c s="36">
        <f>ROUND(G938*H938,6)</f>
      </c>
      <c r="L938" s="38">
        <v>0</v>
      </c>
      <c s="32">
        <f>ROUND(ROUND(L938,2)*ROUND(G938,3),2)</f>
      </c>
      <c s="36" t="s">
        <v>316</v>
      </c>
      <c>
        <f>(M938*21)/100</f>
      </c>
      <c t="s">
        <v>28</v>
      </c>
    </row>
    <row r="939" spans="1:5" ht="12.75">
      <c r="A939" s="35" t="s">
        <v>55</v>
      </c>
      <c r="E939" s="39" t="s">
        <v>2030</v>
      </c>
    </row>
    <row r="940" spans="1:5" ht="12.75">
      <c r="A940" s="35" t="s">
        <v>56</v>
      </c>
      <c r="E940" s="40" t="s">
        <v>2031</v>
      </c>
    </row>
    <row r="941" spans="1:5" ht="12.75">
      <c r="A941" t="s">
        <v>57</v>
      </c>
      <c r="E941" s="39" t="s">
        <v>5</v>
      </c>
    </row>
    <row r="942" spans="1:16" ht="25.5">
      <c r="A942" t="s">
        <v>50</v>
      </c>
      <c s="34" t="s">
        <v>2032</v>
      </c>
      <c s="34" t="s">
        <v>2033</v>
      </c>
      <c s="35" t="s">
        <v>5</v>
      </c>
      <c s="6" t="s">
        <v>2034</v>
      </c>
      <c s="36" t="s">
        <v>85</v>
      </c>
      <c s="37">
        <v>25</v>
      </c>
      <c s="36">
        <v>0</v>
      </c>
      <c s="36">
        <f>ROUND(G942*H942,6)</f>
      </c>
      <c r="L942" s="38">
        <v>0</v>
      </c>
      <c s="32">
        <f>ROUND(ROUND(L942,2)*ROUND(G942,3),2)</f>
      </c>
      <c s="36" t="s">
        <v>316</v>
      </c>
      <c>
        <f>(M942*21)/100</f>
      </c>
      <c t="s">
        <v>28</v>
      </c>
    </row>
    <row r="943" spans="1:5" ht="25.5">
      <c r="A943" s="35" t="s">
        <v>55</v>
      </c>
      <c r="E943" s="39" t="s">
        <v>2034</v>
      </c>
    </row>
    <row r="944" spans="1:5" ht="25.5">
      <c r="A944" s="35" t="s">
        <v>56</v>
      </c>
      <c r="E944" s="42" t="s">
        <v>2035</v>
      </c>
    </row>
    <row r="945" spans="1:5" ht="12.75">
      <c r="A945" t="s">
        <v>57</v>
      </c>
      <c r="E945" s="39" t="s">
        <v>5</v>
      </c>
    </row>
    <row r="946" spans="1:16" ht="25.5">
      <c r="A946" t="s">
        <v>50</v>
      </c>
      <c s="34" t="s">
        <v>2036</v>
      </c>
      <c s="34" t="s">
        <v>2037</v>
      </c>
      <c s="35" t="s">
        <v>5</v>
      </c>
      <c s="6" t="s">
        <v>2038</v>
      </c>
      <c s="36" t="s">
        <v>201</v>
      </c>
      <c s="37">
        <v>112.697</v>
      </c>
      <c s="36">
        <v>0</v>
      </c>
      <c s="36">
        <f>ROUND(G946*H946,6)</f>
      </c>
      <c r="L946" s="38">
        <v>0</v>
      </c>
      <c s="32">
        <f>ROUND(ROUND(L946,2)*ROUND(G946,3),2)</f>
      </c>
      <c s="36" t="s">
        <v>316</v>
      </c>
      <c>
        <f>(M946*21)/100</f>
      </c>
      <c t="s">
        <v>28</v>
      </c>
    </row>
    <row r="947" spans="1:5" ht="25.5">
      <c r="A947" s="35" t="s">
        <v>55</v>
      </c>
      <c r="E947" s="39" t="s">
        <v>2038</v>
      </c>
    </row>
    <row r="948" spans="1:5" ht="12.75">
      <c r="A948" s="35" t="s">
        <v>56</v>
      </c>
      <c r="E948" s="40" t="s">
        <v>5</v>
      </c>
    </row>
    <row r="949" spans="1:5" ht="12.75">
      <c r="A949" t="s">
        <v>57</v>
      </c>
      <c r="E949" s="39" t="s">
        <v>5</v>
      </c>
    </row>
    <row r="950" spans="1:13" ht="12.75">
      <c r="A950" t="s">
        <v>47</v>
      </c>
      <c r="C950" s="31" t="s">
        <v>2039</v>
      </c>
      <c r="E950" s="33" t="s">
        <v>2040</v>
      </c>
      <c r="J950" s="32">
        <f>0</f>
      </c>
      <c s="32">
        <f>0</f>
      </c>
      <c s="32">
        <f>0+L951+L955+L959+L963+L967</f>
      </c>
      <c s="32">
        <f>0+M951+M955+M959+M963+M967</f>
      </c>
    </row>
    <row r="951" spans="1:16" ht="12.75">
      <c r="A951" t="s">
        <v>50</v>
      </c>
      <c s="34" t="s">
        <v>2041</v>
      </c>
      <c s="34" t="s">
        <v>2042</v>
      </c>
      <c s="35" t="s">
        <v>5</v>
      </c>
      <c s="6" t="s">
        <v>2043</v>
      </c>
      <c s="36" t="s">
        <v>1560</v>
      </c>
      <c s="37">
        <v>4</v>
      </c>
      <c s="36">
        <v>0.0015</v>
      </c>
      <c s="36">
        <f>ROUND(G951*H951,6)</f>
      </c>
      <c r="L951" s="38">
        <v>0</v>
      </c>
      <c s="32">
        <f>ROUND(ROUND(L951,2)*ROUND(G951,3),2)</f>
      </c>
      <c s="36" t="s">
        <v>316</v>
      </c>
      <c>
        <f>(M951*21)/100</f>
      </c>
      <c t="s">
        <v>28</v>
      </c>
    </row>
    <row r="952" spans="1:5" ht="12.75">
      <c r="A952" s="35" t="s">
        <v>55</v>
      </c>
      <c r="E952" s="39" t="s">
        <v>2043</v>
      </c>
    </row>
    <row r="953" spans="1:5" ht="12.75">
      <c r="A953" s="35" t="s">
        <v>56</v>
      </c>
      <c r="E953" s="40" t="s">
        <v>896</v>
      </c>
    </row>
    <row r="954" spans="1:5" ht="12.75">
      <c r="A954" t="s">
        <v>57</v>
      </c>
      <c r="E954" s="39" t="s">
        <v>5</v>
      </c>
    </row>
    <row r="955" spans="1:16" ht="12.75">
      <c r="A955" t="s">
        <v>50</v>
      </c>
      <c s="34" t="s">
        <v>2044</v>
      </c>
      <c s="34" t="s">
        <v>2045</v>
      </c>
      <c s="35" t="s">
        <v>5</v>
      </c>
      <c s="6" t="s">
        <v>2046</v>
      </c>
      <c s="36" t="s">
        <v>1560</v>
      </c>
      <c s="37">
        <v>4</v>
      </c>
      <c s="36">
        <v>0.00085</v>
      </c>
      <c s="36">
        <f>ROUND(G955*H955,6)</f>
      </c>
      <c r="L955" s="38">
        <v>0</v>
      </c>
      <c s="32">
        <f>ROUND(ROUND(L955,2)*ROUND(G955,3),2)</f>
      </c>
      <c s="36" t="s">
        <v>316</v>
      </c>
      <c>
        <f>(M955*21)/100</f>
      </c>
      <c t="s">
        <v>28</v>
      </c>
    </row>
    <row r="956" spans="1:5" ht="12.75">
      <c r="A956" s="35" t="s">
        <v>55</v>
      </c>
      <c r="E956" s="39" t="s">
        <v>2046</v>
      </c>
    </row>
    <row r="957" spans="1:5" ht="12.75">
      <c r="A957" s="35" t="s">
        <v>56</v>
      </c>
      <c r="E957" s="40" t="s">
        <v>896</v>
      </c>
    </row>
    <row r="958" spans="1:5" ht="12.75">
      <c r="A958" t="s">
        <v>57</v>
      </c>
      <c r="E958" s="39" t="s">
        <v>5</v>
      </c>
    </row>
    <row r="959" spans="1:16" ht="25.5">
      <c r="A959" t="s">
        <v>50</v>
      </c>
      <c s="34" t="s">
        <v>2047</v>
      </c>
      <c s="34" t="s">
        <v>2048</v>
      </c>
      <c s="35" t="s">
        <v>5</v>
      </c>
      <c s="6" t="s">
        <v>2049</v>
      </c>
      <c s="36" t="s">
        <v>1560</v>
      </c>
      <c s="37">
        <v>4</v>
      </c>
      <c s="36">
        <v>0.00085</v>
      </c>
      <c s="36">
        <f>ROUND(G959*H959,6)</f>
      </c>
      <c r="L959" s="38">
        <v>0</v>
      </c>
      <c s="32">
        <f>ROUND(ROUND(L959,2)*ROUND(G959,3),2)</f>
      </c>
      <c s="36" t="s">
        <v>316</v>
      </c>
      <c>
        <f>(M959*21)/100</f>
      </c>
      <c t="s">
        <v>28</v>
      </c>
    </row>
    <row r="960" spans="1:5" ht="25.5">
      <c r="A960" s="35" t="s">
        <v>55</v>
      </c>
      <c r="E960" s="39" t="s">
        <v>2049</v>
      </c>
    </row>
    <row r="961" spans="1:5" ht="12.75">
      <c r="A961" s="35" t="s">
        <v>56</v>
      </c>
      <c r="E961" s="40" t="s">
        <v>896</v>
      </c>
    </row>
    <row r="962" spans="1:5" ht="12.75">
      <c r="A962" t="s">
        <v>57</v>
      </c>
      <c r="E962" s="39" t="s">
        <v>5</v>
      </c>
    </row>
    <row r="963" spans="1:16" ht="25.5">
      <c r="A963" t="s">
        <v>50</v>
      </c>
      <c s="34" t="s">
        <v>2050</v>
      </c>
      <c s="34" t="s">
        <v>2051</v>
      </c>
      <c s="35" t="s">
        <v>5</v>
      </c>
      <c s="6" t="s">
        <v>2052</v>
      </c>
      <c s="36" t="s">
        <v>201</v>
      </c>
      <c s="37">
        <v>0.013</v>
      </c>
      <c s="36">
        <v>0</v>
      </c>
      <c s="36">
        <f>ROUND(G963*H963,6)</f>
      </c>
      <c r="L963" s="38">
        <v>0</v>
      </c>
      <c s="32">
        <f>ROUND(ROUND(L963,2)*ROUND(G963,3),2)</f>
      </c>
      <c s="36" t="s">
        <v>316</v>
      </c>
      <c>
        <f>(M963*21)/100</f>
      </c>
      <c t="s">
        <v>28</v>
      </c>
    </row>
    <row r="964" spans="1:5" ht="25.5">
      <c r="A964" s="35" t="s">
        <v>55</v>
      </c>
      <c r="E964" s="39" t="s">
        <v>2052</v>
      </c>
    </row>
    <row r="965" spans="1:5" ht="12.75">
      <c r="A965" s="35" t="s">
        <v>56</v>
      </c>
      <c r="E965" s="40" t="s">
        <v>5</v>
      </c>
    </row>
    <row r="966" spans="1:5" ht="12.75">
      <c r="A966" t="s">
        <v>57</v>
      </c>
      <c r="E966" s="39" t="s">
        <v>5</v>
      </c>
    </row>
    <row r="967" spans="1:16" ht="38.25">
      <c r="A967" t="s">
        <v>50</v>
      </c>
      <c s="34" t="s">
        <v>2053</v>
      </c>
      <c s="34" t="s">
        <v>2054</v>
      </c>
      <c s="35" t="s">
        <v>5</v>
      </c>
      <c s="6" t="s">
        <v>2055</v>
      </c>
      <c s="36" t="s">
        <v>201</v>
      </c>
      <c s="37">
        <v>0.013</v>
      </c>
      <c s="36">
        <v>0</v>
      </c>
      <c s="36">
        <f>ROUND(G967*H967,6)</f>
      </c>
      <c r="L967" s="38">
        <v>0</v>
      </c>
      <c s="32">
        <f>ROUND(ROUND(L967,2)*ROUND(G967,3),2)</f>
      </c>
      <c s="36" t="s">
        <v>316</v>
      </c>
      <c>
        <f>(M967*21)/100</f>
      </c>
      <c t="s">
        <v>28</v>
      </c>
    </row>
    <row r="968" spans="1:5" ht="38.25">
      <c r="A968" s="35" t="s">
        <v>55</v>
      </c>
      <c r="E968" s="39" t="s">
        <v>2056</v>
      </c>
    </row>
    <row r="969" spans="1:5" ht="12.75">
      <c r="A969" s="35" t="s">
        <v>56</v>
      </c>
      <c r="E969" s="40" t="s">
        <v>5</v>
      </c>
    </row>
    <row r="970" spans="1:5" ht="12.75">
      <c r="A970" t="s">
        <v>57</v>
      </c>
      <c r="E970" s="39" t="s">
        <v>5</v>
      </c>
    </row>
    <row r="971" spans="1:13" ht="12.75">
      <c r="A971" t="s">
        <v>47</v>
      </c>
      <c r="C971" s="31" t="s">
        <v>2057</v>
      </c>
      <c r="E971" s="33" t="s">
        <v>2058</v>
      </c>
      <c r="J971" s="32">
        <f>0</f>
      </c>
      <c s="32">
        <f>0</f>
      </c>
      <c s="32">
        <f>0+L972</f>
      </c>
      <c s="32">
        <f>0+M972</f>
      </c>
    </row>
    <row r="972" spans="1:16" ht="12.75">
      <c r="A972" t="s">
        <v>50</v>
      </c>
      <c s="34" t="s">
        <v>2059</v>
      </c>
      <c s="34" t="s">
        <v>2060</v>
      </c>
      <c s="35" t="s">
        <v>5</v>
      </c>
      <c s="6" t="s">
        <v>2061</v>
      </c>
      <c s="36" t="s">
        <v>85</v>
      </c>
      <c s="37">
        <v>2</v>
      </c>
      <c s="36">
        <v>0</v>
      </c>
      <c s="36">
        <f>ROUND(G972*H972,6)</f>
      </c>
      <c r="L972" s="38">
        <v>0</v>
      </c>
      <c s="32">
        <f>ROUND(ROUND(L972,2)*ROUND(G972,3),2)</f>
      </c>
      <c s="36" t="s">
        <v>316</v>
      </c>
      <c>
        <f>(M972*21)/100</f>
      </c>
      <c t="s">
        <v>28</v>
      </c>
    </row>
    <row r="973" spans="1:5" ht="12.75">
      <c r="A973" s="35" t="s">
        <v>55</v>
      </c>
      <c r="E973" s="39" t="s">
        <v>2061</v>
      </c>
    </row>
    <row r="974" spans="1:5" ht="12.75">
      <c r="A974" s="35" t="s">
        <v>56</v>
      </c>
      <c r="E974" s="40" t="s">
        <v>2062</v>
      </c>
    </row>
    <row r="975" spans="1:5" ht="12.75">
      <c r="A975" t="s">
        <v>57</v>
      </c>
      <c r="E975" s="39" t="s">
        <v>5</v>
      </c>
    </row>
    <row r="976" spans="1:13" ht="12.75">
      <c r="A976" t="s">
        <v>47</v>
      </c>
      <c r="C976" s="31" t="s">
        <v>2063</v>
      </c>
      <c r="E976" s="33" t="s">
        <v>2064</v>
      </c>
      <c r="J976" s="32">
        <f>0</f>
      </c>
      <c s="32">
        <f>0</f>
      </c>
      <c s="32">
        <f>0+L977+L981+L985+L989+L993+L997</f>
      </c>
      <c s="32">
        <f>0+M977+M981+M985+M989+M993+M997</f>
      </c>
    </row>
    <row r="977" spans="1:16" ht="12.75">
      <c r="A977" t="s">
        <v>50</v>
      </c>
      <c s="34" t="s">
        <v>2065</v>
      </c>
      <c s="34" t="s">
        <v>2066</v>
      </c>
      <c s="35" t="s">
        <v>5</v>
      </c>
      <c s="6" t="s">
        <v>2067</v>
      </c>
      <c s="36" t="s">
        <v>70</v>
      </c>
      <c s="37">
        <v>29</v>
      </c>
      <c s="36">
        <v>0.04035</v>
      </c>
      <c s="36">
        <f>ROUND(G977*H977,6)</f>
      </c>
      <c r="L977" s="38">
        <v>0</v>
      </c>
      <c s="32">
        <f>ROUND(ROUND(L977,2)*ROUND(G977,3),2)</f>
      </c>
      <c s="36" t="s">
        <v>316</v>
      </c>
      <c>
        <f>(M977*21)/100</f>
      </c>
      <c t="s">
        <v>28</v>
      </c>
    </row>
    <row r="978" spans="1:5" ht="12.75">
      <c r="A978" s="35" t="s">
        <v>55</v>
      </c>
      <c r="E978" s="39" t="s">
        <v>2067</v>
      </c>
    </row>
    <row r="979" spans="1:5" ht="38.25">
      <c r="A979" s="35" t="s">
        <v>56</v>
      </c>
      <c r="E979" s="40" t="s">
        <v>2068</v>
      </c>
    </row>
    <row r="980" spans="1:5" ht="12.75">
      <c r="A980" t="s">
        <v>57</v>
      </c>
      <c r="E980" s="39" t="s">
        <v>5</v>
      </c>
    </row>
    <row r="981" spans="1:16" ht="12.75">
      <c r="A981" t="s">
        <v>50</v>
      </c>
      <c s="34" t="s">
        <v>2069</v>
      </c>
      <c s="34" t="s">
        <v>2070</v>
      </c>
      <c s="35" t="s">
        <v>5</v>
      </c>
      <c s="6" t="s">
        <v>2071</v>
      </c>
      <c s="36" t="s">
        <v>85</v>
      </c>
      <c s="37">
        <v>725</v>
      </c>
      <c s="36">
        <v>0.0024</v>
      </c>
      <c s="36">
        <f>ROUND(G981*H981,6)</f>
      </c>
      <c r="L981" s="38">
        <v>0</v>
      </c>
      <c s="32">
        <f>ROUND(ROUND(L981,2)*ROUND(G981,3),2)</f>
      </c>
      <c s="36" t="s">
        <v>316</v>
      </c>
      <c>
        <f>(M981*21)/100</f>
      </c>
      <c t="s">
        <v>28</v>
      </c>
    </row>
    <row r="982" spans="1:5" ht="12.75">
      <c r="A982" s="35" t="s">
        <v>55</v>
      </c>
      <c r="E982" s="39" t="s">
        <v>2071</v>
      </c>
    </row>
    <row r="983" spans="1:5" ht="12.75">
      <c r="A983" s="35" t="s">
        <v>56</v>
      </c>
      <c r="E983" s="40" t="s">
        <v>2072</v>
      </c>
    </row>
    <row r="984" spans="1:5" ht="12.75">
      <c r="A984" t="s">
        <v>57</v>
      </c>
      <c r="E984" s="39" t="s">
        <v>5</v>
      </c>
    </row>
    <row r="985" spans="1:16" ht="25.5">
      <c r="A985" t="s">
        <v>50</v>
      </c>
      <c s="34" t="s">
        <v>2073</v>
      </c>
      <c s="34" t="s">
        <v>2074</v>
      </c>
      <c s="35" t="s">
        <v>5</v>
      </c>
      <c s="6" t="s">
        <v>2075</v>
      </c>
      <c s="36" t="s">
        <v>70</v>
      </c>
      <c s="37">
        <v>15.2</v>
      </c>
      <c s="36">
        <v>0.10035</v>
      </c>
      <c s="36">
        <f>ROUND(G985*H985,6)</f>
      </c>
      <c r="L985" s="38">
        <v>0</v>
      </c>
      <c s="32">
        <f>ROUND(ROUND(L985,2)*ROUND(G985,3),2)</f>
      </c>
      <c s="36" t="s">
        <v>316</v>
      </c>
      <c>
        <f>(M985*21)/100</f>
      </c>
      <c t="s">
        <v>28</v>
      </c>
    </row>
    <row r="986" spans="1:5" ht="25.5">
      <c r="A986" s="35" t="s">
        <v>55</v>
      </c>
      <c r="E986" s="39" t="s">
        <v>2075</v>
      </c>
    </row>
    <row r="987" spans="1:5" ht="63.75">
      <c r="A987" s="35" t="s">
        <v>56</v>
      </c>
      <c r="E987" s="42" t="s">
        <v>2076</v>
      </c>
    </row>
    <row r="988" spans="1:5" ht="12.75">
      <c r="A988" t="s">
        <v>57</v>
      </c>
      <c r="E988" s="39" t="s">
        <v>5</v>
      </c>
    </row>
    <row r="989" spans="1:16" ht="25.5">
      <c r="A989" t="s">
        <v>50</v>
      </c>
      <c s="34" t="s">
        <v>2077</v>
      </c>
      <c s="34" t="s">
        <v>2078</v>
      </c>
      <c s="35" t="s">
        <v>5</v>
      </c>
      <c s="6" t="s">
        <v>2079</v>
      </c>
      <c s="36" t="s">
        <v>70</v>
      </c>
      <c s="37">
        <v>13.5</v>
      </c>
      <c s="36">
        <v>0.09235</v>
      </c>
      <c s="36">
        <f>ROUND(G989*H989,6)</f>
      </c>
      <c r="L989" s="38">
        <v>0</v>
      </c>
      <c s="32">
        <f>ROUND(ROUND(L989,2)*ROUND(G989,3),2)</f>
      </c>
      <c s="36" t="s">
        <v>316</v>
      </c>
      <c>
        <f>(M989*21)/100</f>
      </c>
      <c t="s">
        <v>28</v>
      </c>
    </row>
    <row r="990" spans="1:5" ht="25.5">
      <c r="A990" s="35" t="s">
        <v>55</v>
      </c>
      <c r="E990" s="39" t="s">
        <v>2079</v>
      </c>
    </row>
    <row r="991" spans="1:5" ht="63.75">
      <c r="A991" s="35" t="s">
        <v>56</v>
      </c>
      <c r="E991" s="42" t="s">
        <v>2080</v>
      </c>
    </row>
    <row r="992" spans="1:5" ht="12.75">
      <c r="A992" t="s">
        <v>57</v>
      </c>
      <c r="E992" s="39" t="s">
        <v>5</v>
      </c>
    </row>
    <row r="993" spans="1:16" ht="25.5">
      <c r="A993" t="s">
        <v>50</v>
      </c>
      <c s="34" t="s">
        <v>2081</v>
      </c>
      <c s="34" t="s">
        <v>2082</v>
      </c>
      <c s="35" t="s">
        <v>5</v>
      </c>
      <c s="6" t="s">
        <v>2083</v>
      </c>
      <c s="36" t="s">
        <v>201</v>
      </c>
      <c s="37">
        <v>5.682</v>
      </c>
      <c s="36">
        <v>0</v>
      </c>
      <c s="36">
        <f>ROUND(G993*H993,6)</f>
      </c>
      <c r="L993" s="38">
        <v>0</v>
      </c>
      <c s="32">
        <f>ROUND(ROUND(L993,2)*ROUND(G993,3),2)</f>
      </c>
      <c s="36" t="s">
        <v>316</v>
      </c>
      <c>
        <f>(M993*21)/100</f>
      </c>
      <c t="s">
        <v>28</v>
      </c>
    </row>
    <row r="994" spans="1:5" ht="25.5">
      <c r="A994" s="35" t="s">
        <v>55</v>
      </c>
      <c r="E994" s="39" t="s">
        <v>2083</v>
      </c>
    </row>
    <row r="995" spans="1:5" ht="12.75">
      <c r="A995" s="35" t="s">
        <v>56</v>
      </c>
      <c r="E995" s="40" t="s">
        <v>5</v>
      </c>
    </row>
    <row r="996" spans="1:5" ht="12.75">
      <c r="A996" t="s">
        <v>57</v>
      </c>
      <c r="E996" s="39" t="s">
        <v>5</v>
      </c>
    </row>
    <row r="997" spans="1:16" ht="38.25">
      <c r="A997" t="s">
        <v>50</v>
      </c>
      <c s="34" t="s">
        <v>2084</v>
      </c>
      <c s="34" t="s">
        <v>2085</v>
      </c>
      <c s="35" t="s">
        <v>5</v>
      </c>
      <c s="6" t="s">
        <v>2086</v>
      </c>
      <c s="36" t="s">
        <v>201</v>
      </c>
      <c s="37">
        <v>5.682</v>
      </c>
      <c s="36">
        <v>0</v>
      </c>
      <c s="36">
        <f>ROUND(G997*H997,6)</f>
      </c>
      <c r="L997" s="38">
        <v>0</v>
      </c>
      <c s="32">
        <f>ROUND(ROUND(L997,2)*ROUND(G997,3),2)</f>
      </c>
      <c s="36" t="s">
        <v>316</v>
      </c>
      <c>
        <f>(M997*21)/100</f>
      </c>
      <c t="s">
        <v>28</v>
      </c>
    </row>
    <row r="998" spans="1:5" ht="38.25">
      <c r="A998" s="35" t="s">
        <v>55</v>
      </c>
      <c r="E998" s="39" t="s">
        <v>2087</v>
      </c>
    </row>
    <row r="999" spans="1:5" ht="12.75">
      <c r="A999" s="35" t="s">
        <v>56</v>
      </c>
      <c r="E999" s="40" t="s">
        <v>5</v>
      </c>
    </row>
    <row r="1000" spans="1:5" ht="12.75">
      <c r="A1000" t="s">
        <v>57</v>
      </c>
      <c r="E1000" s="39" t="s">
        <v>5</v>
      </c>
    </row>
    <row r="1001" spans="1:13" ht="12.75">
      <c r="A1001" t="s">
        <v>47</v>
      </c>
      <c r="C1001" s="31" t="s">
        <v>2088</v>
      </c>
      <c r="E1001" s="33" t="s">
        <v>2089</v>
      </c>
      <c r="J1001" s="32">
        <f>0</f>
      </c>
      <c s="32">
        <f>0</f>
      </c>
      <c s="32">
        <f>0+L1002+L1006+L1010+L1014+L1018+L1022+L1026+L1030+L1034+L1038+L1042+L1046+L1050+L1054+L1058+L1062+L1066+L1070+L1074</f>
      </c>
      <c s="32">
        <f>0+M1002+M1006+M1010+M1014+M1018+M1022+M1026+M1030+M1034+M1038+M1042+M1046+M1050+M1054+M1058+M1062+M1066+M1070+M1074</f>
      </c>
    </row>
    <row r="1002" spans="1:16" ht="12.75">
      <c r="A1002" t="s">
        <v>50</v>
      </c>
      <c s="34" t="s">
        <v>2090</v>
      </c>
      <c s="34" t="s">
        <v>2091</v>
      </c>
      <c s="35" t="s">
        <v>5</v>
      </c>
      <c s="6" t="s">
        <v>2092</v>
      </c>
      <c s="36" t="s">
        <v>70</v>
      </c>
      <c s="37">
        <v>165</v>
      </c>
      <c s="36">
        <v>0</v>
      </c>
      <c s="36">
        <f>ROUND(G1002*H1002,6)</f>
      </c>
      <c r="L1002" s="38">
        <v>0</v>
      </c>
      <c s="32">
        <f>ROUND(ROUND(L1002,2)*ROUND(G1002,3),2)</f>
      </c>
      <c s="36" t="s">
        <v>316</v>
      </c>
      <c>
        <f>(M1002*21)/100</f>
      </c>
      <c t="s">
        <v>28</v>
      </c>
    </row>
    <row r="1003" spans="1:5" ht="12.75">
      <c r="A1003" s="35" t="s">
        <v>55</v>
      </c>
      <c r="E1003" s="39" t="s">
        <v>2092</v>
      </c>
    </row>
    <row r="1004" spans="1:5" ht="38.25">
      <c r="A1004" s="35" t="s">
        <v>56</v>
      </c>
      <c r="E1004" s="40" t="s">
        <v>2093</v>
      </c>
    </row>
    <row r="1005" spans="1:5" ht="12.75">
      <c r="A1005" t="s">
        <v>57</v>
      </c>
      <c r="E1005" s="39" t="s">
        <v>5</v>
      </c>
    </row>
    <row r="1006" spans="1:16" ht="12.75">
      <c r="A1006" t="s">
        <v>50</v>
      </c>
      <c s="34" t="s">
        <v>2094</v>
      </c>
      <c s="34" t="s">
        <v>2095</v>
      </c>
      <c s="35" t="s">
        <v>5</v>
      </c>
      <c s="6" t="s">
        <v>2096</v>
      </c>
      <c s="36" t="s">
        <v>53</v>
      </c>
      <c s="37">
        <v>4.356</v>
      </c>
      <c s="36">
        <v>0.55</v>
      </c>
      <c s="36">
        <f>ROUND(G1006*H1006,6)</f>
      </c>
      <c r="L1006" s="38">
        <v>0</v>
      </c>
      <c s="32">
        <f>ROUND(ROUND(L1006,2)*ROUND(G1006,3),2)</f>
      </c>
      <c s="36" t="s">
        <v>316</v>
      </c>
      <c>
        <f>(M1006*21)/100</f>
      </c>
      <c t="s">
        <v>28</v>
      </c>
    </row>
    <row r="1007" spans="1:5" ht="12.75">
      <c r="A1007" s="35" t="s">
        <v>55</v>
      </c>
      <c r="E1007" s="39" t="s">
        <v>2096</v>
      </c>
    </row>
    <row r="1008" spans="1:5" ht="51">
      <c r="A1008" s="35" t="s">
        <v>56</v>
      </c>
      <c r="E1008" s="40" t="s">
        <v>2097</v>
      </c>
    </row>
    <row r="1009" spans="1:5" ht="12.75">
      <c r="A1009" t="s">
        <v>57</v>
      </c>
      <c r="E1009" s="39" t="s">
        <v>5</v>
      </c>
    </row>
    <row r="1010" spans="1:16" ht="12.75">
      <c r="A1010" t="s">
        <v>50</v>
      </c>
      <c s="34" t="s">
        <v>2098</v>
      </c>
      <c s="34" t="s">
        <v>2099</v>
      </c>
      <c s="35" t="s">
        <v>5</v>
      </c>
      <c s="6" t="s">
        <v>2100</v>
      </c>
      <c s="36" t="s">
        <v>53</v>
      </c>
      <c s="37">
        <v>4.356</v>
      </c>
      <c s="36">
        <v>0.01254</v>
      </c>
      <c s="36">
        <f>ROUND(G1010*H1010,6)</f>
      </c>
      <c r="L1010" s="38">
        <v>0</v>
      </c>
      <c s="32">
        <f>ROUND(ROUND(L1010,2)*ROUND(G1010,3),2)</f>
      </c>
      <c s="36" t="s">
        <v>316</v>
      </c>
      <c>
        <f>(M1010*21)/100</f>
      </c>
      <c t="s">
        <v>28</v>
      </c>
    </row>
    <row r="1011" spans="1:5" ht="12.75">
      <c r="A1011" s="35" t="s">
        <v>55</v>
      </c>
      <c r="E1011" s="39" t="s">
        <v>2100</v>
      </c>
    </row>
    <row r="1012" spans="1:5" ht="12.75">
      <c r="A1012" s="35" t="s">
        <v>56</v>
      </c>
      <c r="E1012" s="40" t="s">
        <v>5</v>
      </c>
    </row>
    <row r="1013" spans="1:5" ht="12.75">
      <c r="A1013" t="s">
        <v>57</v>
      </c>
      <c r="E1013" s="39" t="s">
        <v>5</v>
      </c>
    </row>
    <row r="1014" spans="1:16" ht="25.5">
      <c r="A1014" t="s">
        <v>50</v>
      </c>
      <c s="34" t="s">
        <v>2101</v>
      </c>
      <c s="34" t="s">
        <v>2102</v>
      </c>
      <c s="35" t="s">
        <v>5</v>
      </c>
      <c s="6" t="s">
        <v>2103</v>
      </c>
      <c s="36" t="s">
        <v>70</v>
      </c>
      <c s="37">
        <v>10.03</v>
      </c>
      <c s="36">
        <v>0.01434</v>
      </c>
      <c s="36">
        <f>ROUND(G1014*H1014,6)</f>
      </c>
      <c r="L1014" s="38">
        <v>0</v>
      </c>
      <c s="32">
        <f>ROUND(ROUND(L1014,2)*ROUND(G1014,3),2)</f>
      </c>
      <c s="36" t="s">
        <v>316</v>
      </c>
      <c>
        <f>(M1014*21)/100</f>
      </c>
      <c t="s">
        <v>28</v>
      </c>
    </row>
    <row r="1015" spans="1:5" ht="25.5">
      <c r="A1015" s="35" t="s">
        <v>55</v>
      </c>
      <c r="E1015" s="39" t="s">
        <v>2103</v>
      </c>
    </row>
    <row r="1016" spans="1:5" ht="12.75">
      <c r="A1016" s="35" t="s">
        <v>56</v>
      </c>
      <c r="E1016" s="40" t="s">
        <v>2104</v>
      </c>
    </row>
    <row r="1017" spans="1:5" ht="12.75">
      <c r="A1017" t="s">
        <v>57</v>
      </c>
      <c r="E1017" s="39" t="s">
        <v>5</v>
      </c>
    </row>
    <row r="1018" spans="1:16" ht="25.5">
      <c r="A1018" t="s">
        <v>50</v>
      </c>
      <c s="34" t="s">
        <v>2105</v>
      </c>
      <c s="34" t="s">
        <v>2106</v>
      </c>
      <c s="35" t="s">
        <v>5</v>
      </c>
      <c s="6" t="s">
        <v>2107</v>
      </c>
      <c s="36" t="s">
        <v>70</v>
      </c>
      <c s="37">
        <v>137.022</v>
      </c>
      <c s="36">
        <v>0.01621</v>
      </c>
      <c s="36">
        <f>ROUND(G1018*H1018,6)</f>
      </c>
      <c r="L1018" s="38">
        <v>0</v>
      </c>
      <c s="32">
        <f>ROUND(ROUND(L1018,2)*ROUND(G1018,3),2)</f>
      </c>
      <c s="36" t="s">
        <v>316</v>
      </c>
      <c>
        <f>(M1018*21)/100</f>
      </c>
      <c t="s">
        <v>28</v>
      </c>
    </row>
    <row r="1019" spans="1:5" ht="25.5">
      <c r="A1019" s="35" t="s">
        <v>55</v>
      </c>
      <c r="E1019" s="39" t="s">
        <v>2107</v>
      </c>
    </row>
    <row r="1020" spans="1:5" ht="12.75">
      <c r="A1020" s="35" t="s">
        <v>56</v>
      </c>
      <c r="E1020" s="40" t="s">
        <v>2108</v>
      </c>
    </row>
    <row r="1021" spans="1:5" ht="12.75">
      <c r="A1021" t="s">
        <v>57</v>
      </c>
      <c r="E1021" s="39" t="s">
        <v>5</v>
      </c>
    </row>
    <row r="1022" spans="1:16" ht="12.75">
      <c r="A1022" t="s">
        <v>50</v>
      </c>
      <c s="34" t="s">
        <v>2109</v>
      </c>
      <c s="34" t="s">
        <v>2110</v>
      </c>
      <c s="35" t="s">
        <v>5</v>
      </c>
      <c s="6" t="s">
        <v>2111</v>
      </c>
      <c s="36" t="s">
        <v>78</v>
      </c>
      <c s="37">
        <v>323.514</v>
      </c>
      <c s="36">
        <v>2E-05</v>
      </c>
      <c s="36">
        <f>ROUND(G1022*H1022,6)</f>
      </c>
      <c r="L1022" s="38">
        <v>0</v>
      </c>
      <c s="32">
        <f>ROUND(ROUND(L1022,2)*ROUND(G1022,3),2)</f>
      </c>
      <c s="36" t="s">
        <v>316</v>
      </c>
      <c>
        <f>(M1022*21)/100</f>
      </c>
      <c t="s">
        <v>28</v>
      </c>
    </row>
    <row r="1023" spans="1:5" ht="12.75">
      <c r="A1023" s="35" t="s">
        <v>55</v>
      </c>
      <c r="E1023" s="39" t="s">
        <v>2111</v>
      </c>
    </row>
    <row r="1024" spans="1:5" ht="12.75">
      <c r="A1024" s="35" t="s">
        <v>56</v>
      </c>
      <c r="E1024" s="40" t="s">
        <v>2112</v>
      </c>
    </row>
    <row r="1025" spans="1:5" ht="12.75">
      <c r="A1025" t="s">
        <v>57</v>
      </c>
      <c r="E1025" s="39" t="s">
        <v>5</v>
      </c>
    </row>
    <row r="1026" spans="1:16" ht="12.75">
      <c r="A1026" t="s">
        <v>50</v>
      </c>
      <c s="34" t="s">
        <v>2113</v>
      </c>
      <c s="34" t="s">
        <v>2114</v>
      </c>
      <c s="35" t="s">
        <v>5</v>
      </c>
      <c s="6" t="s">
        <v>2115</v>
      </c>
      <c s="36" t="s">
        <v>53</v>
      </c>
      <c s="37">
        <v>0.854</v>
      </c>
      <c s="36">
        <v>0.55</v>
      </c>
      <c s="36">
        <f>ROUND(G1026*H1026,6)</f>
      </c>
      <c r="L1026" s="38">
        <v>0</v>
      </c>
      <c s="32">
        <f>ROUND(ROUND(L1026,2)*ROUND(G1026,3),2)</f>
      </c>
      <c s="36" t="s">
        <v>316</v>
      </c>
      <c>
        <f>(M1026*21)/100</f>
      </c>
      <c t="s">
        <v>28</v>
      </c>
    </row>
    <row r="1027" spans="1:5" ht="12.75">
      <c r="A1027" s="35" t="s">
        <v>55</v>
      </c>
      <c r="E1027" s="39" t="s">
        <v>2115</v>
      </c>
    </row>
    <row r="1028" spans="1:5" ht="25.5">
      <c r="A1028" s="35" t="s">
        <v>56</v>
      </c>
      <c r="E1028" s="40" t="s">
        <v>2116</v>
      </c>
    </row>
    <row r="1029" spans="1:5" ht="12.75">
      <c r="A1029" t="s">
        <v>57</v>
      </c>
      <c r="E1029" s="39" t="s">
        <v>5</v>
      </c>
    </row>
    <row r="1030" spans="1:16" ht="38.25">
      <c r="A1030" t="s">
        <v>50</v>
      </c>
      <c s="34" t="s">
        <v>2117</v>
      </c>
      <c s="34" t="s">
        <v>2118</v>
      </c>
      <c s="35" t="s">
        <v>5</v>
      </c>
      <c s="6" t="s">
        <v>2119</v>
      </c>
      <c s="36" t="s">
        <v>70</v>
      </c>
      <c s="37">
        <v>374.21</v>
      </c>
      <c s="36">
        <v>0.01396</v>
      </c>
      <c s="36">
        <f>ROUND(G1030*H1030,6)</f>
      </c>
      <c r="L1030" s="38">
        <v>0</v>
      </c>
      <c s="32">
        <f>ROUND(ROUND(L1030,2)*ROUND(G1030,3),2)</f>
      </c>
      <c s="36" t="s">
        <v>316</v>
      </c>
      <c>
        <f>(M1030*21)/100</f>
      </c>
      <c t="s">
        <v>28</v>
      </c>
    </row>
    <row r="1031" spans="1:5" ht="38.25">
      <c r="A1031" s="35" t="s">
        <v>55</v>
      </c>
      <c r="E1031" s="39" t="s">
        <v>2120</v>
      </c>
    </row>
    <row r="1032" spans="1:5" ht="191.25">
      <c r="A1032" s="35" t="s">
        <v>56</v>
      </c>
      <c r="E1032" s="40" t="s">
        <v>2121</v>
      </c>
    </row>
    <row r="1033" spans="1:5" ht="12.75">
      <c r="A1033" t="s">
        <v>57</v>
      </c>
      <c r="E1033" s="39" t="s">
        <v>5</v>
      </c>
    </row>
    <row r="1034" spans="1:16" ht="25.5">
      <c r="A1034" t="s">
        <v>50</v>
      </c>
      <c s="34" t="s">
        <v>2122</v>
      </c>
      <c s="34" t="s">
        <v>2123</v>
      </c>
      <c s="35" t="s">
        <v>5</v>
      </c>
      <c s="6" t="s">
        <v>2124</v>
      </c>
      <c s="36" t="s">
        <v>53</v>
      </c>
      <c s="37">
        <v>12.733</v>
      </c>
      <c s="36">
        <v>0.0233</v>
      </c>
      <c s="36">
        <f>ROUND(G1034*H1034,6)</f>
      </c>
      <c r="L1034" s="38">
        <v>0</v>
      </c>
      <c s="32">
        <f>ROUND(ROUND(L1034,2)*ROUND(G1034,3),2)</f>
      </c>
      <c s="36" t="s">
        <v>316</v>
      </c>
      <c>
        <f>(M1034*21)/100</f>
      </c>
      <c t="s">
        <v>28</v>
      </c>
    </row>
    <row r="1035" spans="1:5" ht="25.5">
      <c r="A1035" s="35" t="s">
        <v>55</v>
      </c>
      <c r="E1035" s="39" t="s">
        <v>2124</v>
      </c>
    </row>
    <row r="1036" spans="1:5" ht="12.75">
      <c r="A1036" s="35" t="s">
        <v>56</v>
      </c>
      <c r="E1036" s="40" t="s">
        <v>2125</v>
      </c>
    </row>
    <row r="1037" spans="1:5" ht="12.75">
      <c r="A1037" t="s">
        <v>57</v>
      </c>
      <c r="E1037" s="39" t="s">
        <v>5</v>
      </c>
    </row>
    <row r="1038" spans="1:16" ht="25.5">
      <c r="A1038" t="s">
        <v>50</v>
      </c>
      <c s="34" t="s">
        <v>2126</v>
      </c>
      <c s="34" t="s">
        <v>2127</v>
      </c>
      <c s="35" t="s">
        <v>5</v>
      </c>
      <c s="6" t="s">
        <v>2128</v>
      </c>
      <c s="36" t="s">
        <v>70</v>
      </c>
      <c s="37">
        <v>637.979</v>
      </c>
      <c s="36">
        <v>0.0142</v>
      </c>
      <c s="36">
        <f>ROUND(G1038*H1038,6)</f>
      </c>
      <c r="L1038" s="38">
        <v>0</v>
      </c>
      <c s="32">
        <f>ROUND(ROUND(L1038,2)*ROUND(G1038,3),2)</f>
      </c>
      <c s="36" t="s">
        <v>316</v>
      </c>
      <c>
        <f>(M1038*21)/100</f>
      </c>
      <c t="s">
        <v>28</v>
      </c>
    </row>
    <row r="1039" spans="1:5" ht="25.5">
      <c r="A1039" s="35" t="s">
        <v>55</v>
      </c>
      <c r="E1039" s="39" t="s">
        <v>2128</v>
      </c>
    </row>
    <row r="1040" spans="1:5" ht="114.75">
      <c r="A1040" s="35" t="s">
        <v>56</v>
      </c>
      <c r="E1040" s="40" t="s">
        <v>2129</v>
      </c>
    </row>
    <row r="1041" spans="1:5" ht="12.75">
      <c r="A1041" t="s">
        <v>57</v>
      </c>
      <c r="E1041" s="39" t="s">
        <v>5</v>
      </c>
    </row>
    <row r="1042" spans="1:16" ht="12.75">
      <c r="A1042" t="s">
        <v>50</v>
      </c>
      <c s="34" t="s">
        <v>2130</v>
      </c>
      <c s="34" t="s">
        <v>2131</v>
      </c>
      <c s="35" t="s">
        <v>5</v>
      </c>
      <c s="6" t="s">
        <v>2132</v>
      </c>
      <c s="36" t="s">
        <v>78</v>
      </c>
      <c s="37">
        <v>191.162</v>
      </c>
      <c s="36">
        <v>1E-05</v>
      </c>
      <c s="36">
        <f>ROUND(G1042*H1042,6)</f>
      </c>
      <c r="L1042" s="38">
        <v>0</v>
      </c>
      <c s="32">
        <f>ROUND(ROUND(L1042,2)*ROUND(G1042,3),2)</f>
      </c>
      <c s="36" t="s">
        <v>316</v>
      </c>
      <c>
        <f>(M1042*21)/100</f>
      </c>
      <c t="s">
        <v>28</v>
      </c>
    </row>
    <row r="1043" spans="1:5" ht="12.75">
      <c r="A1043" s="35" t="s">
        <v>55</v>
      </c>
      <c r="E1043" s="39" t="s">
        <v>2132</v>
      </c>
    </row>
    <row r="1044" spans="1:5" ht="12.75">
      <c r="A1044" s="35" t="s">
        <v>56</v>
      </c>
      <c r="E1044" s="40" t="s">
        <v>2133</v>
      </c>
    </row>
    <row r="1045" spans="1:5" ht="12.75">
      <c r="A1045" t="s">
        <v>57</v>
      </c>
      <c r="E1045" s="39" t="s">
        <v>5</v>
      </c>
    </row>
    <row r="1046" spans="1:16" ht="12.75">
      <c r="A1046" t="s">
        <v>50</v>
      </c>
      <c s="34" t="s">
        <v>2134</v>
      </c>
      <c s="34" t="s">
        <v>2135</v>
      </c>
      <c s="35" t="s">
        <v>5</v>
      </c>
      <c s="6" t="s">
        <v>2115</v>
      </c>
      <c s="36" t="s">
        <v>53</v>
      </c>
      <c s="37">
        <v>0.505</v>
      </c>
      <c s="36">
        <v>0.55</v>
      </c>
      <c s="36">
        <f>ROUND(G1046*H1046,6)</f>
      </c>
      <c r="L1046" s="38">
        <v>0</v>
      </c>
      <c s="32">
        <f>ROUND(ROUND(L1046,2)*ROUND(G1046,3),2)</f>
      </c>
      <c s="36" t="s">
        <v>1449</v>
      </c>
      <c>
        <f>(M1046*21)/100</f>
      </c>
      <c t="s">
        <v>28</v>
      </c>
    </row>
    <row r="1047" spans="1:5" ht="12.75">
      <c r="A1047" s="35" t="s">
        <v>55</v>
      </c>
      <c r="E1047" s="39" t="s">
        <v>2115</v>
      </c>
    </row>
    <row r="1048" spans="1:5" ht="25.5">
      <c r="A1048" s="35" t="s">
        <v>56</v>
      </c>
      <c r="E1048" s="40" t="s">
        <v>2136</v>
      </c>
    </row>
    <row r="1049" spans="1:5" ht="12.75">
      <c r="A1049" t="s">
        <v>57</v>
      </c>
      <c r="E1049" s="39" t="s">
        <v>5</v>
      </c>
    </row>
    <row r="1050" spans="1:16" ht="25.5">
      <c r="A1050" t="s">
        <v>50</v>
      </c>
      <c s="34" t="s">
        <v>2137</v>
      </c>
      <c s="34" t="s">
        <v>2138</v>
      </c>
      <c s="35" t="s">
        <v>5</v>
      </c>
      <c s="6" t="s">
        <v>2139</v>
      </c>
      <c s="36" t="s">
        <v>70</v>
      </c>
      <c s="37">
        <v>724.871</v>
      </c>
      <c s="36">
        <v>0.00018</v>
      </c>
      <c s="36">
        <f>ROUND(G1050*H1050,6)</f>
      </c>
      <c r="L1050" s="38">
        <v>0</v>
      </c>
      <c s="32">
        <f>ROUND(ROUND(L1050,2)*ROUND(G1050,3),2)</f>
      </c>
      <c s="36" t="s">
        <v>316</v>
      </c>
      <c>
        <f>(M1050*21)/100</f>
      </c>
      <c t="s">
        <v>28</v>
      </c>
    </row>
    <row r="1051" spans="1:5" ht="25.5">
      <c r="A1051" s="35" t="s">
        <v>55</v>
      </c>
      <c r="E1051" s="39" t="s">
        <v>2139</v>
      </c>
    </row>
    <row r="1052" spans="1:5" ht="12.75">
      <c r="A1052" s="35" t="s">
        <v>56</v>
      </c>
      <c r="E1052" s="40" t="s">
        <v>2140</v>
      </c>
    </row>
    <row r="1053" spans="1:5" ht="12.75">
      <c r="A1053" t="s">
        <v>57</v>
      </c>
      <c r="E1053" s="39" t="s">
        <v>5</v>
      </c>
    </row>
    <row r="1054" spans="1:16" ht="12.75">
      <c r="A1054" t="s">
        <v>50</v>
      </c>
      <c s="34" t="s">
        <v>2141</v>
      </c>
      <c s="34" t="s">
        <v>2142</v>
      </c>
      <c s="35" t="s">
        <v>5</v>
      </c>
      <c s="6" t="s">
        <v>2143</v>
      </c>
      <c s="36" t="s">
        <v>70</v>
      </c>
      <c s="37">
        <v>30</v>
      </c>
      <c s="36">
        <v>0</v>
      </c>
      <c s="36">
        <f>ROUND(G1054*H1054,6)</f>
      </c>
      <c r="L1054" s="38">
        <v>0</v>
      </c>
      <c s="32">
        <f>ROUND(ROUND(L1054,2)*ROUND(G1054,3),2)</f>
      </c>
      <c s="36" t="s">
        <v>316</v>
      </c>
      <c>
        <f>(M1054*21)/100</f>
      </c>
      <c t="s">
        <v>28</v>
      </c>
    </row>
    <row r="1055" spans="1:5" ht="12.75">
      <c r="A1055" s="35" t="s">
        <v>55</v>
      </c>
      <c r="E1055" s="39" t="s">
        <v>2143</v>
      </c>
    </row>
    <row r="1056" spans="1:5" ht="12.75">
      <c r="A1056" s="35" t="s">
        <v>56</v>
      </c>
      <c r="E1056" s="40" t="s">
        <v>2144</v>
      </c>
    </row>
    <row r="1057" spans="1:5" ht="12.75">
      <c r="A1057" t="s">
        <v>57</v>
      </c>
      <c r="E1057" s="39" t="s">
        <v>5</v>
      </c>
    </row>
    <row r="1058" spans="1:16" ht="12.75">
      <c r="A1058" t="s">
        <v>50</v>
      </c>
      <c s="34" t="s">
        <v>2145</v>
      </c>
      <c s="34" t="s">
        <v>2146</v>
      </c>
      <c s="35" t="s">
        <v>5</v>
      </c>
      <c s="6" t="s">
        <v>2147</v>
      </c>
      <c s="36" t="s">
        <v>70</v>
      </c>
      <c s="37">
        <v>210</v>
      </c>
      <c s="36">
        <v>0</v>
      </c>
      <c s="36">
        <f>ROUND(G1058*H1058,6)</f>
      </c>
      <c r="L1058" s="38">
        <v>0</v>
      </c>
      <c s="32">
        <f>ROUND(ROUND(L1058,2)*ROUND(G1058,3),2)</f>
      </c>
      <c s="36" t="s">
        <v>316</v>
      </c>
      <c>
        <f>(M1058*21)/100</f>
      </c>
      <c t="s">
        <v>28</v>
      </c>
    </row>
    <row r="1059" spans="1:5" ht="12.75">
      <c r="A1059" s="35" t="s">
        <v>55</v>
      </c>
      <c r="E1059" s="39" t="s">
        <v>2147</v>
      </c>
    </row>
    <row r="1060" spans="1:5" ht="12.75">
      <c r="A1060" s="35" t="s">
        <v>56</v>
      </c>
      <c r="E1060" s="40" t="s">
        <v>2148</v>
      </c>
    </row>
    <row r="1061" spans="1:5" ht="12.75">
      <c r="A1061" t="s">
        <v>57</v>
      </c>
      <c r="E1061" s="39" t="s">
        <v>5</v>
      </c>
    </row>
    <row r="1062" spans="1:16" ht="12.75">
      <c r="A1062" t="s">
        <v>50</v>
      </c>
      <c s="34" t="s">
        <v>2149</v>
      </c>
      <c s="34" t="s">
        <v>2150</v>
      </c>
      <c s="35" t="s">
        <v>5</v>
      </c>
      <c s="6" t="s">
        <v>2096</v>
      </c>
      <c s="36" t="s">
        <v>53</v>
      </c>
      <c s="37">
        <v>5.544</v>
      </c>
      <c s="36">
        <v>0.55</v>
      </c>
      <c s="36">
        <f>ROUND(G1062*H1062,6)</f>
      </c>
      <c r="L1062" s="38">
        <v>0</v>
      </c>
      <c s="32">
        <f>ROUND(ROUND(L1062,2)*ROUND(G1062,3),2)</f>
      </c>
      <c s="36" t="s">
        <v>1449</v>
      </c>
      <c>
        <f>(M1062*21)/100</f>
      </c>
      <c t="s">
        <v>28</v>
      </c>
    </row>
    <row r="1063" spans="1:5" ht="12.75">
      <c r="A1063" s="35" t="s">
        <v>55</v>
      </c>
      <c r="E1063" s="39" t="s">
        <v>2096</v>
      </c>
    </row>
    <row r="1064" spans="1:5" ht="25.5">
      <c r="A1064" s="35" t="s">
        <v>56</v>
      </c>
      <c r="E1064" s="40" t="s">
        <v>2151</v>
      </c>
    </row>
    <row r="1065" spans="1:5" ht="12.75">
      <c r="A1065" t="s">
        <v>57</v>
      </c>
      <c r="E1065" s="39" t="s">
        <v>5</v>
      </c>
    </row>
    <row r="1066" spans="1:16" ht="25.5">
      <c r="A1066" t="s">
        <v>50</v>
      </c>
      <c s="34" t="s">
        <v>2152</v>
      </c>
      <c s="34" t="s">
        <v>2153</v>
      </c>
      <c s="35" t="s">
        <v>5</v>
      </c>
      <c s="6" t="s">
        <v>2154</v>
      </c>
      <c s="36" t="s">
        <v>70</v>
      </c>
      <c s="37">
        <v>210</v>
      </c>
      <c s="36">
        <v>0</v>
      </c>
      <c s="36">
        <f>ROUND(G1066*H1066,6)</f>
      </c>
      <c r="L1066" s="38">
        <v>0</v>
      </c>
      <c s="32">
        <f>ROUND(ROUND(L1066,2)*ROUND(G1066,3),2)</f>
      </c>
      <c s="36" t="s">
        <v>316</v>
      </c>
      <c>
        <f>(M1066*21)/100</f>
      </c>
      <c t="s">
        <v>28</v>
      </c>
    </row>
    <row r="1067" spans="1:5" ht="25.5">
      <c r="A1067" s="35" t="s">
        <v>55</v>
      </c>
      <c r="E1067" s="39" t="s">
        <v>2154</v>
      </c>
    </row>
    <row r="1068" spans="1:5" ht="12.75">
      <c r="A1068" s="35" t="s">
        <v>56</v>
      </c>
      <c r="E1068" s="40" t="s">
        <v>2148</v>
      </c>
    </row>
    <row r="1069" spans="1:5" ht="12.75">
      <c r="A1069" t="s">
        <v>57</v>
      </c>
      <c r="E1069" s="39" t="s">
        <v>5</v>
      </c>
    </row>
    <row r="1070" spans="1:16" ht="12.75">
      <c r="A1070" t="s">
        <v>50</v>
      </c>
      <c s="34" t="s">
        <v>2155</v>
      </c>
      <c s="34" t="s">
        <v>2156</v>
      </c>
      <c s="35" t="s">
        <v>5</v>
      </c>
      <c s="6" t="s">
        <v>2157</v>
      </c>
      <c s="36" t="s">
        <v>53</v>
      </c>
      <c s="37">
        <v>5.544</v>
      </c>
      <c s="36">
        <v>0.0028</v>
      </c>
      <c s="36">
        <f>ROUND(G1070*H1070,6)</f>
      </c>
      <c r="L1070" s="38">
        <v>0</v>
      </c>
      <c s="32">
        <f>ROUND(ROUND(L1070,2)*ROUND(G1070,3),2)</f>
      </c>
      <c s="36" t="s">
        <v>316</v>
      </c>
      <c>
        <f>(M1070*21)/100</f>
      </c>
      <c t="s">
        <v>28</v>
      </c>
    </row>
    <row r="1071" spans="1:5" ht="12.75">
      <c r="A1071" s="35" t="s">
        <v>55</v>
      </c>
      <c r="E1071" s="39" t="s">
        <v>2157</v>
      </c>
    </row>
    <row r="1072" spans="1:5" ht="12.75">
      <c r="A1072" s="35" t="s">
        <v>56</v>
      </c>
      <c r="E1072" s="40" t="s">
        <v>2158</v>
      </c>
    </row>
    <row r="1073" spans="1:5" ht="12.75">
      <c r="A1073" t="s">
        <v>57</v>
      </c>
      <c r="E1073" s="39" t="s">
        <v>5</v>
      </c>
    </row>
    <row r="1074" spans="1:16" ht="25.5">
      <c r="A1074" t="s">
        <v>50</v>
      </c>
      <c s="34" t="s">
        <v>2159</v>
      </c>
      <c s="34" t="s">
        <v>2160</v>
      </c>
      <c s="35" t="s">
        <v>5</v>
      </c>
      <c s="6" t="s">
        <v>2161</v>
      </c>
      <c s="36" t="s">
        <v>201</v>
      </c>
      <c s="37">
        <v>23.346</v>
      </c>
      <c s="36">
        <v>0</v>
      </c>
      <c s="36">
        <f>ROUND(G1074*H1074,6)</f>
      </c>
      <c r="L1074" s="38">
        <v>0</v>
      </c>
      <c s="32">
        <f>ROUND(ROUND(L1074,2)*ROUND(G1074,3),2)</f>
      </c>
      <c s="36" t="s">
        <v>316</v>
      </c>
      <c>
        <f>(M1074*21)/100</f>
      </c>
      <c t="s">
        <v>28</v>
      </c>
    </row>
    <row r="1075" spans="1:5" ht="25.5">
      <c r="A1075" s="35" t="s">
        <v>55</v>
      </c>
      <c r="E1075" s="39" t="s">
        <v>2161</v>
      </c>
    </row>
    <row r="1076" spans="1:5" ht="12.75">
      <c r="A1076" s="35" t="s">
        <v>56</v>
      </c>
      <c r="E1076" s="40" t="s">
        <v>5</v>
      </c>
    </row>
    <row r="1077" spans="1:5" ht="12.75">
      <c r="A1077" t="s">
        <v>57</v>
      </c>
      <c r="E1077" s="39" t="s">
        <v>5</v>
      </c>
    </row>
    <row r="1078" spans="1:13" ht="12.75">
      <c r="A1078" t="s">
        <v>47</v>
      </c>
      <c r="C1078" s="31" t="s">
        <v>2162</v>
      </c>
      <c r="E1078" s="33" t="s">
        <v>2163</v>
      </c>
      <c r="J1078" s="32">
        <f>0</f>
      </c>
      <c s="32">
        <f>0</f>
      </c>
      <c s="32">
        <f>0+L1079+L1083+L1087+L1091+L1095+L1099+L1103+L1107+L1111+L1115+L1119+L1123+L1127+L1131+L1135+L1139+L1143+L1147+L1151+L1155+L1159</f>
      </c>
      <c s="32">
        <f>0+M1079+M1083+M1087+M1091+M1095+M1099+M1103+M1107+M1111+M1115+M1119+M1123+M1127+M1131+M1135+M1139+M1143+M1147+M1151+M1155+M1159</f>
      </c>
    </row>
    <row r="1079" spans="1:16" ht="25.5">
      <c r="A1079" t="s">
        <v>50</v>
      </c>
      <c s="34" t="s">
        <v>2164</v>
      </c>
      <c s="34" t="s">
        <v>2165</v>
      </c>
      <c s="35" t="s">
        <v>5</v>
      </c>
      <c s="6" t="s">
        <v>2166</v>
      </c>
      <c s="36" t="s">
        <v>70</v>
      </c>
      <c s="37">
        <v>51.845</v>
      </c>
      <c s="36">
        <v>0.0002</v>
      </c>
      <c s="36">
        <f>ROUND(G1079*H1079,6)</f>
      </c>
      <c r="L1079" s="38">
        <v>0</v>
      </c>
      <c s="32">
        <f>ROUND(ROUND(L1079,2)*ROUND(G1079,3),2)</f>
      </c>
      <c s="36" t="s">
        <v>316</v>
      </c>
      <c>
        <f>(M1079*21)/100</f>
      </c>
      <c t="s">
        <v>28</v>
      </c>
    </row>
    <row r="1080" spans="1:5" ht="25.5">
      <c r="A1080" s="35" t="s">
        <v>55</v>
      </c>
      <c r="E1080" s="39" t="s">
        <v>2166</v>
      </c>
    </row>
    <row r="1081" spans="1:5" ht="12.75">
      <c r="A1081" s="35" t="s">
        <v>56</v>
      </c>
      <c r="E1081" s="40" t="s">
        <v>2167</v>
      </c>
    </row>
    <row r="1082" spans="1:5" ht="12.75">
      <c r="A1082" t="s">
        <v>57</v>
      </c>
      <c r="E1082" s="39" t="s">
        <v>5</v>
      </c>
    </row>
    <row r="1083" spans="1:16" ht="38.25">
      <c r="A1083" t="s">
        <v>50</v>
      </c>
      <c s="34" t="s">
        <v>2168</v>
      </c>
      <c s="34" t="s">
        <v>2169</v>
      </c>
      <c s="35" t="s">
        <v>5</v>
      </c>
      <c s="6" t="s">
        <v>1591</v>
      </c>
      <c s="36" t="s">
        <v>70</v>
      </c>
      <c s="37">
        <v>135.522</v>
      </c>
      <c s="36">
        <v>0.01182</v>
      </c>
      <c s="36">
        <f>ROUND(G1083*H1083,6)</f>
      </c>
      <c r="L1083" s="38">
        <v>0</v>
      </c>
      <c s="32">
        <f>ROUND(ROUND(L1083,2)*ROUND(G1083,3),2)</f>
      </c>
      <c s="36" t="s">
        <v>316</v>
      </c>
      <c>
        <f>(M1083*21)/100</f>
      </c>
      <c t="s">
        <v>28</v>
      </c>
    </row>
    <row r="1084" spans="1:5" ht="38.25">
      <c r="A1084" s="35" t="s">
        <v>55</v>
      </c>
      <c r="E1084" s="39" t="s">
        <v>2170</v>
      </c>
    </row>
    <row r="1085" spans="1:5" ht="331.5">
      <c r="A1085" s="35" t="s">
        <v>56</v>
      </c>
      <c r="E1085" s="42" t="s">
        <v>2171</v>
      </c>
    </row>
    <row r="1086" spans="1:5" ht="12.75">
      <c r="A1086" t="s">
        <v>57</v>
      </c>
      <c r="E1086" s="39" t="s">
        <v>5</v>
      </c>
    </row>
    <row r="1087" spans="1:16" ht="38.25">
      <c r="A1087" t="s">
        <v>50</v>
      </c>
      <c s="34" t="s">
        <v>2172</v>
      </c>
      <c s="34" t="s">
        <v>2173</v>
      </c>
      <c s="35" t="s">
        <v>5</v>
      </c>
      <c s="6" t="s">
        <v>2174</v>
      </c>
      <c s="36" t="s">
        <v>70</v>
      </c>
      <c s="37">
        <v>1.116</v>
      </c>
      <c s="36">
        <v>0.03165</v>
      </c>
      <c s="36">
        <f>ROUND(G1087*H1087,6)</f>
      </c>
      <c r="L1087" s="38">
        <v>0</v>
      </c>
      <c s="32">
        <f>ROUND(ROUND(L1087,2)*ROUND(G1087,3),2)</f>
      </c>
      <c s="36" t="s">
        <v>316</v>
      </c>
      <c>
        <f>(M1087*21)/100</f>
      </c>
      <c t="s">
        <v>28</v>
      </c>
    </row>
    <row r="1088" spans="1:5" ht="38.25">
      <c r="A1088" s="35" t="s">
        <v>55</v>
      </c>
      <c r="E1088" s="39" t="s">
        <v>2175</v>
      </c>
    </row>
    <row r="1089" spans="1:5" ht="38.25">
      <c r="A1089" s="35" t="s">
        <v>56</v>
      </c>
      <c r="E1089" s="42" t="s">
        <v>2176</v>
      </c>
    </row>
    <row r="1090" spans="1:5" ht="12.75">
      <c r="A1090" t="s">
        <v>57</v>
      </c>
      <c r="E1090" s="39" t="s">
        <v>5</v>
      </c>
    </row>
    <row r="1091" spans="1:16" ht="25.5">
      <c r="A1091" t="s">
        <v>50</v>
      </c>
      <c s="34" t="s">
        <v>2177</v>
      </c>
      <c s="34" t="s">
        <v>2178</v>
      </c>
      <c s="35" t="s">
        <v>5</v>
      </c>
      <c s="6" t="s">
        <v>2179</v>
      </c>
      <c s="36" t="s">
        <v>70</v>
      </c>
      <c s="37">
        <v>226.638</v>
      </c>
      <c s="36">
        <v>0.0001</v>
      </c>
      <c s="36">
        <f>ROUND(G1091*H1091,6)</f>
      </c>
      <c r="L1091" s="38">
        <v>0</v>
      </c>
      <c s="32">
        <f>ROUND(ROUND(L1091,2)*ROUND(G1091,3),2)</f>
      </c>
      <c s="36" t="s">
        <v>316</v>
      </c>
      <c>
        <f>(M1091*21)/100</f>
      </c>
      <c t="s">
        <v>28</v>
      </c>
    </row>
    <row r="1092" spans="1:5" ht="25.5">
      <c r="A1092" s="35" t="s">
        <v>55</v>
      </c>
      <c r="E1092" s="39" t="s">
        <v>2179</v>
      </c>
    </row>
    <row r="1093" spans="1:5" ht="12.75">
      <c r="A1093" s="35" t="s">
        <v>56</v>
      </c>
      <c r="E1093" s="40" t="s">
        <v>2180</v>
      </c>
    </row>
    <row r="1094" spans="1:5" ht="12.75">
      <c r="A1094" t="s">
        <v>57</v>
      </c>
      <c r="E1094" s="39" t="s">
        <v>5</v>
      </c>
    </row>
    <row r="1095" spans="1:16" ht="38.25">
      <c r="A1095" t="s">
        <v>50</v>
      </c>
      <c s="34" t="s">
        <v>2181</v>
      </c>
      <c s="34" t="s">
        <v>2182</v>
      </c>
      <c s="35" t="s">
        <v>5</v>
      </c>
      <c s="6" t="s">
        <v>2183</v>
      </c>
      <c s="36" t="s">
        <v>70</v>
      </c>
      <c s="37">
        <v>11.055</v>
      </c>
      <c s="36">
        <v>0.0122</v>
      </c>
      <c s="36">
        <f>ROUND(G1095*H1095,6)</f>
      </c>
      <c r="L1095" s="38">
        <v>0</v>
      </c>
      <c s="32">
        <f>ROUND(ROUND(L1095,2)*ROUND(G1095,3),2)</f>
      </c>
      <c s="36" t="s">
        <v>316</v>
      </c>
      <c>
        <f>(M1095*21)/100</f>
      </c>
      <c t="s">
        <v>28</v>
      </c>
    </row>
    <row r="1096" spans="1:5" ht="38.25">
      <c r="A1096" s="35" t="s">
        <v>55</v>
      </c>
      <c r="E1096" s="39" t="s">
        <v>2184</v>
      </c>
    </row>
    <row r="1097" spans="1:5" ht="63.75">
      <c r="A1097" s="35" t="s">
        <v>56</v>
      </c>
      <c r="E1097" s="42" t="s">
        <v>2185</v>
      </c>
    </row>
    <row r="1098" spans="1:5" ht="12.75">
      <c r="A1098" t="s">
        <v>57</v>
      </c>
      <c r="E1098" s="39" t="s">
        <v>5</v>
      </c>
    </row>
    <row r="1099" spans="1:16" ht="38.25">
      <c r="A1099" t="s">
        <v>50</v>
      </c>
      <c s="34" t="s">
        <v>2186</v>
      </c>
      <c s="34" t="s">
        <v>2187</v>
      </c>
      <c s="35" t="s">
        <v>5</v>
      </c>
      <c s="6" t="s">
        <v>2188</v>
      </c>
      <c s="36" t="s">
        <v>70</v>
      </c>
      <c s="37">
        <v>0.7</v>
      </c>
      <c s="36">
        <v>0.01259</v>
      </c>
      <c s="36">
        <f>ROUND(G1099*H1099,6)</f>
      </c>
      <c r="L1099" s="38">
        <v>0</v>
      </c>
      <c s="32">
        <f>ROUND(ROUND(L1099,2)*ROUND(G1099,3),2)</f>
      </c>
      <c s="36" t="s">
        <v>316</v>
      </c>
      <c>
        <f>(M1099*21)/100</f>
      </c>
      <c t="s">
        <v>28</v>
      </c>
    </row>
    <row r="1100" spans="1:5" ht="38.25">
      <c r="A1100" s="35" t="s">
        <v>55</v>
      </c>
      <c r="E1100" s="39" t="s">
        <v>2189</v>
      </c>
    </row>
    <row r="1101" spans="1:5" ht="25.5">
      <c r="A1101" s="35" t="s">
        <v>56</v>
      </c>
      <c r="E1101" s="42" t="s">
        <v>2190</v>
      </c>
    </row>
    <row r="1102" spans="1:5" ht="12.75">
      <c r="A1102" t="s">
        <v>57</v>
      </c>
      <c r="E1102" s="39" t="s">
        <v>5</v>
      </c>
    </row>
    <row r="1103" spans="1:16" ht="25.5">
      <c r="A1103" t="s">
        <v>50</v>
      </c>
      <c s="34" t="s">
        <v>2191</v>
      </c>
      <c s="34" t="s">
        <v>2192</v>
      </c>
      <c s="35" t="s">
        <v>5</v>
      </c>
      <c s="6" t="s">
        <v>2193</v>
      </c>
      <c s="36" t="s">
        <v>70</v>
      </c>
      <c s="37">
        <v>224.545</v>
      </c>
      <c s="36">
        <v>0.0001</v>
      </c>
      <c s="36">
        <f>ROUND(G1103*H1103,6)</f>
      </c>
      <c r="L1103" s="38">
        <v>0</v>
      </c>
      <c s="32">
        <f>ROUND(ROUND(L1103,2)*ROUND(G1103,3),2)</f>
      </c>
      <c s="36" t="s">
        <v>316</v>
      </c>
      <c>
        <f>(M1103*21)/100</f>
      </c>
      <c t="s">
        <v>28</v>
      </c>
    </row>
    <row r="1104" spans="1:5" ht="25.5">
      <c r="A1104" s="35" t="s">
        <v>55</v>
      </c>
      <c r="E1104" s="39" t="s">
        <v>2193</v>
      </c>
    </row>
    <row r="1105" spans="1:5" ht="12.75">
      <c r="A1105" s="35" t="s">
        <v>56</v>
      </c>
      <c r="E1105" s="40" t="s">
        <v>2194</v>
      </c>
    </row>
    <row r="1106" spans="1:5" ht="12.75">
      <c r="A1106" t="s">
        <v>57</v>
      </c>
      <c r="E1106" s="39" t="s">
        <v>5</v>
      </c>
    </row>
    <row r="1107" spans="1:16" ht="25.5">
      <c r="A1107" t="s">
        <v>50</v>
      </c>
      <c s="34" t="s">
        <v>2195</v>
      </c>
      <c s="34" t="s">
        <v>2196</v>
      </c>
      <c s="35" t="s">
        <v>5</v>
      </c>
      <c s="6" t="s">
        <v>2197</v>
      </c>
      <c s="36" t="s">
        <v>70</v>
      </c>
      <c s="37">
        <v>212.79</v>
      </c>
      <c s="36">
        <v>0.02706</v>
      </c>
      <c s="36">
        <f>ROUND(G1107*H1107,6)</f>
      </c>
      <c r="L1107" s="38">
        <v>0</v>
      </c>
      <c s="32">
        <f>ROUND(ROUND(L1107,2)*ROUND(G1107,3),2)</f>
      </c>
      <c s="36" t="s">
        <v>316</v>
      </c>
      <c>
        <f>(M1107*21)/100</f>
      </c>
      <c t="s">
        <v>28</v>
      </c>
    </row>
    <row r="1108" spans="1:5" ht="63.75">
      <c r="A1108" s="35" t="s">
        <v>55</v>
      </c>
      <c r="E1108" s="39" t="s">
        <v>2198</v>
      </c>
    </row>
    <row r="1109" spans="1:5" ht="216.75">
      <c r="A1109" s="35" t="s">
        <v>56</v>
      </c>
      <c r="E1109" s="42" t="s">
        <v>2199</v>
      </c>
    </row>
    <row r="1110" spans="1:5" ht="12.75">
      <c r="A1110" t="s">
        <v>57</v>
      </c>
      <c r="E1110" s="39" t="s">
        <v>5</v>
      </c>
    </row>
    <row r="1111" spans="1:16" ht="25.5">
      <c r="A1111" t="s">
        <v>50</v>
      </c>
      <c s="34" t="s">
        <v>2200</v>
      </c>
      <c s="34" t="s">
        <v>2201</v>
      </c>
      <c s="35" t="s">
        <v>5</v>
      </c>
      <c s="6" t="s">
        <v>2202</v>
      </c>
      <c s="36" t="s">
        <v>85</v>
      </c>
      <c s="37">
        <v>3</v>
      </c>
      <c s="36">
        <v>3E-05</v>
      </c>
      <c s="36">
        <f>ROUND(G1111*H1111,6)</f>
      </c>
      <c r="L1111" s="38">
        <v>0</v>
      </c>
      <c s="32">
        <f>ROUND(ROUND(L1111,2)*ROUND(G1111,3),2)</f>
      </c>
      <c s="36" t="s">
        <v>316</v>
      </c>
      <c>
        <f>(M1111*21)/100</f>
      </c>
      <c t="s">
        <v>28</v>
      </c>
    </row>
    <row r="1112" spans="1:5" ht="25.5">
      <c r="A1112" s="35" t="s">
        <v>55</v>
      </c>
      <c r="E1112" s="39" t="s">
        <v>2202</v>
      </c>
    </row>
    <row r="1113" spans="1:5" ht="12.75">
      <c r="A1113" s="35" t="s">
        <v>56</v>
      </c>
      <c r="E1113" s="40" t="s">
        <v>5</v>
      </c>
    </row>
    <row r="1114" spans="1:5" ht="12.75">
      <c r="A1114" t="s">
        <v>57</v>
      </c>
      <c r="E1114" s="39" t="s">
        <v>5</v>
      </c>
    </row>
    <row r="1115" spans="1:16" ht="12.75">
      <c r="A1115" t="s">
        <v>50</v>
      </c>
      <c s="34" t="s">
        <v>2203</v>
      </c>
      <c s="34" t="s">
        <v>2204</v>
      </c>
      <c s="35" t="s">
        <v>5</v>
      </c>
      <c s="6" t="s">
        <v>2205</v>
      </c>
      <c s="36" t="s">
        <v>85</v>
      </c>
      <c s="37">
        <v>3</v>
      </c>
      <c s="36">
        <v>0.0042</v>
      </c>
      <c s="36">
        <f>ROUND(G1115*H1115,6)</f>
      </c>
      <c r="L1115" s="38">
        <v>0</v>
      </c>
      <c s="32">
        <f>ROUND(ROUND(L1115,2)*ROUND(G1115,3),2)</f>
      </c>
      <c s="36" t="s">
        <v>316</v>
      </c>
      <c>
        <f>(M1115*21)/100</f>
      </c>
      <c t="s">
        <v>28</v>
      </c>
    </row>
    <row r="1116" spans="1:5" ht="12.75">
      <c r="A1116" s="35" t="s">
        <v>55</v>
      </c>
      <c r="E1116" s="39" t="s">
        <v>2205</v>
      </c>
    </row>
    <row r="1117" spans="1:5" ht="12.75">
      <c r="A1117" s="35" t="s">
        <v>56</v>
      </c>
      <c r="E1117" s="40" t="s">
        <v>5</v>
      </c>
    </row>
    <row r="1118" spans="1:5" ht="12.75">
      <c r="A1118" t="s">
        <v>57</v>
      </c>
      <c r="E1118" s="39" t="s">
        <v>5</v>
      </c>
    </row>
    <row r="1119" spans="1:16" ht="25.5">
      <c r="A1119" t="s">
        <v>50</v>
      </c>
      <c s="34" t="s">
        <v>2206</v>
      </c>
      <c s="34" t="s">
        <v>2207</v>
      </c>
      <c s="35" t="s">
        <v>5</v>
      </c>
      <c s="6" t="s">
        <v>2208</v>
      </c>
      <c s="36" t="s">
        <v>85</v>
      </c>
      <c s="37">
        <v>54</v>
      </c>
      <c s="36">
        <v>0.00088</v>
      </c>
      <c s="36">
        <f>ROUND(G1119*H1119,6)</f>
      </c>
      <c r="L1119" s="38">
        <v>0</v>
      </c>
      <c s="32">
        <f>ROUND(ROUND(L1119,2)*ROUND(G1119,3),2)</f>
      </c>
      <c s="36" t="s">
        <v>316</v>
      </c>
      <c>
        <f>(M1119*21)/100</f>
      </c>
      <c t="s">
        <v>28</v>
      </c>
    </row>
    <row r="1120" spans="1:5" ht="25.5">
      <c r="A1120" s="35" t="s">
        <v>55</v>
      </c>
      <c r="E1120" s="39" t="s">
        <v>2208</v>
      </c>
    </row>
    <row r="1121" spans="1:5" ht="12.75">
      <c r="A1121" s="35" t="s">
        <v>56</v>
      </c>
      <c r="E1121" s="40" t="s">
        <v>5</v>
      </c>
    </row>
    <row r="1122" spans="1:5" ht="12.75">
      <c r="A1122" t="s">
        <v>57</v>
      </c>
      <c r="E1122" s="39" t="s">
        <v>5</v>
      </c>
    </row>
    <row r="1123" spans="1:16" ht="12.75">
      <c r="A1123" t="s">
        <v>50</v>
      </c>
      <c s="34" t="s">
        <v>2209</v>
      </c>
      <c s="34" t="s">
        <v>2210</v>
      </c>
      <c s="35" t="s">
        <v>5</v>
      </c>
      <c s="6" t="s">
        <v>2211</v>
      </c>
      <c s="36" t="s">
        <v>85</v>
      </c>
      <c s="37">
        <v>54</v>
      </c>
      <c s="36">
        <v>0.0118</v>
      </c>
      <c s="36">
        <f>ROUND(G1123*H1123,6)</f>
      </c>
      <c r="L1123" s="38">
        <v>0</v>
      </c>
      <c s="32">
        <f>ROUND(ROUND(L1123,2)*ROUND(G1123,3),2)</f>
      </c>
      <c s="36" t="s">
        <v>316</v>
      </c>
      <c>
        <f>(M1123*21)/100</f>
      </c>
      <c t="s">
        <v>28</v>
      </c>
    </row>
    <row r="1124" spans="1:5" ht="12.75">
      <c r="A1124" s="35" t="s">
        <v>55</v>
      </c>
      <c r="E1124" s="39" t="s">
        <v>2211</v>
      </c>
    </row>
    <row r="1125" spans="1:5" ht="12.75">
      <c r="A1125" s="35" t="s">
        <v>56</v>
      </c>
      <c r="E1125" s="40" t="s">
        <v>5</v>
      </c>
    </row>
    <row r="1126" spans="1:5" ht="12.75">
      <c r="A1126" t="s">
        <v>57</v>
      </c>
      <c r="E1126" s="39" t="s">
        <v>5</v>
      </c>
    </row>
    <row r="1127" spans="1:16" ht="25.5">
      <c r="A1127" t="s">
        <v>50</v>
      </c>
      <c s="34" t="s">
        <v>2212</v>
      </c>
      <c s="34" t="s">
        <v>2213</v>
      </c>
      <c s="35" t="s">
        <v>5</v>
      </c>
      <c s="6" t="s">
        <v>2214</v>
      </c>
      <c s="36" t="s">
        <v>70</v>
      </c>
      <c s="37">
        <v>290.38</v>
      </c>
      <c s="36">
        <v>0.00117</v>
      </c>
      <c s="36">
        <f>ROUND(G1127*H1127,6)</f>
      </c>
      <c r="L1127" s="38">
        <v>0</v>
      </c>
      <c s="32">
        <f>ROUND(ROUND(L1127,2)*ROUND(G1127,3),2)</f>
      </c>
      <c s="36" t="s">
        <v>316</v>
      </c>
      <c>
        <f>(M1127*21)/100</f>
      </c>
      <c t="s">
        <v>28</v>
      </c>
    </row>
    <row r="1128" spans="1:5" ht="25.5">
      <c r="A1128" s="35" t="s">
        <v>55</v>
      </c>
      <c r="E1128" s="39" t="s">
        <v>2214</v>
      </c>
    </row>
    <row r="1129" spans="1:5" ht="409.5">
      <c r="A1129" s="35" t="s">
        <v>56</v>
      </c>
      <c r="E1129" s="42" t="s">
        <v>2215</v>
      </c>
    </row>
    <row r="1130" spans="1:5" ht="12.75">
      <c r="A1130" t="s">
        <v>57</v>
      </c>
      <c r="E1130" s="39" t="s">
        <v>5</v>
      </c>
    </row>
    <row r="1131" spans="1:16" ht="25.5">
      <c r="A1131" t="s">
        <v>50</v>
      </c>
      <c s="34" t="s">
        <v>2216</v>
      </c>
      <c s="34" t="s">
        <v>2217</v>
      </c>
      <c s="35" t="s">
        <v>5</v>
      </c>
      <c s="6" t="s">
        <v>2218</v>
      </c>
      <c s="36" t="s">
        <v>70</v>
      </c>
      <c s="37">
        <v>140.68</v>
      </c>
      <c s="36">
        <v>0.00117</v>
      </c>
      <c s="36">
        <f>ROUND(G1131*H1131,6)</f>
      </c>
      <c r="L1131" s="38">
        <v>0</v>
      </c>
      <c s="32">
        <f>ROUND(ROUND(L1131,2)*ROUND(G1131,3),2)</f>
      </c>
      <c s="36" t="s">
        <v>316</v>
      </c>
      <c>
        <f>(M1131*21)/100</f>
      </c>
      <c t="s">
        <v>28</v>
      </c>
    </row>
    <row r="1132" spans="1:5" ht="25.5">
      <c r="A1132" s="35" t="s">
        <v>55</v>
      </c>
      <c r="E1132" s="39" t="s">
        <v>2218</v>
      </c>
    </row>
    <row r="1133" spans="1:5" ht="165.75">
      <c r="A1133" s="35" t="s">
        <v>56</v>
      </c>
      <c r="E1133" s="42" t="s">
        <v>2219</v>
      </c>
    </row>
    <row r="1134" spans="1:5" ht="12.75">
      <c r="A1134" t="s">
        <v>57</v>
      </c>
      <c r="E1134" s="39" t="s">
        <v>5</v>
      </c>
    </row>
    <row r="1135" spans="1:16" ht="25.5">
      <c r="A1135" t="s">
        <v>50</v>
      </c>
      <c s="34" t="s">
        <v>2220</v>
      </c>
      <c s="34" t="s">
        <v>2221</v>
      </c>
      <c s="35" t="s">
        <v>5</v>
      </c>
      <c s="6" t="s">
        <v>2222</v>
      </c>
      <c s="36" t="s">
        <v>70</v>
      </c>
      <c s="37">
        <v>1406.47</v>
      </c>
      <c s="36">
        <v>0.00132</v>
      </c>
      <c s="36">
        <f>ROUND(G1135*H1135,6)</f>
      </c>
      <c r="L1135" s="38">
        <v>0</v>
      </c>
      <c s="32">
        <f>ROUND(ROUND(L1135,2)*ROUND(G1135,3),2)</f>
      </c>
      <c s="36" t="s">
        <v>316</v>
      </c>
      <c>
        <f>(M1135*21)/100</f>
      </c>
      <c t="s">
        <v>28</v>
      </c>
    </row>
    <row r="1136" spans="1:5" ht="25.5">
      <c r="A1136" s="35" t="s">
        <v>55</v>
      </c>
      <c r="E1136" s="39" t="s">
        <v>2222</v>
      </c>
    </row>
    <row r="1137" spans="1:5" ht="409.5">
      <c r="A1137" s="35" t="s">
        <v>56</v>
      </c>
      <c r="E1137" s="42" t="s">
        <v>2223</v>
      </c>
    </row>
    <row r="1138" spans="1:5" ht="12.75">
      <c r="A1138" t="s">
        <v>57</v>
      </c>
      <c r="E1138" s="39" t="s">
        <v>5</v>
      </c>
    </row>
    <row r="1139" spans="1:16" ht="12.75">
      <c r="A1139" t="s">
        <v>50</v>
      </c>
      <c s="34" t="s">
        <v>2224</v>
      </c>
      <c s="34" t="s">
        <v>2225</v>
      </c>
      <c s="35" t="s">
        <v>5</v>
      </c>
      <c s="6" t="s">
        <v>2226</v>
      </c>
      <c s="36" t="s">
        <v>70</v>
      </c>
      <c s="37">
        <v>931.82</v>
      </c>
      <c s="36">
        <v>0.00017</v>
      </c>
      <c s="36">
        <f>ROUND(G1139*H1139,6)</f>
      </c>
      <c r="L1139" s="38">
        <v>0</v>
      </c>
      <c s="32">
        <f>ROUND(ROUND(L1139,2)*ROUND(G1139,3),2)</f>
      </c>
      <c s="36" t="s">
        <v>316</v>
      </c>
      <c>
        <f>(M1139*21)/100</f>
      </c>
      <c t="s">
        <v>28</v>
      </c>
    </row>
    <row r="1140" spans="1:5" ht="12.75">
      <c r="A1140" s="35" t="s">
        <v>55</v>
      </c>
      <c r="E1140" s="39" t="s">
        <v>2226</v>
      </c>
    </row>
    <row r="1141" spans="1:5" ht="165.75">
      <c r="A1141" s="35" t="s">
        <v>56</v>
      </c>
      <c r="E1141" s="42" t="s">
        <v>2227</v>
      </c>
    </row>
    <row r="1142" spans="1:5" ht="12.75">
      <c r="A1142" t="s">
        <v>57</v>
      </c>
      <c r="E1142" s="39" t="s">
        <v>5</v>
      </c>
    </row>
    <row r="1143" spans="1:16" ht="25.5">
      <c r="A1143" t="s">
        <v>50</v>
      </c>
      <c s="34" t="s">
        <v>2228</v>
      </c>
      <c s="34" t="s">
        <v>2229</v>
      </c>
      <c s="35" t="s">
        <v>5</v>
      </c>
      <c s="6" t="s">
        <v>2230</v>
      </c>
      <c s="36" t="s">
        <v>85</v>
      </c>
      <c s="37">
        <v>3</v>
      </c>
      <c s="36">
        <v>0.00189</v>
      </c>
      <c s="36">
        <f>ROUND(G1143*H1143,6)</f>
      </c>
      <c r="L1143" s="38">
        <v>0</v>
      </c>
      <c s="32">
        <f>ROUND(ROUND(L1143,2)*ROUND(G1143,3),2)</f>
      </c>
      <c s="36" t="s">
        <v>316</v>
      </c>
      <c>
        <f>(M1143*21)/100</f>
      </c>
      <c t="s">
        <v>28</v>
      </c>
    </row>
    <row r="1144" spans="1:5" ht="25.5">
      <c r="A1144" s="35" t="s">
        <v>55</v>
      </c>
      <c r="E1144" s="39" t="s">
        <v>2230</v>
      </c>
    </row>
    <row r="1145" spans="1:5" ht="25.5">
      <c r="A1145" s="35" t="s">
        <v>56</v>
      </c>
      <c r="E1145" s="40" t="s">
        <v>2231</v>
      </c>
    </row>
    <row r="1146" spans="1:5" ht="12.75">
      <c r="A1146" t="s">
        <v>57</v>
      </c>
      <c r="E1146" s="39" t="s">
        <v>5</v>
      </c>
    </row>
    <row r="1147" spans="1:16" ht="25.5">
      <c r="A1147" t="s">
        <v>50</v>
      </c>
      <c s="34" t="s">
        <v>2232</v>
      </c>
      <c s="34" t="s">
        <v>2233</v>
      </c>
      <c s="35" t="s">
        <v>5</v>
      </c>
      <c s="6" t="s">
        <v>2234</v>
      </c>
      <c s="36" t="s">
        <v>70</v>
      </c>
      <c s="37">
        <v>45.15</v>
      </c>
      <c s="36">
        <v>0.0171</v>
      </c>
      <c s="36">
        <f>ROUND(G1147*H1147,6)</f>
      </c>
      <c r="L1147" s="38">
        <v>0</v>
      </c>
      <c s="32">
        <f>ROUND(ROUND(L1147,2)*ROUND(G1147,3),2)</f>
      </c>
      <c s="36" t="s">
        <v>316</v>
      </c>
      <c>
        <f>(M1147*21)/100</f>
      </c>
      <c t="s">
        <v>28</v>
      </c>
    </row>
    <row r="1148" spans="1:5" ht="25.5">
      <c r="A1148" s="35" t="s">
        <v>55</v>
      </c>
      <c r="E1148" s="39" t="s">
        <v>2234</v>
      </c>
    </row>
    <row r="1149" spans="1:5" ht="229.5">
      <c r="A1149" s="35" t="s">
        <v>56</v>
      </c>
      <c r="E1149" s="42" t="s">
        <v>2235</v>
      </c>
    </row>
    <row r="1150" spans="1:5" ht="12.75">
      <c r="A1150" t="s">
        <v>57</v>
      </c>
      <c r="E1150" s="39" t="s">
        <v>5</v>
      </c>
    </row>
    <row r="1151" spans="1:16" ht="25.5">
      <c r="A1151" t="s">
        <v>50</v>
      </c>
      <c s="34" t="s">
        <v>2236</v>
      </c>
      <c s="34" t="s">
        <v>2237</v>
      </c>
      <c s="35" t="s">
        <v>5</v>
      </c>
      <c s="6" t="s">
        <v>2238</v>
      </c>
      <c s="36" t="s">
        <v>85</v>
      </c>
      <c s="37">
        <v>16</v>
      </c>
      <c s="36">
        <v>0.02574</v>
      </c>
      <c s="36">
        <f>ROUND(G1151*H1151,6)</f>
      </c>
      <c r="L1151" s="38">
        <v>0</v>
      </c>
      <c s="32">
        <f>ROUND(ROUND(L1151,2)*ROUND(G1151,3),2)</f>
      </c>
      <c s="36" t="s">
        <v>316</v>
      </c>
      <c>
        <f>(M1151*21)/100</f>
      </c>
      <c t="s">
        <v>28</v>
      </c>
    </row>
    <row r="1152" spans="1:5" ht="38.25">
      <c r="A1152" s="35" t="s">
        <v>55</v>
      </c>
      <c r="E1152" s="39" t="s">
        <v>2239</v>
      </c>
    </row>
    <row r="1153" spans="1:5" ht="229.5">
      <c r="A1153" s="35" t="s">
        <v>56</v>
      </c>
      <c r="E1153" s="42" t="s">
        <v>2240</v>
      </c>
    </row>
    <row r="1154" spans="1:5" ht="12.75">
      <c r="A1154" t="s">
        <v>57</v>
      </c>
      <c r="E1154" s="39" t="s">
        <v>5</v>
      </c>
    </row>
    <row r="1155" spans="1:16" ht="38.25">
      <c r="A1155" t="s">
        <v>50</v>
      </c>
      <c s="34" t="s">
        <v>2241</v>
      </c>
      <c s="34" t="s">
        <v>2242</v>
      </c>
      <c s="35" t="s">
        <v>5</v>
      </c>
      <c s="6" t="s">
        <v>2243</v>
      </c>
      <c s="36" t="s">
        <v>201</v>
      </c>
      <c s="37">
        <v>12.001</v>
      </c>
      <c s="36">
        <v>0</v>
      </c>
      <c s="36">
        <f>ROUND(G1155*H1155,6)</f>
      </c>
      <c r="L1155" s="38">
        <v>0</v>
      </c>
      <c s="32">
        <f>ROUND(ROUND(L1155,2)*ROUND(G1155,3),2)</f>
      </c>
      <c s="36" t="s">
        <v>316</v>
      </c>
      <c>
        <f>(M1155*21)/100</f>
      </c>
      <c t="s">
        <v>28</v>
      </c>
    </row>
    <row r="1156" spans="1:5" ht="38.25">
      <c r="A1156" s="35" t="s">
        <v>55</v>
      </c>
      <c r="E1156" s="39" t="s">
        <v>2244</v>
      </c>
    </row>
    <row r="1157" spans="1:5" ht="12.75">
      <c r="A1157" s="35" t="s">
        <v>56</v>
      </c>
      <c r="E1157" s="40" t="s">
        <v>5</v>
      </c>
    </row>
    <row r="1158" spans="1:5" ht="12.75">
      <c r="A1158" t="s">
        <v>57</v>
      </c>
      <c r="E1158" s="39" t="s">
        <v>5</v>
      </c>
    </row>
    <row r="1159" spans="1:16" ht="38.25">
      <c r="A1159" t="s">
        <v>50</v>
      </c>
      <c s="34" t="s">
        <v>2245</v>
      </c>
      <c s="34" t="s">
        <v>2246</v>
      </c>
      <c s="35" t="s">
        <v>5</v>
      </c>
      <c s="6" t="s">
        <v>2247</v>
      </c>
      <c s="36" t="s">
        <v>201</v>
      </c>
      <c s="37">
        <v>12.001</v>
      </c>
      <c s="36">
        <v>0</v>
      </c>
      <c s="36">
        <f>ROUND(G1159*H1159,6)</f>
      </c>
      <c r="L1159" s="38">
        <v>0</v>
      </c>
      <c s="32">
        <f>ROUND(ROUND(L1159,2)*ROUND(G1159,3),2)</f>
      </c>
      <c s="36" t="s">
        <v>316</v>
      </c>
      <c>
        <f>(M1159*21)/100</f>
      </c>
      <c t="s">
        <v>28</v>
      </c>
    </row>
    <row r="1160" spans="1:5" ht="38.25">
      <c r="A1160" s="35" t="s">
        <v>55</v>
      </c>
      <c r="E1160" s="39" t="s">
        <v>2248</v>
      </c>
    </row>
    <row r="1161" spans="1:5" ht="12.75">
      <c r="A1161" s="35" t="s">
        <v>56</v>
      </c>
      <c r="E1161" s="40" t="s">
        <v>5</v>
      </c>
    </row>
    <row r="1162" spans="1:5" ht="12.75">
      <c r="A1162" t="s">
        <v>57</v>
      </c>
      <c r="E1162" s="39" t="s">
        <v>5</v>
      </c>
    </row>
    <row r="1163" spans="1:13" ht="12.75">
      <c r="A1163" t="s">
        <v>47</v>
      </c>
      <c r="C1163" s="31" t="s">
        <v>2249</v>
      </c>
      <c r="E1163" s="33" t="s">
        <v>2250</v>
      </c>
      <c r="J1163" s="32">
        <f>0</f>
      </c>
      <c s="32">
        <f>0</f>
      </c>
      <c s="32">
        <f>0+L1164+L1168+L1172+L1176+L1180+L1184+L1188+L1192+L1196+L1200+L1204+L1208+L1212+L1216+L1220+L1224+L1228+L1232+L1236+L1240+L1244+L1248+L1252+L1256+L1260+L1264+L1268+L1272+L1276+L1280+L1284+L1288+L1292+L1296</f>
      </c>
      <c s="32">
        <f>0+M1164+M1168+M1172+M1176+M1180+M1184+M1188+M1192+M1196+M1200+M1204+M1208+M1212+M1216+M1220+M1224+M1228+M1232+M1236+M1240+M1244+M1248+M1252+M1256+M1260+M1264+M1268+M1272+M1276+M1280+M1284+M1288+M1292+M1296</f>
      </c>
    </row>
    <row r="1164" spans="1:16" ht="12.75">
      <c r="A1164" t="s">
        <v>50</v>
      </c>
      <c s="34" t="s">
        <v>2251</v>
      </c>
      <c s="34" t="s">
        <v>2252</v>
      </c>
      <c s="35" t="s">
        <v>5</v>
      </c>
      <c s="6" t="s">
        <v>2253</v>
      </c>
      <c s="36" t="s">
        <v>78</v>
      </c>
      <c s="37">
        <v>77.5</v>
      </c>
      <c s="36">
        <v>0</v>
      </c>
      <c s="36">
        <f>ROUND(G1164*H1164,6)</f>
      </c>
      <c r="L1164" s="38">
        <v>0</v>
      </c>
      <c s="32">
        <f>ROUND(ROUND(L1164,2)*ROUND(G1164,3),2)</f>
      </c>
      <c s="36" t="s">
        <v>316</v>
      </c>
      <c>
        <f>(M1164*21)/100</f>
      </c>
      <c t="s">
        <v>28</v>
      </c>
    </row>
    <row r="1165" spans="1:5" ht="12.75">
      <c r="A1165" s="35" t="s">
        <v>55</v>
      </c>
      <c r="E1165" s="39" t="s">
        <v>2253</v>
      </c>
    </row>
    <row r="1166" spans="1:5" ht="76.5">
      <c r="A1166" s="35" t="s">
        <v>56</v>
      </c>
      <c r="E1166" s="42" t="s">
        <v>2254</v>
      </c>
    </row>
    <row r="1167" spans="1:5" ht="12.75">
      <c r="A1167" t="s">
        <v>57</v>
      </c>
      <c r="E1167" s="39" t="s">
        <v>5</v>
      </c>
    </row>
    <row r="1168" spans="1:16" ht="12.75">
      <c r="A1168" t="s">
        <v>50</v>
      </c>
      <c s="34" t="s">
        <v>2255</v>
      </c>
      <c s="34" t="s">
        <v>2256</v>
      </c>
      <c s="35" t="s">
        <v>5</v>
      </c>
      <c s="6" t="s">
        <v>2257</v>
      </c>
      <c s="36" t="s">
        <v>70</v>
      </c>
      <c s="37">
        <v>26.3</v>
      </c>
      <c s="36">
        <v>0</v>
      </c>
      <c s="36">
        <f>ROUND(G1168*H1168,6)</f>
      </c>
      <c r="L1168" s="38">
        <v>0</v>
      </c>
      <c s="32">
        <f>ROUND(ROUND(L1168,2)*ROUND(G1168,3),2)</f>
      </c>
      <c s="36" t="s">
        <v>316</v>
      </c>
      <c>
        <f>(M1168*21)/100</f>
      </c>
      <c t="s">
        <v>28</v>
      </c>
    </row>
    <row r="1169" spans="1:5" ht="12.75">
      <c r="A1169" s="35" t="s">
        <v>55</v>
      </c>
      <c r="E1169" s="39" t="s">
        <v>2257</v>
      </c>
    </row>
    <row r="1170" spans="1:5" ht="51">
      <c r="A1170" s="35" t="s">
        <v>56</v>
      </c>
      <c r="E1170" s="42" t="s">
        <v>2258</v>
      </c>
    </row>
    <row r="1171" spans="1:5" ht="12.75">
      <c r="A1171" t="s">
        <v>57</v>
      </c>
      <c r="E1171" s="39" t="s">
        <v>5</v>
      </c>
    </row>
    <row r="1172" spans="1:16" ht="12.75">
      <c r="A1172" t="s">
        <v>50</v>
      </c>
      <c s="34" t="s">
        <v>2259</v>
      </c>
      <c s="34" t="s">
        <v>2260</v>
      </c>
      <c s="35" t="s">
        <v>5</v>
      </c>
      <c s="6" t="s">
        <v>2261</v>
      </c>
      <c s="36" t="s">
        <v>78</v>
      </c>
      <c s="37">
        <v>10.4</v>
      </c>
      <c s="36">
        <v>0</v>
      </c>
      <c s="36">
        <f>ROUND(G1172*H1172,6)</f>
      </c>
      <c r="L1172" s="38">
        <v>0</v>
      </c>
      <c s="32">
        <f>ROUND(ROUND(L1172,2)*ROUND(G1172,3),2)</f>
      </c>
      <c s="36" t="s">
        <v>316</v>
      </c>
      <c>
        <f>(M1172*21)/100</f>
      </c>
      <c t="s">
        <v>28</v>
      </c>
    </row>
    <row r="1173" spans="1:5" ht="12.75">
      <c r="A1173" s="35" t="s">
        <v>55</v>
      </c>
      <c r="E1173" s="39" t="s">
        <v>2261</v>
      </c>
    </row>
    <row r="1174" spans="1:5" ht="51">
      <c r="A1174" s="35" t="s">
        <v>56</v>
      </c>
      <c r="E1174" s="42" t="s">
        <v>2262</v>
      </c>
    </row>
    <row r="1175" spans="1:5" ht="12.75">
      <c r="A1175" t="s">
        <v>57</v>
      </c>
      <c r="E1175" s="39" t="s">
        <v>5</v>
      </c>
    </row>
    <row r="1176" spans="1:16" ht="12.75">
      <c r="A1176" t="s">
        <v>50</v>
      </c>
      <c s="34" t="s">
        <v>2263</v>
      </c>
      <c s="34" t="s">
        <v>2264</v>
      </c>
      <c s="35" t="s">
        <v>5</v>
      </c>
      <c s="6" t="s">
        <v>2265</v>
      </c>
      <c s="36" t="s">
        <v>78</v>
      </c>
      <c s="37">
        <v>90</v>
      </c>
      <c s="36">
        <v>0</v>
      </c>
      <c s="36">
        <f>ROUND(G1176*H1176,6)</f>
      </c>
      <c r="L1176" s="38">
        <v>0</v>
      </c>
      <c s="32">
        <f>ROUND(ROUND(L1176,2)*ROUND(G1176,3),2)</f>
      </c>
      <c s="36" t="s">
        <v>316</v>
      </c>
      <c>
        <f>(M1176*21)/100</f>
      </c>
      <c t="s">
        <v>28</v>
      </c>
    </row>
    <row r="1177" spans="1:5" ht="12.75">
      <c r="A1177" s="35" t="s">
        <v>55</v>
      </c>
      <c r="E1177" s="39" t="s">
        <v>2265</v>
      </c>
    </row>
    <row r="1178" spans="1:5" ht="25.5">
      <c r="A1178" s="35" t="s">
        <v>56</v>
      </c>
      <c r="E1178" s="42" t="s">
        <v>2266</v>
      </c>
    </row>
    <row r="1179" spans="1:5" ht="12.75">
      <c r="A1179" t="s">
        <v>57</v>
      </c>
      <c r="E1179" s="39" t="s">
        <v>5</v>
      </c>
    </row>
    <row r="1180" spans="1:16" ht="25.5">
      <c r="A1180" t="s">
        <v>50</v>
      </c>
      <c s="34" t="s">
        <v>2267</v>
      </c>
      <c s="34" t="s">
        <v>2268</v>
      </c>
      <c s="35" t="s">
        <v>5</v>
      </c>
      <c s="6" t="s">
        <v>2269</v>
      </c>
      <c s="36" t="s">
        <v>78</v>
      </c>
      <c s="37">
        <v>724.5</v>
      </c>
      <c s="36">
        <v>0</v>
      </c>
      <c s="36">
        <f>ROUND(G1180*H1180,6)</f>
      </c>
      <c r="L1180" s="38">
        <v>0</v>
      </c>
      <c s="32">
        <f>ROUND(ROUND(L1180,2)*ROUND(G1180,3),2)</f>
      </c>
      <c s="36" t="s">
        <v>316</v>
      </c>
      <c>
        <f>(M1180*21)/100</f>
      </c>
      <c t="s">
        <v>28</v>
      </c>
    </row>
    <row r="1181" spans="1:5" ht="25.5">
      <c r="A1181" s="35" t="s">
        <v>55</v>
      </c>
      <c r="E1181" s="39" t="s">
        <v>2269</v>
      </c>
    </row>
    <row r="1182" spans="1:5" ht="165.75">
      <c r="A1182" s="35" t="s">
        <v>56</v>
      </c>
      <c r="E1182" s="42" t="s">
        <v>2270</v>
      </c>
    </row>
    <row r="1183" spans="1:5" ht="12.75">
      <c r="A1183" t="s">
        <v>57</v>
      </c>
      <c r="E1183" s="39" t="s">
        <v>5</v>
      </c>
    </row>
    <row r="1184" spans="1:16" ht="12.75">
      <c r="A1184" t="s">
        <v>50</v>
      </c>
      <c s="34" t="s">
        <v>2271</v>
      </c>
      <c s="34" t="s">
        <v>2272</v>
      </c>
      <c s="35" t="s">
        <v>5</v>
      </c>
      <c s="6" t="s">
        <v>2273</v>
      </c>
      <c s="36" t="s">
        <v>78</v>
      </c>
      <c s="37">
        <v>141.3</v>
      </c>
      <c s="36">
        <v>0</v>
      </c>
      <c s="36">
        <f>ROUND(G1184*H1184,6)</f>
      </c>
      <c r="L1184" s="38">
        <v>0</v>
      </c>
      <c s="32">
        <f>ROUND(ROUND(L1184,2)*ROUND(G1184,3),2)</f>
      </c>
      <c s="36" t="s">
        <v>316</v>
      </c>
      <c>
        <f>(M1184*21)/100</f>
      </c>
      <c t="s">
        <v>28</v>
      </c>
    </row>
    <row r="1185" spans="1:5" ht="12.75">
      <c r="A1185" s="35" t="s">
        <v>55</v>
      </c>
      <c r="E1185" s="39" t="s">
        <v>2273</v>
      </c>
    </row>
    <row r="1186" spans="1:5" ht="127.5">
      <c r="A1186" s="35" t="s">
        <v>56</v>
      </c>
      <c r="E1186" s="42" t="s">
        <v>2274</v>
      </c>
    </row>
    <row r="1187" spans="1:5" ht="12.75">
      <c r="A1187" t="s">
        <v>57</v>
      </c>
      <c r="E1187" s="39" t="s">
        <v>5</v>
      </c>
    </row>
    <row r="1188" spans="1:16" ht="12.75">
      <c r="A1188" t="s">
        <v>50</v>
      </c>
      <c s="34" t="s">
        <v>2275</v>
      </c>
      <c s="34" t="s">
        <v>2276</v>
      </c>
      <c s="35" t="s">
        <v>5</v>
      </c>
      <c s="6" t="s">
        <v>2277</v>
      </c>
      <c s="36" t="s">
        <v>78</v>
      </c>
      <c s="37">
        <v>115.3</v>
      </c>
      <c s="36">
        <v>0</v>
      </c>
      <c s="36">
        <f>ROUND(G1188*H1188,6)</f>
      </c>
      <c r="L1188" s="38">
        <v>0</v>
      </c>
      <c s="32">
        <f>ROUND(ROUND(L1188,2)*ROUND(G1188,3),2)</f>
      </c>
      <c s="36" t="s">
        <v>316</v>
      </c>
      <c>
        <f>(M1188*21)/100</f>
      </c>
      <c t="s">
        <v>28</v>
      </c>
    </row>
    <row r="1189" spans="1:5" ht="12.75">
      <c r="A1189" s="35" t="s">
        <v>55</v>
      </c>
      <c r="E1189" s="39" t="s">
        <v>2277</v>
      </c>
    </row>
    <row r="1190" spans="1:5" ht="76.5">
      <c r="A1190" s="35" t="s">
        <v>56</v>
      </c>
      <c r="E1190" s="42" t="s">
        <v>2278</v>
      </c>
    </row>
    <row r="1191" spans="1:5" ht="12.75">
      <c r="A1191" t="s">
        <v>57</v>
      </c>
      <c r="E1191" s="39" t="s">
        <v>5</v>
      </c>
    </row>
    <row r="1192" spans="1:16" ht="12.75">
      <c r="A1192" t="s">
        <v>50</v>
      </c>
      <c s="34" t="s">
        <v>2279</v>
      </c>
      <c s="34" t="s">
        <v>2280</v>
      </c>
      <c s="35" t="s">
        <v>5</v>
      </c>
      <c s="6" t="s">
        <v>2281</v>
      </c>
      <c s="36" t="s">
        <v>78</v>
      </c>
      <c s="37">
        <v>103</v>
      </c>
      <c s="36">
        <v>0</v>
      </c>
      <c s="36">
        <f>ROUND(G1192*H1192,6)</f>
      </c>
      <c r="L1192" s="38">
        <v>0</v>
      </c>
      <c s="32">
        <f>ROUND(ROUND(L1192,2)*ROUND(G1192,3),2)</f>
      </c>
      <c s="36" t="s">
        <v>316</v>
      </c>
      <c>
        <f>(M1192*21)/100</f>
      </c>
      <c t="s">
        <v>28</v>
      </c>
    </row>
    <row r="1193" spans="1:5" ht="12.75">
      <c r="A1193" s="35" t="s">
        <v>55</v>
      </c>
      <c r="E1193" s="39" t="s">
        <v>2281</v>
      </c>
    </row>
    <row r="1194" spans="1:5" ht="51">
      <c r="A1194" s="35" t="s">
        <v>56</v>
      </c>
      <c r="E1194" s="42" t="s">
        <v>2282</v>
      </c>
    </row>
    <row r="1195" spans="1:5" ht="12.75">
      <c r="A1195" t="s">
        <v>57</v>
      </c>
      <c r="E1195" s="39" t="s">
        <v>5</v>
      </c>
    </row>
    <row r="1196" spans="1:16" ht="12.75">
      <c r="A1196" t="s">
        <v>50</v>
      </c>
      <c s="34" t="s">
        <v>2283</v>
      </c>
      <c s="34" t="s">
        <v>2284</v>
      </c>
      <c s="35" t="s">
        <v>5</v>
      </c>
      <c s="6" t="s">
        <v>2285</v>
      </c>
      <c s="36" t="s">
        <v>70</v>
      </c>
      <c s="37">
        <v>13.845</v>
      </c>
      <c s="36">
        <v>0</v>
      </c>
      <c s="36">
        <f>ROUND(G1196*H1196,6)</f>
      </c>
      <c r="L1196" s="38">
        <v>0</v>
      </c>
      <c s="32">
        <f>ROUND(ROUND(L1196,2)*ROUND(G1196,3),2)</f>
      </c>
      <c s="36" t="s">
        <v>316</v>
      </c>
      <c>
        <f>(M1196*21)/100</f>
      </c>
      <c t="s">
        <v>28</v>
      </c>
    </row>
    <row r="1197" spans="1:5" ht="12.75">
      <c r="A1197" s="35" t="s">
        <v>55</v>
      </c>
      <c r="E1197" s="39" t="s">
        <v>2285</v>
      </c>
    </row>
    <row r="1198" spans="1:5" ht="25.5">
      <c r="A1198" s="35" t="s">
        <v>56</v>
      </c>
      <c r="E1198" s="42" t="s">
        <v>2286</v>
      </c>
    </row>
    <row r="1199" spans="1:5" ht="12.75">
      <c r="A1199" t="s">
        <v>57</v>
      </c>
      <c r="E1199" s="39" t="s">
        <v>5</v>
      </c>
    </row>
    <row r="1200" spans="1:16" ht="12.75">
      <c r="A1200" t="s">
        <v>50</v>
      </c>
      <c s="34" t="s">
        <v>2287</v>
      </c>
      <c s="34" t="s">
        <v>2288</v>
      </c>
      <c s="35" t="s">
        <v>5</v>
      </c>
      <c s="6" t="s">
        <v>2289</v>
      </c>
      <c s="36" t="s">
        <v>78</v>
      </c>
      <c s="37">
        <v>6.8</v>
      </c>
      <c s="36">
        <v>0</v>
      </c>
      <c s="36">
        <f>ROUND(G1200*H1200,6)</f>
      </c>
      <c r="L1200" s="38">
        <v>0</v>
      </c>
      <c s="32">
        <f>ROUND(ROUND(L1200,2)*ROUND(G1200,3),2)</f>
      </c>
      <c s="36" t="s">
        <v>316</v>
      </c>
      <c>
        <f>(M1200*21)/100</f>
      </c>
      <c t="s">
        <v>28</v>
      </c>
    </row>
    <row r="1201" spans="1:5" ht="12.75">
      <c r="A1201" s="35" t="s">
        <v>55</v>
      </c>
      <c r="E1201" s="39" t="s">
        <v>2289</v>
      </c>
    </row>
    <row r="1202" spans="1:5" ht="25.5">
      <c r="A1202" s="35" t="s">
        <v>56</v>
      </c>
      <c r="E1202" s="42" t="s">
        <v>2290</v>
      </c>
    </row>
    <row r="1203" spans="1:5" ht="12.75">
      <c r="A1203" t="s">
        <v>57</v>
      </c>
      <c r="E1203" s="39" t="s">
        <v>5</v>
      </c>
    </row>
    <row r="1204" spans="1:16" ht="12.75">
      <c r="A1204" t="s">
        <v>50</v>
      </c>
      <c s="34" t="s">
        <v>2291</v>
      </c>
      <c s="34" t="s">
        <v>2292</v>
      </c>
      <c s="35" t="s">
        <v>5</v>
      </c>
      <c s="6" t="s">
        <v>2293</v>
      </c>
      <c s="36" t="s">
        <v>78</v>
      </c>
      <c s="37">
        <v>124.4</v>
      </c>
      <c s="36">
        <v>0</v>
      </c>
      <c s="36">
        <f>ROUND(G1204*H1204,6)</f>
      </c>
      <c r="L1204" s="38">
        <v>0</v>
      </c>
      <c s="32">
        <f>ROUND(ROUND(L1204,2)*ROUND(G1204,3),2)</f>
      </c>
      <c s="36" t="s">
        <v>316</v>
      </c>
      <c>
        <f>(M1204*21)/100</f>
      </c>
      <c t="s">
        <v>28</v>
      </c>
    </row>
    <row r="1205" spans="1:5" ht="12.75">
      <c r="A1205" s="35" t="s">
        <v>55</v>
      </c>
      <c r="E1205" s="39" t="s">
        <v>2293</v>
      </c>
    </row>
    <row r="1206" spans="1:5" ht="127.5">
      <c r="A1206" s="35" t="s">
        <v>56</v>
      </c>
      <c r="E1206" s="42" t="s">
        <v>2294</v>
      </c>
    </row>
    <row r="1207" spans="1:5" ht="12.75">
      <c r="A1207" t="s">
        <v>57</v>
      </c>
      <c r="E1207" s="39" t="s">
        <v>5</v>
      </c>
    </row>
    <row r="1208" spans="1:16" ht="12.75">
      <c r="A1208" t="s">
        <v>50</v>
      </c>
      <c s="34" t="s">
        <v>2295</v>
      </c>
      <c s="34" t="s">
        <v>2296</v>
      </c>
      <c s="35" t="s">
        <v>5</v>
      </c>
      <c s="6" t="s">
        <v>2297</v>
      </c>
      <c s="36" t="s">
        <v>70</v>
      </c>
      <c s="37">
        <v>233.944</v>
      </c>
      <c s="36">
        <v>0.00058</v>
      </c>
      <c s="36">
        <f>ROUND(G1208*H1208,6)</f>
      </c>
      <c r="L1208" s="38">
        <v>0</v>
      </c>
      <c s="32">
        <f>ROUND(ROUND(L1208,2)*ROUND(G1208,3),2)</f>
      </c>
      <c s="36" t="s">
        <v>316</v>
      </c>
      <c>
        <f>(M1208*21)/100</f>
      </c>
      <c t="s">
        <v>28</v>
      </c>
    </row>
    <row r="1209" spans="1:5" ht="12.75">
      <c r="A1209" s="35" t="s">
        <v>55</v>
      </c>
      <c r="E1209" s="39" t="s">
        <v>2297</v>
      </c>
    </row>
    <row r="1210" spans="1:5" ht="12.75">
      <c r="A1210" s="35" t="s">
        <v>56</v>
      </c>
      <c r="E1210" s="40" t="s">
        <v>2298</v>
      </c>
    </row>
    <row r="1211" spans="1:5" ht="12.75">
      <c r="A1211" t="s">
        <v>57</v>
      </c>
      <c r="E1211" s="39" t="s">
        <v>5</v>
      </c>
    </row>
    <row r="1212" spans="1:16" ht="25.5">
      <c r="A1212" t="s">
        <v>50</v>
      </c>
      <c s="34" t="s">
        <v>2299</v>
      </c>
      <c s="34" t="s">
        <v>2300</v>
      </c>
      <c s="35" t="s">
        <v>5</v>
      </c>
      <c s="6" t="s">
        <v>2301</v>
      </c>
      <c s="36" t="s">
        <v>70</v>
      </c>
      <c s="37">
        <v>10.03</v>
      </c>
      <c s="36">
        <v>0.00666</v>
      </c>
      <c s="36">
        <f>ROUND(G1212*H1212,6)</f>
      </c>
      <c r="L1212" s="38">
        <v>0</v>
      </c>
      <c s="32">
        <f>ROUND(ROUND(L1212,2)*ROUND(G1212,3),2)</f>
      </c>
      <c s="36" t="s">
        <v>316</v>
      </c>
      <c>
        <f>(M1212*21)/100</f>
      </c>
      <c t="s">
        <v>28</v>
      </c>
    </row>
    <row r="1213" spans="1:5" ht="38.25">
      <c r="A1213" s="35" t="s">
        <v>55</v>
      </c>
      <c r="E1213" s="39" t="s">
        <v>2302</v>
      </c>
    </row>
    <row r="1214" spans="1:5" ht="12.75">
      <c r="A1214" s="35" t="s">
        <v>56</v>
      </c>
      <c r="E1214" s="40" t="s">
        <v>2104</v>
      </c>
    </row>
    <row r="1215" spans="1:5" ht="12.75">
      <c r="A1215" t="s">
        <v>57</v>
      </c>
      <c r="E1215" s="39" t="s">
        <v>5</v>
      </c>
    </row>
    <row r="1216" spans="1:16" ht="25.5">
      <c r="A1216" t="s">
        <v>50</v>
      </c>
      <c s="34" t="s">
        <v>2303</v>
      </c>
      <c s="34" t="s">
        <v>2304</v>
      </c>
      <c s="35" t="s">
        <v>5</v>
      </c>
      <c s="6" t="s">
        <v>2305</v>
      </c>
      <c s="36" t="s">
        <v>70</v>
      </c>
      <c s="37">
        <v>137.022</v>
      </c>
      <c s="36">
        <v>0.0064</v>
      </c>
      <c s="36">
        <f>ROUND(G1216*H1216,6)</f>
      </c>
      <c r="L1216" s="38">
        <v>0</v>
      </c>
      <c s="32">
        <f>ROUND(ROUND(L1216,2)*ROUND(G1216,3),2)</f>
      </c>
      <c s="36" t="s">
        <v>316</v>
      </c>
      <c>
        <f>(M1216*21)/100</f>
      </c>
      <c t="s">
        <v>28</v>
      </c>
    </row>
    <row r="1217" spans="1:5" ht="38.25">
      <c r="A1217" s="35" t="s">
        <v>55</v>
      </c>
      <c r="E1217" s="39" t="s">
        <v>2306</v>
      </c>
    </row>
    <row r="1218" spans="1:5" ht="12.75">
      <c r="A1218" s="35" t="s">
        <v>56</v>
      </c>
      <c r="E1218" s="40" t="s">
        <v>2307</v>
      </c>
    </row>
    <row r="1219" spans="1:5" ht="12.75">
      <c r="A1219" t="s">
        <v>57</v>
      </c>
      <c r="E1219" s="39" t="s">
        <v>5</v>
      </c>
    </row>
    <row r="1220" spans="1:16" ht="25.5">
      <c r="A1220" t="s">
        <v>50</v>
      </c>
      <c s="34" t="s">
        <v>2308</v>
      </c>
      <c s="34" t="s">
        <v>2309</v>
      </c>
      <c s="35" t="s">
        <v>5</v>
      </c>
      <c s="6" t="s">
        <v>2305</v>
      </c>
      <c s="36" t="s">
        <v>70</v>
      </c>
      <c s="37">
        <v>86.892</v>
      </c>
      <c s="36">
        <v>0.0064</v>
      </c>
      <c s="36">
        <f>ROUND(G1220*H1220,6)</f>
      </c>
      <c r="L1220" s="38">
        <v>0</v>
      </c>
      <c s="32">
        <f>ROUND(ROUND(L1220,2)*ROUND(G1220,3),2)</f>
      </c>
      <c s="36" t="s">
        <v>316</v>
      </c>
      <c>
        <f>(M1220*21)/100</f>
      </c>
      <c t="s">
        <v>28</v>
      </c>
    </row>
    <row r="1221" spans="1:5" ht="38.25">
      <c r="A1221" s="35" t="s">
        <v>55</v>
      </c>
      <c r="E1221" s="39" t="s">
        <v>2310</v>
      </c>
    </row>
    <row r="1222" spans="1:5" ht="12.75">
      <c r="A1222" s="35" t="s">
        <v>56</v>
      </c>
      <c r="E1222" s="40" t="s">
        <v>2311</v>
      </c>
    </row>
    <row r="1223" spans="1:5" ht="12.75">
      <c r="A1223" t="s">
        <v>57</v>
      </c>
      <c r="E1223" s="39" t="s">
        <v>5</v>
      </c>
    </row>
    <row r="1224" spans="1:16" ht="25.5">
      <c r="A1224" t="s">
        <v>50</v>
      </c>
      <c s="34" t="s">
        <v>2312</v>
      </c>
      <c s="34" t="s">
        <v>2313</v>
      </c>
      <c s="35" t="s">
        <v>5</v>
      </c>
      <c s="6" t="s">
        <v>2305</v>
      </c>
      <c s="36" t="s">
        <v>70</v>
      </c>
      <c s="37">
        <v>3.3</v>
      </c>
      <c s="36">
        <v>0.0064</v>
      </c>
      <c s="36">
        <f>ROUND(G1224*H1224,6)</f>
      </c>
      <c r="L1224" s="38">
        <v>0</v>
      </c>
      <c s="32">
        <f>ROUND(ROUND(L1224,2)*ROUND(G1224,3),2)</f>
      </c>
      <c s="36" t="s">
        <v>1449</v>
      </c>
      <c>
        <f>(M1224*21)/100</f>
      </c>
      <c t="s">
        <v>28</v>
      </c>
    </row>
    <row r="1225" spans="1:5" ht="38.25">
      <c r="A1225" s="35" t="s">
        <v>55</v>
      </c>
      <c r="E1225" s="39" t="s">
        <v>2306</v>
      </c>
    </row>
    <row r="1226" spans="1:5" ht="12.75">
      <c r="A1226" s="35" t="s">
        <v>56</v>
      </c>
      <c r="E1226" s="40" t="s">
        <v>5</v>
      </c>
    </row>
    <row r="1227" spans="1:5" ht="12.75">
      <c r="A1227" t="s">
        <v>57</v>
      </c>
      <c r="E1227" s="39" t="s">
        <v>5</v>
      </c>
    </row>
    <row r="1228" spans="1:16" ht="25.5">
      <c r="A1228" t="s">
        <v>50</v>
      </c>
      <c s="34" t="s">
        <v>2314</v>
      </c>
      <c s="34" t="s">
        <v>2315</v>
      </c>
      <c s="35" t="s">
        <v>5</v>
      </c>
      <c s="6" t="s">
        <v>2316</v>
      </c>
      <c s="36" t="s">
        <v>78</v>
      </c>
      <c s="37">
        <v>2.1</v>
      </c>
      <c s="36">
        <v>0.00293</v>
      </c>
      <c s="36">
        <f>ROUND(G1228*H1228,6)</f>
      </c>
      <c r="L1228" s="38">
        <v>0</v>
      </c>
      <c s="32">
        <f>ROUND(ROUND(L1228,2)*ROUND(G1228,3),2)</f>
      </c>
      <c s="36" t="s">
        <v>316</v>
      </c>
      <c>
        <f>(M1228*21)/100</f>
      </c>
      <c t="s">
        <v>28</v>
      </c>
    </row>
    <row r="1229" spans="1:5" ht="25.5">
      <c r="A1229" s="35" t="s">
        <v>55</v>
      </c>
      <c r="E1229" s="39" t="s">
        <v>2316</v>
      </c>
    </row>
    <row r="1230" spans="1:5" ht="12.75">
      <c r="A1230" s="35" t="s">
        <v>56</v>
      </c>
      <c r="E1230" s="40" t="s">
        <v>5</v>
      </c>
    </row>
    <row r="1231" spans="1:5" ht="12.75">
      <c r="A1231" t="s">
        <v>57</v>
      </c>
      <c r="E1231" s="39" t="s">
        <v>5</v>
      </c>
    </row>
    <row r="1232" spans="1:16" ht="25.5">
      <c r="A1232" t="s">
        <v>50</v>
      </c>
      <c s="34" t="s">
        <v>2317</v>
      </c>
      <c s="34" t="s">
        <v>2318</v>
      </c>
      <c s="35" t="s">
        <v>5</v>
      </c>
      <c s="6" t="s">
        <v>2319</v>
      </c>
      <c s="36" t="s">
        <v>78</v>
      </c>
      <c s="37">
        <v>24.9</v>
      </c>
      <c s="36">
        <v>0.00105</v>
      </c>
      <c s="36">
        <f>ROUND(G1232*H1232,6)</f>
      </c>
      <c r="L1232" s="38">
        <v>0</v>
      </c>
      <c s="32">
        <f>ROUND(ROUND(L1232,2)*ROUND(G1232,3),2)</f>
      </c>
      <c s="36" t="s">
        <v>316</v>
      </c>
      <c>
        <f>(M1232*21)/100</f>
      </c>
      <c t="s">
        <v>28</v>
      </c>
    </row>
    <row r="1233" spans="1:5" ht="25.5">
      <c r="A1233" s="35" t="s">
        <v>55</v>
      </c>
      <c r="E1233" s="39" t="s">
        <v>2319</v>
      </c>
    </row>
    <row r="1234" spans="1:5" ht="12.75">
      <c r="A1234" s="35" t="s">
        <v>56</v>
      </c>
      <c r="E1234" s="40" t="s">
        <v>5</v>
      </c>
    </row>
    <row r="1235" spans="1:5" ht="12.75">
      <c r="A1235" t="s">
        <v>57</v>
      </c>
      <c r="E1235" s="39" t="s">
        <v>5</v>
      </c>
    </row>
    <row r="1236" spans="1:16" ht="25.5">
      <c r="A1236" t="s">
        <v>50</v>
      </c>
      <c s="34" t="s">
        <v>2320</v>
      </c>
      <c s="34" t="s">
        <v>2321</v>
      </c>
      <c s="35" t="s">
        <v>5</v>
      </c>
      <c s="6" t="s">
        <v>2322</v>
      </c>
      <c s="36" t="s">
        <v>78</v>
      </c>
      <c s="37">
        <v>90</v>
      </c>
      <c s="36">
        <v>0.00151</v>
      </c>
      <c s="36">
        <f>ROUND(G1236*H1236,6)</f>
      </c>
      <c r="L1236" s="38">
        <v>0</v>
      </c>
      <c s="32">
        <f>ROUND(ROUND(L1236,2)*ROUND(G1236,3),2)</f>
      </c>
      <c s="36" t="s">
        <v>316</v>
      </c>
      <c>
        <f>(M1236*21)/100</f>
      </c>
      <c t="s">
        <v>28</v>
      </c>
    </row>
    <row r="1237" spans="1:5" ht="25.5">
      <c r="A1237" s="35" t="s">
        <v>55</v>
      </c>
      <c r="E1237" s="39" t="s">
        <v>2322</v>
      </c>
    </row>
    <row r="1238" spans="1:5" ht="12.75">
      <c r="A1238" s="35" t="s">
        <v>56</v>
      </c>
      <c r="E1238" s="40" t="s">
        <v>5</v>
      </c>
    </row>
    <row r="1239" spans="1:5" ht="12.75">
      <c r="A1239" t="s">
        <v>57</v>
      </c>
      <c r="E1239" s="39" t="s">
        <v>5</v>
      </c>
    </row>
    <row r="1240" spans="1:16" ht="25.5">
      <c r="A1240" t="s">
        <v>50</v>
      </c>
      <c s="34" t="s">
        <v>2323</v>
      </c>
      <c s="34" t="s">
        <v>2324</v>
      </c>
      <c s="35" t="s">
        <v>5</v>
      </c>
      <c s="6" t="s">
        <v>2325</v>
      </c>
      <c s="36" t="s">
        <v>78</v>
      </c>
      <c s="37">
        <v>162.6</v>
      </c>
      <c s="36">
        <v>0.00124</v>
      </c>
      <c s="36">
        <f>ROUND(G1240*H1240,6)</f>
      </c>
      <c r="L1240" s="38">
        <v>0</v>
      </c>
      <c s="32">
        <f>ROUND(ROUND(L1240,2)*ROUND(G1240,3),2)</f>
      </c>
      <c s="36" t="s">
        <v>316</v>
      </c>
      <c>
        <f>(M1240*21)/100</f>
      </c>
      <c t="s">
        <v>28</v>
      </c>
    </row>
    <row r="1241" spans="1:5" ht="25.5">
      <c r="A1241" s="35" t="s">
        <v>55</v>
      </c>
      <c r="E1241" s="39" t="s">
        <v>2325</v>
      </c>
    </row>
    <row r="1242" spans="1:5" ht="12.75">
      <c r="A1242" s="35" t="s">
        <v>56</v>
      </c>
      <c r="E1242" s="40" t="s">
        <v>5</v>
      </c>
    </row>
    <row r="1243" spans="1:5" ht="12.75">
      <c r="A1243" t="s">
        <v>57</v>
      </c>
      <c r="E1243" s="39" t="s">
        <v>5</v>
      </c>
    </row>
    <row r="1244" spans="1:16" ht="25.5">
      <c r="A1244" t="s">
        <v>50</v>
      </c>
      <c s="34" t="s">
        <v>2326</v>
      </c>
      <c s="34" t="s">
        <v>2327</v>
      </c>
      <c s="35" t="s">
        <v>5</v>
      </c>
      <c s="6" t="s">
        <v>2328</v>
      </c>
      <c s="36" t="s">
        <v>78</v>
      </c>
      <c s="37">
        <v>57.8</v>
      </c>
      <c s="36">
        <v>0.002</v>
      </c>
      <c s="36">
        <f>ROUND(G1244*H1244,6)</f>
      </c>
      <c r="L1244" s="38">
        <v>0</v>
      </c>
      <c s="32">
        <f>ROUND(ROUND(L1244,2)*ROUND(G1244,3),2)</f>
      </c>
      <c s="36" t="s">
        <v>316</v>
      </c>
      <c>
        <f>(M1244*21)/100</f>
      </c>
      <c t="s">
        <v>28</v>
      </c>
    </row>
    <row r="1245" spans="1:5" ht="25.5">
      <c r="A1245" s="35" t="s">
        <v>55</v>
      </c>
      <c r="E1245" s="39" t="s">
        <v>2328</v>
      </c>
    </row>
    <row r="1246" spans="1:5" ht="12.75">
      <c r="A1246" s="35" t="s">
        <v>56</v>
      </c>
      <c r="E1246" s="40" t="s">
        <v>5</v>
      </c>
    </row>
    <row r="1247" spans="1:5" ht="12.75">
      <c r="A1247" t="s">
        <v>57</v>
      </c>
      <c r="E1247" s="39" t="s">
        <v>5</v>
      </c>
    </row>
    <row r="1248" spans="1:16" ht="25.5">
      <c r="A1248" t="s">
        <v>50</v>
      </c>
      <c s="34" t="s">
        <v>2329</v>
      </c>
      <c s="34" t="s">
        <v>2330</v>
      </c>
      <c s="35" t="s">
        <v>5</v>
      </c>
      <c s="6" t="s">
        <v>2331</v>
      </c>
      <c s="36" t="s">
        <v>78</v>
      </c>
      <c s="37">
        <v>32</v>
      </c>
      <c s="36">
        <v>0.00242</v>
      </c>
      <c s="36">
        <f>ROUND(G1248*H1248,6)</f>
      </c>
      <c r="L1248" s="38">
        <v>0</v>
      </c>
      <c s="32">
        <f>ROUND(ROUND(L1248,2)*ROUND(G1248,3),2)</f>
      </c>
      <c s="36" t="s">
        <v>316</v>
      </c>
      <c>
        <f>(M1248*21)/100</f>
      </c>
      <c t="s">
        <v>28</v>
      </c>
    </row>
    <row r="1249" spans="1:5" ht="25.5">
      <c r="A1249" s="35" t="s">
        <v>55</v>
      </c>
      <c r="E1249" s="39" t="s">
        <v>2331</v>
      </c>
    </row>
    <row r="1250" spans="1:5" ht="12.75">
      <c r="A1250" s="35" t="s">
        <v>56</v>
      </c>
      <c r="E1250" s="40" t="s">
        <v>5</v>
      </c>
    </row>
    <row r="1251" spans="1:5" ht="12.75">
      <c r="A1251" t="s">
        <v>57</v>
      </c>
      <c r="E1251" s="39" t="s">
        <v>5</v>
      </c>
    </row>
    <row r="1252" spans="1:16" ht="25.5">
      <c r="A1252" t="s">
        <v>50</v>
      </c>
      <c s="34" t="s">
        <v>2332</v>
      </c>
      <c s="34" t="s">
        <v>2333</v>
      </c>
      <c s="35" t="s">
        <v>5</v>
      </c>
      <c s="6" t="s">
        <v>2334</v>
      </c>
      <c s="36" t="s">
        <v>78</v>
      </c>
      <c s="37">
        <v>284.7</v>
      </c>
      <c s="36">
        <v>0.00423</v>
      </c>
      <c s="36">
        <f>ROUND(G1252*H1252,6)</f>
      </c>
      <c r="L1252" s="38">
        <v>0</v>
      </c>
      <c s="32">
        <f>ROUND(ROUND(L1252,2)*ROUND(G1252,3),2)</f>
      </c>
      <c s="36" t="s">
        <v>316</v>
      </c>
      <c>
        <f>(M1252*21)/100</f>
      </c>
      <c t="s">
        <v>28</v>
      </c>
    </row>
    <row r="1253" spans="1:5" ht="25.5">
      <c r="A1253" s="35" t="s">
        <v>55</v>
      </c>
      <c r="E1253" s="39" t="s">
        <v>2334</v>
      </c>
    </row>
    <row r="1254" spans="1:5" ht="12.75">
      <c r="A1254" s="35" t="s">
        <v>56</v>
      </c>
      <c r="E1254" s="40" t="s">
        <v>5</v>
      </c>
    </row>
    <row r="1255" spans="1:5" ht="12.75">
      <c r="A1255" t="s">
        <v>57</v>
      </c>
      <c r="E1255" s="39" t="s">
        <v>5</v>
      </c>
    </row>
    <row r="1256" spans="1:16" ht="25.5">
      <c r="A1256" t="s">
        <v>50</v>
      </c>
      <c s="34" t="s">
        <v>2335</v>
      </c>
      <c s="34" t="s">
        <v>2336</v>
      </c>
      <c s="35" t="s">
        <v>5</v>
      </c>
      <c s="6" t="s">
        <v>2337</v>
      </c>
      <c s="36" t="s">
        <v>78</v>
      </c>
      <c s="37">
        <v>341</v>
      </c>
      <c s="36">
        <v>0.00522</v>
      </c>
      <c s="36">
        <f>ROUND(G1256*H1256,6)</f>
      </c>
      <c r="L1256" s="38">
        <v>0</v>
      </c>
      <c s="32">
        <f>ROUND(ROUND(L1256,2)*ROUND(G1256,3),2)</f>
      </c>
      <c s="36" t="s">
        <v>316</v>
      </c>
      <c>
        <f>(M1256*21)/100</f>
      </c>
      <c t="s">
        <v>28</v>
      </c>
    </row>
    <row r="1257" spans="1:5" ht="25.5">
      <c r="A1257" s="35" t="s">
        <v>55</v>
      </c>
      <c r="E1257" s="39" t="s">
        <v>2337</v>
      </c>
    </row>
    <row r="1258" spans="1:5" ht="12.75">
      <c r="A1258" s="35" t="s">
        <v>56</v>
      </c>
      <c r="E1258" s="40" t="s">
        <v>5</v>
      </c>
    </row>
    <row r="1259" spans="1:5" ht="12.75">
      <c r="A1259" t="s">
        <v>57</v>
      </c>
      <c r="E1259" s="39" t="s">
        <v>5</v>
      </c>
    </row>
    <row r="1260" spans="1:16" ht="25.5">
      <c r="A1260" t="s">
        <v>50</v>
      </c>
      <c s="34" t="s">
        <v>2338</v>
      </c>
      <c s="34" t="s">
        <v>2339</v>
      </c>
      <c s="35" t="s">
        <v>5</v>
      </c>
      <c s="6" t="s">
        <v>2340</v>
      </c>
      <c s="36" t="s">
        <v>78</v>
      </c>
      <c s="37">
        <v>83.1</v>
      </c>
      <c s="36">
        <v>0.00624</v>
      </c>
      <c s="36">
        <f>ROUND(G1260*H1260,6)</f>
      </c>
      <c r="L1260" s="38">
        <v>0</v>
      </c>
      <c s="32">
        <f>ROUND(ROUND(L1260,2)*ROUND(G1260,3),2)</f>
      </c>
      <c s="36" t="s">
        <v>316</v>
      </c>
      <c>
        <f>(M1260*21)/100</f>
      </c>
      <c t="s">
        <v>28</v>
      </c>
    </row>
    <row r="1261" spans="1:5" ht="25.5">
      <c r="A1261" s="35" t="s">
        <v>55</v>
      </c>
      <c r="E1261" s="39" t="s">
        <v>2340</v>
      </c>
    </row>
    <row r="1262" spans="1:5" ht="12.75">
      <c r="A1262" s="35" t="s">
        <v>56</v>
      </c>
      <c r="E1262" s="40" t="s">
        <v>5</v>
      </c>
    </row>
    <row r="1263" spans="1:5" ht="12.75">
      <c r="A1263" t="s">
        <v>57</v>
      </c>
      <c r="E1263" s="39" t="s">
        <v>5</v>
      </c>
    </row>
    <row r="1264" spans="1:16" ht="25.5">
      <c r="A1264" t="s">
        <v>50</v>
      </c>
      <c s="34" t="s">
        <v>2341</v>
      </c>
      <c s="34" t="s">
        <v>2342</v>
      </c>
      <c s="35" t="s">
        <v>5</v>
      </c>
      <c s="6" t="s">
        <v>2343</v>
      </c>
      <c s="36" t="s">
        <v>70</v>
      </c>
      <c s="37">
        <v>67.6</v>
      </c>
      <c s="36">
        <v>0.00721</v>
      </c>
      <c s="36">
        <f>ROUND(G1264*H1264,6)</f>
      </c>
      <c r="L1264" s="38">
        <v>0</v>
      </c>
      <c s="32">
        <f>ROUND(ROUND(L1264,2)*ROUND(G1264,3),2)</f>
      </c>
      <c s="36" t="s">
        <v>316</v>
      </c>
      <c>
        <f>(M1264*21)/100</f>
      </c>
      <c t="s">
        <v>28</v>
      </c>
    </row>
    <row r="1265" spans="1:5" ht="25.5">
      <c r="A1265" s="35" t="s">
        <v>55</v>
      </c>
      <c r="E1265" s="39" t="s">
        <v>2343</v>
      </c>
    </row>
    <row r="1266" spans="1:5" ht="12.75">
      <c r="A1266" s="35" t="s">
        <v>56</v>
      </c>
      <c r="E1266" s="40" t="s">
        <v>5</v>
      </c>
    </row>
    <row r="1267" spans="1:5" ht="12.75">
      <c r="A1267" t="s">
        <v>57</v>
      </c>
      <c r="E1267" s="39" t="s">
        <v>5</v>
      </c>
    </row>
    <row r="1268" spans="1:16" ht="25.5">
      <c r="A1268" t="s">
        <v>50</v>
      </c>
      <c s="34" t="s">
        <v>2344</v>
      </c>
      <c s="34" t="s">
        <v>2345</v>
      </c>
      <c s="35" t="s">
        <v>5</v>
      </c>
      <c s="6" t="s">
        <v>2346</v>
      </c>
      <c s="36" t="s">
        <v>78</v>
      </c>
      <c s="37">
        <v>24</v>
      </c>
      <c s="36">
        <v>0.00395</v>
      </c>
      <c s="36">
        <f>ROUND(G1268*H1268,6)</f>
      </c>
      <c r="L1268" s="38">
        <v>0</v>
      </c>
      <c s="32">
        <f>ROUND(ROUND(L1268,2)*ROUND(G1268,3),2)</f>
      </c>
      <c s="36" t="s">
        <v>316</v>
      </c>
      <c>
        <f>(M1268*21)/100</f>
      </c>
      <c t="s">
        <v>28</v>
      </c>
    </row>
    <row r="1269" spans="1:5" ht="25.5">
      <c r="A1269" s="35" t="s">
        <v>55</v>
      </c>
      <c r="E1269" s="39" t="s">
        <v>2346</v>
      </c>
    </row>
    <row r="1270" spans="1:5" ht="12.75">
      <c r="A1270" s="35" t="s">
        <v>56</v>
      </c>
      <c r="E1270" s="40" t="s">
        <v>5</v>
      </c>
    </row>
    <row r="1271" spans="1:5" ht="12.75">
      <c r="A1271" t="s">
        <v>57</v>
      </c>
      <c r="E1271" s="39" t="s">
        <v>5</v>
      </c>
    </row>
    <row r="1272" spans="1:16" ht="25.5">
      <c r="A1272" t="s">
        <v>50</v>
      </c>
      <c s="34" t="s">
        <v>2347</v>
      </c>
      <c s="34" t="s">
        <v>2348</v>
      </c>
      <c s="35" t="s">
        <v>5</v>
      </c>
      <c s="6" t="s">
        <v>2349</v>
      </c>
      <c s="36" t="s">
        <v>78</v>
      </c>
      <c s="37">
        <v>48</v>
      </c>
      <c s="36">
        <v>0.00441</v>
      </c>
      <c s="36">
        <f>ROUND(G1272*H1272,6)</f>
      </c>
      <c r="L1272" s="38">
        <v>0</v>
      </c>
      <c s="32">
        <f>ROUND(ROUND(L1272,2)*ROUND(G1272,3),2)</f>
      </c>
      <c s="36" t="s">
        <v>316</v>
      </c>
      <c>
        <f>(M1272*21)/100</f>
      </c>
      <c t="s">
        <v>28</v>
      </c>
    </row>
    <row r="1273" spans="1:5" ht="25.5">
      <c r="A1273" s="35" t="s">
        <v>55</v>
      </c>
      <c r="E1273" s="39" t="s">
        <v>2349</v>
      </c>
    </row>
    <row r="1274" spans="1:5" ht="12.75">
      <c r="A1274" s="35" t="s">
        <v>56</v>
      </c>
      <c r="E1274" s="40" t="s">
        <v>5</v>
      </c>
    </row>
    <row r="1275" spans="1:5" ht="12.75">
      <c r="A1275" t="s">
        <v>57</v>
      </c>
      <c r="E1275" s="39" t="s">
        <v>5</v>
      </c>
    </row>
    <row r="1276" spans="1:16" ht="25.5">
      <c r="A1276" t="s">
        <v>50</v>
      </c>
      <c s="34" t="s">
        <v>2350</v>
      </c>
      <c s="34" t="s">
        <v>2351</v>
      </c>
      <c s="35" t="s">
        <v>5</v>
      </c>
      <c s="6" t="s">
        <v>2352</v>
      </c>
      <c s="36" t="s">
        <v>78</v>
      </c>
      <c s="37">
        <v>24</v>
      </c>
      <c s="36">
        <v>0.0047</v>
      </c>
      <c s="36">
        <f>ROUND(G1276*H1276,6)</f>
      </c>
      <c r="L1276" s="38">
        <v>0</v>
      </c>
      <c s="32">
        <f>ROUND(ROUND(L1276,2)*ROUND(G1276,3),2)</f>
      </c>
      <c s="36" t="s">
        <v>316</v>
      </c>
      <c>
        <f>(M1276*21)/100</f>
      </c>
      <c t="s">
        <v>28</v>
      </c>
    </row>
    <row r="1277" spans="1:5" ht="25.5">
      <c r="A1277" s="35" t="s">
        <v>55</v>
      </c>
      <c r="E1277" s="39" t="s">
        <v>2352</v>
      </c>
    </row>
    <row r="1278" spans="1:5" ht="12.75">
      <c r="A1278" s="35" t="s">
        <v>56</v>
      </c>
      <c r="E1278" s="40" t="s">
        <v>5</v>
      </c>
    </row>
    <row r="1279" spans="1:5" ht="12.75">
      <c r="A1279" t="s">
        <v>57</v>
      </c>
      <c r="E1279" s="39" t="s">
        <v>5</v>
      </c>
    </row>
    <row r="1280" spans="1:16" ht="25.5">
      <c r="A1280" t="s">
        <v>50</v>
      </c>
      <c s="34" t="s">
        <v>2353</v>
      </c>
      <c s="34" t="s">
        <v>2354</v>
      </c>
      <c s="35" t="s">
        <v>5</v>
      </c>
      <c s="6" t="s">
        <v>2355</v>
      </c>
      <c s="36" t="s">
        <v>78</v>
      </c>
      <c s="37">
        <v>6.8</v>
      </c>
      <c s="36">
        <v>0.00286</v>
      </c>
      <c s="36">
        <f>ROUND(G1280*H1280,6)</f>
      </c>
      <c r="L1280" s="38">
        <v>0</v>
      </c>
      <c s="32">
        <f>ROUND(ROUND(L1280,2)*ROUND(G1280,3),2)</f>
      </c>
      <c s="36" t="s">
        <v>316</v>
      </c>
      <c>
        <f>(M1280*21)/100</f>
      </c>
      <c t="s">
        <v>28</v>
      </c>
    </row>
    <row r="1281" spans="1:5" ht="25.5">
      <c r="A1281" s="35" t="s">
        <v>55</v>
      </c>
      <c r="E1281" s="39" t="s">
        <v>2355</v>
      </c>
    </row>
    <row r="1282" spans="1:5" ht="12.75">
      <c r="A1282" s="35" t="s">
        <v>56</v>
      </c>
      <c r="E1282" s="40" t="s">
        <v>5</v>
      </c>
    </row>
    <row r="1283" spans="1:5" ht="12.75">
      <c r="A1283" t="s">
        <v>57</v>
      </c>
      <c r="E1283" s="39" t="s">
        <v>5</v>
      </c>
    </row>
    <row r="1284" spans="1:16" ht="25.5">
      <c r="A1284" t="s">
        <v>50</v>
      </c>
      <c s="34" t="s">
        <v>2356</v>
      </c>
      <c s="34" t="s">
        <v>2357</v>
      </c>
      <c s="35" t="s">
        <v>5</v>
      </c>
      <c s="6" t="s">
        <v>2358</v>
      </c>
      <c s="36" t="s">
        <v>78</v>
      </c>
      <c s="37">
        <v>48</v>
      </c>
      <c s="36">
        <v>0.01334</v>
      </c>
      <c s="36">
        <f>ROUND(G1284*H1284,6)</f>
      </c>
      <c r="L1284" s="38">
        <v>0</v>
      </c>
      <c s="32">
        <f>ROUND(ROUND(L1284,2)*ROUND(G1284,3),2)</f>
      </c>
      <c s="36" t="s">
        <v>316</v>
      </c>
      <c>
        <f>(M1284*21)/100</f>
      </c>
      <c t="s">
        <v>28</v>
      </c>
    </row>
    <row r="1285" spans="1:5" ht="25.5">
      <c r="A1285" s="35" t="s">
        <v>55</v>
      </c>
      <c r="E1285" s="39" t="s">
        <v>2358</v>
      </c>
    </row>
    <row r="1286" spans="1:5" ht="12.75">
      <c r="A1286" s="35" t="s">
        <v>56</v>
      </c>
      <c r="E1286" s="40" t="s">
        <v>5</v>
      </c>
    </row>
    <row r="1287" spans="1:5" ht="12.75">
      <c r="A1287" t="s">
        <v>57</v>
      </c>
      <c r="E1287" s="39" t="s">
        <v>5</v>
      </c>
    </row>
    <row r="1288" spans="1:16" ht="25.5">
      <c r="A1288" t="s">
        <v>50</v>
      </c>
      <c s="34" t="s">
        <v>2359</v>
      </c>
      <c s="34" t="s">
        <v>2360</v>
      </c>
      <c s="35" t="s">
        <v>5</v>
      </c>
      <c s="6" t="s">
        <v>2361</v>
      </c>
      <c s="36" t="s">
        <v>78</v>
      </c>
      <c s="37">
        <v>8.4</v>
      </c>
      <c s="36">
        <v>0.00289</v>
      </c>
      <c s="36">
        <f>ROUND(G1288*H1288,6)</f>
      </c>
      <c r="L1288" s="38">
        <v>0</v>
      </c>
      <c s="32">
        <f>ROUND(ROUND(L1288,2)*ROUND(G1288,3),2)</f>
      </c>
      <c s="36" t="s">
        <v>316</v>
      </c>
      <c>
        <f>(M1288*21)/100</f>
      </c>
      <c t="s">
        <v>28</v>
      </c>
    </row>
    <row r="1289" spans="1:5" ht="25.5">
      <c r="A1289" s="35" t="s">
        <v>55</v>
      </c>
      <c r="E1289" s="39" t="s">
        <v>2361</v>
      </c>
    </row>
    <row r="1290" spans="1:5" ht="12.75">
      <c r="A1290" s="35" t="s">
        <v>56</v>
      </c>
      <c r="E1290" s="40" t="s">
        <v>5</v>
      </c>
    </row>
    <row r="1291" spans="1:5" ht="12.75">
      <c r="A1291" t="s">
        <v>57</v>
      </c>
      <c r="E1291" s="39" t="s">
        <v>5</v>
      </c>
    </row>
    <row r="1292" spans="1:16" ht="25.5">
      <c r="A1292" t="s">
        <v>50</v>
      </c>
      <c s="34" t="s">
        <v>2362</v>
      </c>
      <c s="34" t="s">
        <v>2363</v>
      </c>
      <c s="35" t="s">
        <v>5</v>
      </c>
      <c s="6" t="s">
        <v>2364</v>
      </c>
      <c s="36" t="s">
        <v>78</v>
      </c>
      <c s="37">
        <v>9</v>
      </c>
      <c s="36">
        <v>0.00374</v>
      </c>
      <c s="36">
        <f>ROUND(G1292*H1292,6)</f>
      </c>
      <c r="L1292" s="38">
        <v>0</v>
      </c>
      <c s="32">
        <f>ROUND(ROUND(L1292,2)*ROUND(G1292,3),2)</f>
      </c>
      <c s="36" t="s">
        <v>316</v>
      </c>
      <c>
        <f>(M1292*21)/100</f>
      </c>
      <c t="s">
        <v>28</v>
      </c>
    </row>
    <row r="1293" spans="1:5" ht="25.5">
      <c r="A1293" s="35" t="s">
        <v>55</v>
      </c>
      <c r="E1293" s="39" t="s">
        <v>2364</v>
      </c>
    </row>
    <row r="1294" spans="1:5" ht="12.75">
      <c r="A1294" s="35" t="s">
        <v>56</v>
      </c>
      <c r="E1294" s="40" t="s">
        <v>5</v>
      </c>
    </row>
    <row r="1295" spans="1:5" ht="12.75">
      <c r="A1295" t="s">
        <v>57</v>
      </c>
      <c r="E1295" s="39" t="s">
        <v>5</v>
      </c>
    </row>
    <row r="1296" spans="1:16" ht="25.5">
      <c r="A1296" t="s">
        <v>50</v>
      </c>
      <c s="34" t="s">
        <v>2365</v>
      </c>
      <c s="34" t="s">
        <v>2366</v>
      </c>
      <c s="35" t="s">
        <v>5</v>
      </c>
      <c s="6" t="s">
        <v>2367</v>
      </c>
      <c s="36" t="s">
        <v>342</v>
      </c>
      <c s="37">
        <v>29979.312</v>
      </c>
      <c s="36">
        <v>0</v>
      </c>
      <c s="36">
        <f>ROUND(G1296*H1296,6)</f>
      </c>
      <c r="L1296" s="38">
        <v>0</v>
      </c>
      <c s="32">
        <f>ROUND(ROUND(L1296,2)*ROUND(G1296,3),2)</f>
      </c>
      <c s="36" t="s">
        <v>316</v>
      </c>
      <c>
        <f>(M1296*21)/100</f>
      </c>
      <c t="s">
        <v>28</v>
      </c>
    </row>
    <row r="1297" spans="1:5" ht="25.5">
      <c r="A1297" s="35" t="s">
        <v>55</v>
      </c>
      <c r="E1297" s="39" t="s">
        <v>2367</v>
      </c>
    </row>
    <row r="1298" spans="1:5" ht="12.75">
      <c r="A1298" s="35" t="s">
        <v>56</v>
      </c>
      <c r="E1298" s="40" t="s">
        <v>5</v>
      </c>
    </row>
    <row r="1299" spans="1:5" ht="12.75">
      <c r="A1299" t="s">
        <v>57</v>
      </c>
      <c r="E1299" s="39" t="s">
        <v>5</v>
      </c>
    </row>
    <row r="1300" spans="1:13" ht="12.75">
      <c r="A1300" t="s">
        <v>47</v>
      </c>
      <c r="C1300" s="31" t="s">
        <v>2368</v>
      </c>
      <c r="E1300" s="33" t="s">
        <v>2369</v>
      </c>
      <c r="J1300" s="32">
        <f>0</f>
      </c>
      <c s="32">
        <f>0</f>
      </c>
      <c s="32">
        <f>0+L1301+L1305+L1309+L1313+L1317+L1321+L1325+L1329+L1333+L1337+L1341+L1345+L1349+L1353+L1357+L1361+L1365+L1369+L1373+L1377+L1381+L1385+L1389+L1393+L1397+L1401+L1405+L1409+L1413+L1417+L1421+L1425+L1429+L1433</f>
      </c>
      <c s="32">
        <f>0+M1301+M1305+M1309+M1313+M1317+M1321+M1325+M1329+M1333+M1337+M1341+M1345+M1349+M1353+M1357+M1361+M1365+M1369+M1373+M1377+M1381+M1385+M1389+M1393+M1397+M1401+M1405+M1409+M1413+M1417+M1421+M1425+M1429+M1433</f>
      </c>
    </row>
    <row r="1301" spans="1:16" ht="12.75">
      <c r="A1301" t="s">
        <v>50</v>
      </c>
      <c s="34" t="s">
        <v>2370</v>
      </c>
      <c s="34" t="s">
        <v>2371</v>
      </c>
      <c s="35" t="s">
        <v>5</v>
      </c>
      <c s="6" t="s">
        <v>2372</v>
      </c>
      <c s="36" t="s">
        <v>70</v>
      </c>
      <c s="37">
        <v>88.41</v>
      </c>
      <c s="36">
        <v>0</v>
      </c>
      <c s="36">
        <f>ROUND(G1301*H1301,6)</f>
      </c>
      <c r="L1301" s="38">
        <v>0</v>
      </c>
      <c s="32">
        <f>ROUND(ROUND(L1301,2)*ROUND(G1301,3),2)</f>
      </c>
      <c s="36" t="s">
        <v>316</v>
      </c>
      <c>
        <f>(M1301*21)/100</f>
      </c>
      <c t="s">
        <v>28</v>
      </c>
    </row>
    <row r="1302" spans="1:5" ht="12.75">
      <c r="A1302" s="35" t="s">
        <v>55</v>
      </c>
      <c r="E1302" s="39" t="s">
        <v>2372</v>
      </c>
    </row>
    <row r="1303" spans="1:5" ht="25.5">
      <c r="A1303" s="35" t="s">
        <v>56</v>
      </c>
      <c r="E1303" s="42" t="s">
        <v>2373</v>
      </c>
    </row>
    <row r="1304" spans="1:5" ht="12.75">
      <c r="A1304" t="s">
        <v>57</v>
      </c>
      <c r="E1304" s="39" t="s">
        <v>5</v>
      </c>
    </row>
    <row r="1305" spans="1:16" ht="25.5">
      <c r="A1305" t="s">
        <v>50</v>
      </c>
      <c s="34" t="s">
        <v>2374</v>
      </c>
      <c s="34" t="s">
        <v>2375</v>
      </c>
      <c s="35" t="s">
        <v>5</v>
      </c>
      <c s="6" t="s">
        <v>2376</v>
      </c>
      <c s="36" t="s">
        <v>85</v>
      </c>
      <c s="37">
        <v>15</v>
      </c>
      <c s="36">
        <v>0</v>
      </c>
      <c s="36">
        <f>ROUND(G1305*H1305,6)</f>
      </c>
      <c r="L1305" s="38">
        <v>0</v>
      </c>
      <c s="32">
        <f>ROUND(ROUND(L1305,2)*ROUND(G1305,3),2)</f>
      </c>
      <c s="36" t="s">
        <v>316</v>
      </c>
      <c>
        <f>(M1305*21)/100</f>
      </c>
      <c t="s">
        <v>28</v>
      </c>
    </row>
    <row r="1306" spans="1:5" ht="25.5">
      <c r="A1306" s="35" t="s">
        <v>55</v>
      </c>
      <c r="E1306" s="39" t="s">
        <v>2376</v>
      </c>
    </row>
    <row r="1307" spans="1:5" ht="51">
      <c r="A1307" s="35" t="s">
        <v>56</v>
      </c>
      <c r="E1307" s="42" t="s">
        <v>2377</v>
      </c>
    </row>
    <row r="1308" spans="1:5" ht="12.75">
      <c r="A1308" t="s">
        <v>57</v>
      </c>
      <c r="E1308" s="39" t="s">
        <v>5</v>
      </c>
    </row>
    <row r="1309" spans="1:16" ht="25.5">
      <c r="A1309" t="s">
        <v>50</v>
      </c>
      <c s="34" t="s">
        <v>2378</v>
      </c>
      <c s="34" t="s">
        <v>2379</v>
      </c>
      <c s="35" t="s">
        <v>5</v>
      </c>
      <c s="6" t="s">
        <v>2380</v>
      </c>
      <c s="36" t="s">
        <v>85</v>
      </c>
      <c s="37">
        <v>13</v>
      </c>
      <c s="36">
        <v>0</v>
      </c>
      <c s="36">
        <f>ROUND(G1309*H1309,6)</f>
      </c>
      <c r="L1309" s="38">
        <v>0</v>
      </c>
      <c s="32">
        <f>ROUND(ROUND(L1309,2)*ROUND(G1309,3),2)</f>
      </c>
      <c s="36" t="s">
        <v>316</v>
      </c>
      <c>
        <f>(M1309*21)/100</f>
      </c>
      <c t="s">
        <v>28</v>
      </c>
    </row>
    <row r="1310" spans="1:5" ht="25.5">
      <c r="A1310" s="35" t="s">
        <v>55</v>
      </c>
      <c r="E1310" s="39" t="s">
        <v>2380</v>
      </c>
    </row>
    <row r="1311" spans="1:5" ht="89.25">
      <c r="A1311" s="35" t="s">
        <v>56</v>
      </c>
      <c r="E1311" s="42" t="s">
        <v>2381</v>
      </c>
    </row>
    <row r="1312" spans="1:5" ht="12.75">
      <c r="A1312" t="s">
        <v>57</v>
      </c>
      <c r="E1312" s="39" t="s">
        <v>5</v>
      </c>
    </row>
    <row r="1313" spans="1:16" ht="25.5">
      <c r="A1313" t="s">
        <v>50</v>
      </c>
      <c s="34" t="s">
        <v>2382</v>
      </c>
      <c s="34" t="s">
        <v>2383</v>
      </c>
      <c s="35" t="s">
        <v>5</v>
      </c>
      <c s="6" t="s">
        <v>2384</v>
      </c>
      <c s="36" t="s">
        <v>85</v>
      </c>
      <c s="37">
        <v>38</v>
      </c>
      <c s="36">
        <v>0</v>
      </c>
      <c s="36">
        <f>ROUND(G1313*H1313,6)</f>
      </c>
      <c r="L1313" s="38">
        <v>0</v>
      </c>
      <c s="32">
        <f>ROUND(ROUND(L1313,2)*ROUND(G1313,3),2)</f>
      </c>
      <c s="36" t="s">
        <v>316</v>
      </c>
      <c>
        <f>(M1313*21)/100</f>
      </c>
      <c t="s">
        <v>28</v>
      </c>
    </row>
    <row r="1314" spans="1:5" ht="25.5">
      <c r="A1314" s="35" t="s">
        <v>55</v>
      </c>
      <c r="E1314" s="39" t="s">
        <v>2384</v>
      </c>
    </row>
    <row r="1315" spans="1:5" ht="242.25">
      <c r="A1315" s="35" t="s">
        <v>56</v>
      </c>
      <c r="E1315" s="42" t="s">
        <v>2385</v>
      </c>
    </row>
    <row r="1316" spans="1:5" ht="12.75">
      <c r="A1316" t="s">
        <v>57</v>
      </c>
      <c r="E1316" s="39" t="s">
        <v>5</v>
      </c>
    </row>
    <row r="1317" spans="1:16" ht="25.5">
      <c r="A1317" t="s">
        <v>50</v>
      </c>
      <c s="34" t="s">
        <v>2386</v>
      </c>
      <c s="34" t="s">
        <v>2387</v>
      </c>
      <c s="35" t="s">
        <v>5</v>
      </c>
      <c s="6" t="s">
        <v>2388</v>
      </c>
      <c s="36" t="s">
        <v>85</v>
      </c>
      <c s="37">
        <v>120</v>
      </c>
      <c s="36">
        <v>0</v>
      </c>
      <c s="36">
        <f>ROUND(G1317*H1317,6)</f>
      </c>
      <c r="L1317" s="38">
        <v>0</v>
      </c>
      <c s="32">
        <f>ROUND(ROUND(L1317,2)*ROUND(G1317,3),2)</f>
      </c>
      <c s="36" t="s">
        <v>316</v>
      </c>
      <c>
        <f>(M1317*21)/100</f>
      </c>
      <c t="s">
        <v>28</v>
      </c>
    </row>
    <row r="1318" spans="1:5" ht="25.5">
      <c r="A1318" s="35" t="s">
        <v>55</v>
      </c>
      <c r="E1318" s="39" t="s">
        <v>2388</v>
      </c>
    </row>
    <row r="1319" spans="1:5" ht="114.75">
      <c r="A1319" s="35" t="s">
        <v>56</v>
      </c>
      <c r="E1319" s="42" t="s">
        <v>2389</v>
      </c>
    </row>
    <row r="1320" spans="1:5" ht="12.75">
      <c r="A1320" t="s">
        <v>57</v>
      </c>
      <c r="E1320" s="39" t="s">
        <v>5</v>
      </c>
    </row>
    <row r="1321" spans="1:16" ht="25.5">
      <c r="A1321" t="s">
        <v>50</v>
      </c>
      <c s="34" t="s">
        <v>2390</v>
      </c>
      <c s="34" t="s">
        <v>2391</v>
      </c>
      <c s="35" t="s">
        <v>5</v>
      </c>
      <c s="6" t="s">
        <v>2392</v>
      </c>
      <c s="36" t="s">
        <v>85</v>
      </c>
      <c s="37">
        <v>9</v>
      </c>
      <c s="36">
        <v>0</v>
      </c>
      <c s="36">
        <f>ROUND(G1321*H1321,6)</f>
      </c>
      <c r="L1321" s="38">
        <v>0</v>
      </c>
      <c s="32">
        <f>ROUND(ROUND(L1321,2)*ROUND(G1321,3),2)</f>
      </c>
      <c s="36" t="s">
        <v>316</v>
      </c>
      <c>
        <f>(M1321*21)/100</f>
      </c>
      <c t="s">
        <v>28</v>
      </c>
    </row>
    <row r="1322" spans="1:5" ht="25.5">
      <c r="A1322" s="35" t="s">
        <v>55</v>
      </c>
      <c r="E1322" s="39" t="s">
        <v>2392</v>
      </c>
    </row>
    <row r="1323" spans="1:5" ht="63.75">
      <c r="A1323" s="35" t="s">
        <v>56</v>
      </c>
      <c r="E1323" s="42" t="s">
        <v>2393</v>
      </c>
    </row>
    <row r="1324" spans="1:5" ht="12.75">
      <c r="A1324" t="s">
        <v>57</v>
      </c>
      <c r="E1324" s="39" t="s">
        <v>5</v>
      </c>
    </row>
    <row r="1325" spans="1:16" ht="25.5">
      <c r="A1325" t="s">
        <v>50</v>
      </c>
      <c s="34" t="s">
        <v>2394</v>
      </c>
      <c s="34" t="s">
        <v>2395</v>
      </c>
      <c s="35" t="s">
        <v>5</v>
      </c>
      <c s="6" t="s">
        <v>2396</v>
      </c>
      <c s="36" t="s">
        <v>85</v>
      </c>
      <c s="37">
        <v>31</v>
      </c>
      <c s="36">
        <v>0</v>
      </c>
      <c s="36">
        <f>ROUND(G1325*H1325,6)</f>
      </c>
      <c r="L1325" s="38">
        <v>0</v>
      </c>
      <c s="32">
        <f>ROUND(ROUND(L1325,2)*ROUND(G1325,3),2)</f>
      </c>
      <c s="36" t="s">
        <v>316</v>
      </c>
      <c>
        <f>(M1325*21)/100</f>
      </c>
      <c t="s">
        <v>28</v>
      </c>
    </row>
    <row r="1326" spans="1:5" ht="25.5">
      <c r="A1326" s="35" t="s">
        <v>55</v>
      </c>
      <c r="E1326" s="39" t="s">
        <v>2396</v>
      </c>
    </row>
    <row r="1327" spans="1:5" ht="76.5">
      <c r="A1327" s="35" t="s">
        <v>56</v>
      </c>
      <c r="E1327" s="42" t="s">
        <v>2397</v>
      </c>
    </row>
    <row r="1328" spans="1:5" ht="12.75">
      <c r="A1328" t="s">
        <v>57</v>
      </c>
      <c r="E1328" s="39" t="s">
        <v>5</v>
      </c>
    </row>
    <row r="1329" spans="1:16" ht="25.5">
      <c r="A1329" t="s">
        <v>50</v>
      </c>
      <c s="34" t="s">
        <v>2398</v>
      </c>
      <c s="34" t="s">
        <v>2399</v>
      </c>
      <c s="35" t="s">
        <v>5</v>
      </c>
      <c s="6" t="s">
        <v>2400</v>
      </c>
      <c s="36" t="s">
        <v>85</v>
      </c>
      <c s="37">
        <v>30</v>
      </c>
      <c s="36">
        <v>0.038</v>
      </c>
      <c s="36">
        <f>ROUND(G1329*H1329,6)</f>
      </c>
      <c r="L1329" s="38">
        <v>0</v>
      </c>
      <c s="32">
        <f>ROUND(ROUND(L1329,2)*ROUND(G1329,3),2)</f>
      </c>
      <c s="36" t="s">
        <v>316</v>
      </c>
      <c>
        <f>(M1329*21)/100</f>
      </c>
      <c t="s">
        <v>28</v>
      </c>
    </row>
    <row r="1330" spans="1:5" ht="25.5">
      <c r="A1330" s="35" t="s">
        <v>55</v>
      </c>
      <c r="E1330" s="39" t="s">
        <v>2400</v>
      </c>
    </row>
    <row r="1331" spans="1:5" ht="51">
      <c r="A1331" s="35" t="s">
        <v>56</v>
      </c>
      <c r="E1331" s="42" t="s">
        <v>2401</v>
      </c>
    </row>
    <row r="1332" spans="1:5" ht="12.75">
      <c r="A1332" t="s">
        <v>57</v>
      </c>
      <c r="E1332" s="39" t="s">
        <v>5</v>
      </c>
    </row>
    <row r="1333" spans="1:16" ht="25.5">
      <c r="A1333" t="s">
        <v>50</v>
      </c>
      <c s="34" t="s">
        <v>2402</v>
      </c>
      <c s="34" t="s">
        <v>2403</v>
      </c>
      <c s="35" t="s">
        <v>5</v>
      </c>
      <c s="6" t="s">
        <v>2404</v>
      </c>
      <c s="36" t="s">
        <v>85</v>
      </c>
      <c s="37">
        <v>4</v>
      </c>
      <c s="36">
        <v>0</v>
      </c>
      <c s="36">
        <f>ROUND(G1333*H1333,6)</f>
      </c>
      <c r="L1333" s="38">
        <v>0</v>
      </c>
      <c s="32">
        <f>ROUND(ROUND(L1333,2)*ROUND(G1333,3),2)</f>
      </c>
      <c s="36" t="s">
        <v>316</v>
      </c>
      <c>
        <f>(M1333*21)/100</f>
      </c>
      <c t="s">
        <v>28</v>
      </c>
    </row>
    <row r="1334" spans="1:5" ht="25.5">
      <c r="A1334" s="35" t="s">
        <v>55</v>
      </c>
      <c r="E1334" s="39" t="s">
        <v>2404</v>
      </c>
    </row>
    <row r="1335" spans="1:5" ht="38.25">
      <c r="A1335" s="35" t="s">
        <v>56</v>
      </c>
      <c r="E1335" s="42" t="s">
        <v>2405</v>
      </c>
    </row>
    <row r="1336" spans="1:5" ht="12.75">
      <c r="A1336" t="s">
        <v>57</v>
      </c>
      <c r="E1336" s="39" t="s">
        <v>5</v>
      </c>
    </row>
    <row r="1337" spans="1:16" ht="25.5">
      <c r="A1337" t="s">
        <v>50</v>
      </c>
      <c s="34" t="s">
        <v>2406</v>
      </c>
      <c s="34" t="s">
        <v>2407</v>
      </c>
      <c s="35" t="s">
        <v>5</v>
      </c>
      <c s="6" t="s">
        <v>2408</v>
      </c>
      <c s="36" t="s">
        <v>85</v>
      </c>
      <c s="37">
        <v>4</v>
      </c>
      <c s="36">
        <v>0.043</v>
      </c>
      <c s="36">
        <f>ROUND(G1337*H1337,6)</f>
      </c>
      <c r="L1337" s="38">
        <v>0</v>
      </c>
      <c s="32">
        <f>ROUND(ROUND(L1337,2)*ROUND(G1337,3),2)</f>
      </c>
      <c s="36" t="s">
        <v>316</v>
      </c>
      <c>
        <f>(M1337*21)/100</f>
      </c>
      <c t="s">
        <v>28</v>
      </c>
    </row>
    <row r="1338" spans="1:5" ht="25.5">
      <c r="A1338" s="35" t="s">
        <v>55</v>
      </c>
      <c r="E1338" s="39" t="s">
        <v>2408</v>
      </c>
    </row>
    <row r="1339" spans="1:5" ht="38.25">
      <c r="A1339" s="35" t="s">
        <v>56</v>
      </c>
      <c r="E1339" s="42" t="s">
        <v>2405</v>
      </c>
    </row>
    <row r="1340" spans="1:5" ht="12.75">
      <c r="A1340" t="s">
        <v>57</v>
      </c>
      <c r="E1340" s="39" t="s">
        <v>5</v>
      </c>
    </row>
    <row r="1341" spans="1:16" ht="12.75">
      <c r="A1341" t="s">
        <v>50</v>
      </c>
      <c s="34" t="s">
        <v>2409</v>
      </c>
      <c s="34" t="s">
        <v>2410</v>
      </c>
      <c s="35" t="s">
        <v>5</v>
      </c>
      <c s="6" t="s">
        <v>2411</v>
      </c>
      <c s="36" t="s">
        <v>85</v>
      </c>
      <c s="37">
        <v>10</v>
      </c>
      <c s="36">
        <v>0</v>
      </c>
      <c s="36">
        <f>ROUND(G1341*H1341,6)</f>
      </c>
      <c r="L1341" s="38">
        <v>0</v>
      </c>
      <c s="32">
        <f>ROUND(ROUND(L1341,2)*ROUND(G1341,3),2)</f>
      </c>
      <c s="36" t="s">
        <v>316</v>
      </c>
      <c>
        <f>(M1341*21)/100</f>
      </c>
      <c t="s">
        <v>28</v>
      </c>
    </row>
    <row r="1342" spans="1:5" ht="12.75">
      <c r="A1342" s="35" t="s">
        <v>55</v>
      </c>
      <c r="E1342" s="39" t="s">
        <v>2411</v>
      </c>
    </row>
    <row r="1343" spans="1:5" ht="25.5">
      <c r="A1343" s="35" t="s">
        <v>56</v>
      </c>
      <c r="E1343" s="40" t="s">
        <v>2412</v>
      </c>
    </row>
    <row r="1344" spans="1:5" ht="12.75">
      <c r="A1344" t="s">
        <v>57</v>
      </c>
      <c r="E1344" s="39" t="s">
        <v>5</v>
      </c>
    </row>
    <row r="1345" spans="1:16" ht="12.75">
      <c r="A1345" t="s">
        <v>50</v>
      </c>
      <c s="34" t="s">
        <v>2413</v>
      </c>
      <c s="34" t="s">
        <v>2414</v>
      </c>
      <c s="35" t="s">
        <v>5</v>
      </c>
      <c s="6" t="s">
        <v>2415</v>
      </c>
      <c s="36" t="s">
        <v>85</v>
      </c>
      <c s="37">
        <v>10</v>
      </c>
      <c s="36">
        <v>0.0024</v>
      </c>
      <c s="36">
        <f>ROUND(G1345*H1345,6)</f>
      </c>
      <c r="L1345" s="38">
        <v>0</v>
      </c>
      <c s="32">
        <f>ROUND(ROUND(L1345,2)*ROUND(G1345,3),2)</f>
      </c>
      <c s="36" t="s">
        <v>316</v>
      </c>
      <c>
        <f>(M1345*21)/100</f>
      </c>
      <c t="s">
        <v>28</v>
      </c>
    </row>
    <row r="1346" spans="1:5" ht="12.75">
      <c r="A1346" s="35" t="s">
        <v>55</v>
      </c>
      <c r="E1346" s="39" t="s">
        <v>2415</v>
      </c>
    </row>
    <row r="1347" spans="1:5" ht="25.5">
      <c r="A1347" s="35" t="s">
        <v>56</v>
      </c>
      <c r="E1347" s="40" t="s">
        <v>2412</v>
      </c>
    </row>
    <row r="1348" spans="1:5" ht="12.75">
      <c r="A1348" t="s">
        <v>57</v>
      </c>
      <c r="E1348" s="39" t="s">
        <v>5</v>
      </c>
    </row>
    <row r="1349" spans="1:16" ht="12.75">
      <c r="A1349" t="s">
        <v>50</v>
      </c>
      <c s="34" t="s">
        <v>2416</v>
      </c>
      <c s="34" t="s">
        <v>2417</v>
      </c>
      <c s="35" t="s">
        <v>5</v>
      </c>
      <c s="6" t="s">
        <v>2418</v>
      </c>
      <c s="36" t="s">
        <v>85</v>
      </c>
      <c s="37">
        <v>20</v>
      </c>
      <c s="36">
        <v>0</v>
      </c>
      <c s="36">
        <f>ROUND(G1349*H1349,6)</f>
      </c>
      <c r="L1349" s="38">
        <v>0</v>
      </c>
      <c s="32">
        <f>ROUND(ROUND(L1349,2)*ROUND(G1349,3),2)</f>
      </c>
      <c s="36" t="s">
        <v>316</v>
      </c>
      <c>
        <f>(M1349*21)/100</f>
      </c>
      <c t="s">
        <v>28</v>
      </c>
    </row>
    <row r="1350" spans="1:5" ht="12.75">
      <c r="A1350" s="35" t="s">
        <v>55</v>
      </c>
      <c r="E1350" s="39" t="s">
        <v>2418</v>
      </c>
    </row>
    <row r="1351" spans="1:5" ht="25.5">
      <c r="A1351" s="35" t="s">
        <v>56</v>
      </c>
      <c r="E1351" s="40" t="s">
        <v>2419</v>
      </c>
    </row>
    <row r="1352" spans="1:5" ht="12.75">
      <c r="A1352" t="s">
        <v>57</v>
      </c>
      <c r="E1352" s="39" t="s">
        <v>5</v>
      </c>
    </row>
    <row r="1353" spans="1:16" ht="12.75">
      <c r="A1353" t="s">
        <v>50</v>
      </c>
      <c s="34" t="s">
        <v>2420</v>
      </c>
      <c s="34" t="s">
        <v>2421</v>
      </c>
      <c s="35" t="s">
        <v>5</v>
      </c>
      <c s="6" t="s">
        <v>2422</v>
      </c>
      <c s="36" t="s">
        <v>85</v>
      </c>
      <c s="37">
        <v>20</v>
      </c>
      <c s="36">
        <v>0.00035</v>
      </c>
      <c s="36">
        <f>ROUND(G1353*H1353,6)</f>
      </c>
      <c r="L1353" s="38">
        <v>0</v>
      </c>
      <c s="32">
        <f>ROUND(ROUND(L1353,2)*ROUND(G1353,3),2)</f>
      </c>
      <c s="36" t="s">
        <v>316</v>
      </c>
      <c>
        <f>(M1353*21)/100</f>
      </c>
      <c t="s">
        <v>28</v>
      </c>
    </row>
    <row r="1354" spans="1:5" ht="12.75">
      <c r="A1354" s="35" t="s">
        <v>55</v>
      </c>
      <c r="E1354" s="39" t="s">
        <v>2422</v>
      </c>
    </row>
    <row r="1355" spans="1:5" ht="12.75">
      <c r="A1355" s="35" t="s">
        <v>56</v>
      </c>
      <c r="E1355" s="40" t="s">
        <v>2423</v>
      </c>
    </row>
    <row r="1356" spans="1:5" ht="12.75">
      <c r="A1356" t="s">
        <v>57</v>
      </c>
      <c r="E1356" s="39" t="s">
        <v>5</v>
      </c>
    </row>
    <row r="1357" spans="1:16" ht="12.75">
      <c r="A1357" t="s">
        <v>50</v>
      </c>
      <c s="34" t="s">
        <v>2424</v>
      </c>
      <c s="34" t="s">
        <v>2425</v>
      </c>
      <c s="35" t="s">
        <v>5</v>
      </c>
      <c s="6" t="s">
        <v>2426</v>
      </c>
      <c s="36" t="s">
        <v>85</v>
      </c>
      <c s="37">
        <v>26</v>
      </c>
      <c s="36">
        <v>0</v>
      </c>
      <c s="36">
        <f>ROUND(G1357*H1357,6)</f>
      </c>
      <c r="L1357" s="38">
        <v>0</v>
      </c>
      <c s="32">
        <f>ROUND(ROUND(L1357,2)*ROUND(G1357,3),2)</f>
      </c>
      <c s="36" t="s">
        <v>316</v>
      </c>
      <c>
        <f>(M1357*21)/100</f>
      </c>
      <c t="s">
        <v>28</v>
      </c>
    </row>
    <row r="1358" spans="1:5" ht="12.75">
      <c r="A1358" s="35" t="s">
        <v>55</v>
      </c>
      <c r="E1358" s="39" t="s">
        <v>2426</v>
      </c>
    </row>
    <row r="1359" spans="1:5" ht="25.5">
      <c r="A1359" s="35" t="s">
        <v>56</v>
      </c>
      <c r="E1359" s="40" t="s">
        <v>2427</v>
      </c>
    </row>
    <row r="1360" spans="1:5" ht="12.75">
      <c r="A1360" t="s">
        <v>57</v>
      </c>
      <c r="E1360" s="39" t="s">
        <v>5</v>
      </c>
    </row>
    <row r="1361" spans="1:16" ht="12.75">
      <c r="A1361" t="s">
        <v>50</v>
      </c>
      <c s="34" t="s">
        <v>2428</v>
      </c>
      <c s="34" t="s">
        <v>2429</v>
      </c>
      <c s="35" t="s">
        <v>5</v>
      </c>
      <c s="6" t="s">
        <v>2430</v>
      </c>
      <c s="36" t="s">
        <v>85</v>
      </c>
      <c s="37">
        <v>10</v>
      </c>
      <c s="36">
        <v>0.0022</v>
      </c>
      <c s="36">
        <f>ROUND(G1361*H1361,6)</f>
      </c>
      <c r="L1361" s="38">
        <v>0</v>
      </c>
      <c s="32">
        <f>ROUND(ROUND(L1361,2)*ROUND(G1361,3),2)</f>
      </c>
      <c s="36" t="s">
        <v>316</v>
      </c>
      <c>
        <f>(M1361*21)/100</f>
      </c>
      <c t="s">
        <v>28</v>
      </c>
    </row>
    <row r="1362" spans="1:5" ht="12.75">
      <c r="A1362" s="35" t="s">
        <v>55</v>
      </c>
      <c r="E1362" s="39" t="s">
        <v>2430</v>
      </c>
    </row>
    <row r="1363" spans="1:5" ht="25.5">
      <c r="A1363" s="35" t="s">
        <v>56</v>
      </c>
      <c r="E1363" s="40" t="s">
        <v>2431</v>
      </c>
    </row>
    <row r="1364" spans="1:5" ht="12.75">
      <c r="A1364" t="s">
        <v>57</v>
      </c>
      <c r="E1364" s="39" t="s">
        <v>5</v>
      </c>
    </row>
    <row r="1365" spans="1:16" ht="12.75">
      <c r="A1365" t="s">
        <v>50</v>
      </c>
      <c s="34" t="s">
        <v>2432</v>
      </c>
      <c s="34" t="s">
        <v>2433</v>
      </c>
      <c s="35" t="s">
        <v>5</v>
      </c>
      <c s="6" t="s">
        <v>2434</v>
      </c>
      <c s="36" t="s">
        <v>85</v>
      </c>
      <c s="37">
        <v>15</v>
      </c>
      <c s="36">
        <v>0.0022</v>
      </c>
      <c s="36">
        <f>ROUND(G1365*H1365,6)</f>
      </c>
      <c r="L1365" s="38">
        <v>0</v>
      </c>
      <c s="32">
        <f>ROUND(ROUND(L1365,2)*ROUND(G1365,3),2)</f>
      </c>
      <c s="36" t="s">
        <v>316</v>
      </c>
      <c>
        <f>(M1365*21)/100</f>
      </c>
      <c t="s">
        <v>28</v>
      </c>
    </row>
    <row r="1366" spans="1:5" ht="12.75">
      <c r="A1366" s="35" t="s">
        <v>55</v>
      </c>
      <c r="E1366" s="39" t="s">
        <v>2434</v>
      </c>
    </row>
    <row r="1367" spans="1:5" ht="25.5">
      <c r="A1367" s="35" t="s">
        <v>56</v>
      </c>
      <c r="E1367" s="40" t="s">
        <v>2435</v>
      </c>
    </row>
    <row r="1368" spans="1:5" ht="12.75">
      <c r="A1368" t="s">
        <v>57</v>
      </c>
      <c r="E1368" s="39" t="s">
        <v>5</v>
      </c>
    </row>
    <row r="1369" spans="1:16" ht="25.5">
      <c r="A1369" t="s">
        <v>50</v>
      </c>
      <c s="34" t="s">
        <v>2436</v>
      </c>
      <c s="34" t="s">
        <v>2437</v>
      </c>
      <c s="35" t="s">
        <v>5</v>
      </c>
      <c s="6" t="s">
        <v>2438</v>
      </c>
      <c s="36" t="s">
        <v>201</v>
      </c>
      <c s="37">
        <v>4.204</v>
      </c>
      <c s="36">
        <v>0</v>
      </c>
      <c s="36">
        <f>ROUND(G1369*H1369,6)</f>
      </c>
      <c r="L1369" s="38">
        <v>0</v>
      </c>
      <c s="32">
        <f>ROUND(ROUND(L1369,2)*ROUND(G1369,3),2)</f>
      </c>
      <c s="36" t="s">
        <v>316</v>
      </c>
      <c>
        <f>(M1369*21)/100</f>
      </c>
      <c t="s">
        <v>28</v>
      </c>
    </row>
    <row r="1370" spans="1:5" ht="25.5">
      <c r="A1370" s="35" t="s">
        <v>55</v>
      </c>
      <c r="E1370" s="39" t="s">
        <v>2438</v>
      </c>
    </row>
    <row r="1371" spans="1:5" ht="12.75">
      <c r="A1371" s="35" t="s">
        <v>56</v>
      </c>
      <c r="E1371" s="40" t="s">
        <v>5</v>
      </c>
    </row>
    <row r="1372" spans="1:5" ht="12.75">
      <c r="A1372" t="s">
        <v>57</v>
      </c>
      <c r="E1372" s="39" t="s">
        <v>5</v>
      </c>
    </row>
    <row r="1373" spans="1:16" ht="38.25">
      <c r="A1373" t="s">
        <v>50</v>
      </c>
      <c s="34" t="s">
        <v>2439</v>
      </c>
      <c s="34" t="s">
        <v>2440</v>
      </c>
      <c s="35" t="s">
        <v>5</v>
      </c>
      <c s="6" t="s">
        <v>2441</v>
      </c>
      <c s="36" t="s">
        <v>201</v>
      </c>
      <c s="37">
        <v>4.204</v>
      </c>
      <c s="36">
        <v>0</v>
      </c>
      <c s="36">
        <f>ROUND(G1373*H1373,6)</f>
      </c>
      <c r="L1373" s="38">
        <v>0</v>
      </c>
      <c s="32">
        <f>ROUND(ROUND(L1373,2)*ROUND(G1373,3),2)</f>
      </c>
      <c s="36" t="s">
        <v>316</v>
      </c>
      <c>
        <f>(M1373*21)/100</f>
      </c>
      <c t="s">
        <v>28</v>
      </c>
    </row>
    <row r="1374" spans="1:5" ht="38.25">
      <c r="A1374" s="35" t="s">
        <v>55</v>
      </c>
      <c r="E1374" s="39" t="s">
        <v>2442</v>
      </c>
    </row>
    <row r="1375" spans="1:5" ht="12.75">
      <c r="A1375" s="35" t="s">
        <v>56</v>
      </c>
      <c r="E1375" s="40" t="s">
        <v>5</v>
      </c>
    </row>
    <row r="1376" spans="1:5" ht="12.75">
      <c r="A1376" t="s">
        <v>57</v>
      </c>
      <c r="E1376" s="39" t="s">
        <v>5</v>
      </c>
    </row>
    <row r="1377" spans="1:16" ht="25.5">
      <c r="A1377" t="s">
        <v>50</v>
      </c>
      <c s="34" t="s">
        <v>2443</v>
      </c>
      <c s="34" t="s">
        <v>2444</v>
      </c>
      <c s="35" t="s">
        <v>5</v>
      </c>
      <c s="6" t="s">
        <v>2445</v>
      </c>
      <c s="36" t="s">
        <v>257</v>
      </c>
      <c s="37">
        <v>1</v>
      </c>
      <c s="36">
        <v>0</v>
      </c>
      <c s="36">
        <f>ROUND(G1377*H1377,6)</f>
      </c>
      <c r="L1377" s="38">
        <v>0</v>
      </c>
      <c s="32">
        <f>ROUND(ROUND(L1377,2)*ROUND(G1377,3),2)</f>
      </c>
      <c s="36" t="s">
        <v>98</v>
      </c>
      <c>
        <f>(M1377*21)/100</f>
      </c>
      <c t="s">
        <v>28</v>
      </c>
    </row>
    <row r="1378" spans="1:5" ht="25.5">
      <c r="A1378" s="35" t="s">
        <v>55</v>
      </c>
      <c r="E1378" s="39" t="s">
        <v>2445</v>
      </c>
    </row>
    <row r="1379" spans="1:5" ht="102">
      <c r="A1379" s="35" t="s">
        <v>56</v>
      </c>
      <c r="E1379" s="42" t="s">
        <v>2446</v>
      </c>
    </row>
    <row r="1380" spans="1:5" ht="12.75">
      <c r="A1380" t="s">
        <v>57</v>
      </c>
      <c r="E1380" s="39" t="s">
        <v>5</v>
      </c>
    </row>
    <row r="1381" spans="1:16" ht="25.5">
      <c r="A1381" t="s">
        <v>50</v>
      </c>
      <c s="34" t="s">
        <v>2447</v>
      </c>
      <c s="34" t="s">
        <v>2448</v>
      </c>
      <c s="35" t="s">
        <v>5</v>
      </c>
      <c s="6" t="s">
        <v>2449</v>
      </c>
      <c s="36" t="s">
        <v>85</v>
      </c>
      <c s="37">
        <v>3</v>
      </c>
      <c s="36">
        <v>0.016</v>
      </c>
      <c s="36">
        <f>ROUND(G1381*H1381,6)</f>
      </c>
      <c r="L1381" s="38">
        <v>0</v>
      </c>
      <c s="32">
        <f>ROUND(ROUND(L1381,2)*ROUND(G1381,3),2)</f>
      </c>
      <c s="36" t="s">
        <v>98</v>
      </c>
      <c>
        <f>(M1381*21)/100</f>
      </c>
      <c t="s">
        <v>28</v>
      </c>
    </row>
    <row r="1382" spans="1:5" ht="25.5">
      <c r="A1382" s="35" t="s">
        <v>55</v>
      </c>
      <c r="E1382" s="39" t="s">
        <v>2449</v>
      </c>
    </row>
    <row r="1383" spans="1:5" ht="51">
      <c r="A1383" s="35" t="s">
        <v>56</v>
      </c>
      <c r="E1383" s="42" t="s">
        <v>2450</v>
      </c>
    </row>
    <row r="1384" spans="1:5" ht="12.75">
      <c r="A1384" t="s">
        <v>57</v>
      </c>
      <c r="E1384" s="39" t="s">
        <v>5</v>
      </c>
    </row>
    <row r="1385" spans="1:16" ht="25.5">
      <c r="A1385" t="s">
        <v>50</v>
      </c>
      <c s="34" t="s">
        <v>2451</v>
      </c>
      <c s="34" t="s">
        <v>2452</v>
      </c>
      <c s="35" t="s">
        <v>5</v>
      </c>
      <c s="6" t="s">
        <v>2453</v>
      </c>
      <c s="36" t="s">
        <v>85</v>
      </c>
      <c s="37">
        <v>28</v>
      </c>
      <c s="36">
        <v>0.0175</v>
      </c>
      <c s="36">
        <f>ROUND(G1385*H1385,6)</f>
      </c>
      <c r="L1385" s="38">
        <v>0</v>
      </c>
      <c s="32">
        <f>ROUND(ROUND(L1385,2)*ROUND(G1385,3),2)</f>
      </c>
      <c s="36" t="s">
        <v>98</v>
      </c>
      <c>
        <f>(M1385*21)/100</f>
      </c>
      <c t="s">
        <v>28</v>
      </c>
    </row>
    <row r="1386" spans="1:5" ht="25.5">
      <c r="A1386" s="35" t="s">
        <v>55</v>
      </c>
      <c r="E1386" s="39" t="s">
        <v>2453</v>
      </c>
    </row>
    <row r="1387" spans="1:5" ht="51">
      <c r="A1387" s="35" t="s">
        <v>56</v>
      </c>
      <c r="E1387" s="42" t="s">
        <v>2454</v>
      </c>
    </row>
    <row r="1388" spans="1:5" ht="12.75">
      <c r="A1388" t="s">
        <v>57</v>
      </c>
      <c r="E1388" s="39" t="s">
        <v>5</v>
      </c>
    </row>
    <row r="1389" spans="1:16" ht="25.5">
      <c r="A1389" t="s">
        <v>50</v>
      </c>
      <c s="34" t="s">
        <v>2455</v>
      </c>
      <c s="34" t="s">
        <v>2456</v>
      </c>
      <c s="35" t="s">
        <v>5</v>
      </c>
      <c s="6" t="s">
        <v>2457</v>
      </c>
      <c s="36" t="s">
        <v>85</v>
      </c>
      <c s="37">
        <v>89</v>
      </c>
      <c s="36">
        <v>0.0195</v>
      </c>
      <c s="36">
        <f>ROUND(G1389*H1389,6)</f>
      </c>
      <c r="L1389" s="38">
        <v>0</v>
      </c>
      <c s="32">
        <f>ROUND(ROUND(L1389,2)*ROUND(G1389,3),2)</f>
      </c>
      <c s="36" t="s">
        <v>98</v>
      </c>
      <c>
        <f>(M1389*21)/100</f>
      </c>
      <c t="s">
        <v>28</v>
      </c>
    </row>
    <row r="1390" spans="1:5" ht="25.5">
      <c r="A1390" s="35" t="s">
        <v>55</v>
      </c>
      <c r="E1390" s="39" t="s">
        <v>2457</v>
      </c>
    </row>
    <row r="1391" spans="1:5" ht="63.75">
      <c r="A1391" s="35" t="s">
        <v>56</v>
      </c>
      <c r="E1391" s="42" t="s">
        <v>2458</v>
      </c>
    </row>
    <row r="1392" spans="1:5" ht="12.75">
      <c r="A1392" t="s">
        <v>57</v>
      </c>
      <c r="E1392" s="39" t="s">
        <v>5</v>
      </c>
    </row>
    <row r="1393" spans="1:16" ht="25.5">
      <c r="A1393" t="s">
        <v>50</v>
      </c>
      <c s="34" t="s">
        <v>2459</v>
      </c>
      <c s="34" t="s">
        <v>2460</v>
      </c>
      <c s="35" t="s">
        <v>5</v>
      </c>
      <c s="6" t="s">
        <v>1760</v>
      </c>
      <c s="36" t="s">
        <v>85</v>
      </c>
      <c s="37">
        <v>9</v>
      </c>
      <c s="36">
        <v>0.0195</v>
      </c>
      <c s="36">
        <f>ROUND(G1393*H1393,6)</f>
      </c>
      <c r="L1393" s="38">
        <v>0</v>
      </c>
      <c s="32">
        <f>ROUND(ROUND(L1393,2)*ROUND(G1393,3),2)</f>
      </c>
      <c s="36" t="s">
        <v>1449</v>
      </c>
      <c>
        <f>(M1393*21)/100</f>
      </c>
      <c t="s">
        <v>28</v>
      </c>
    </row>
    <row r="1394" spans="1:5" ht="25.5">
      <c r="A1394" s="35" t="s">
        <v>55</v>
      </c>
      <c r="E1394" s="39" t="s">
        <v>1760</v>
      </c>
    </row>
    <row r="1395" spans="1:5" ht="63.75">
      <c r="A1395" s="35" t="s">
        <v>56</v>
      </c>
      <c r="E1395" s="42" t="s">
        <v>2393</v>
      </c>
    </row>
    <row r="1396" spans="1:5" ht="12.75">
      <c r="A1396" t="s">
        <v>57</v>
      </c>
      <c r="E1396" s="39" t="s">
        <v>5</v>
      </c>
    </row>
    <row r="1397" spans="1:16" ht="25.5">
      <c r="A1397" t="s">
        <v>50</v>
      </c>
      <c s="34" t="s">
        <v>2461</v>
      </c>
      <c s="34" t="s">
        <v>2462</v>
      </c>
      <c s="35" t="s">
        <v>5</v>
      </c>
      <c s="6" t="s">
        <v>2396</v>
      </c>
      <c s="36" t="s">
        <v>85</v>
      </c>
      <c s="37">
        <v>31</v>
      </c>
      <c s="36">
        <v>0</v>
      </c>
      <c s="36">
        <f>ROUND(G1397*H1397,6)</f>
      </c>
      <c r="L1397" s="38">
        <v>0</v>
      </c>
      <c s="32">
        <f>ROUND(ROUND(L1397,2)*ROUND(G1397,3),2)</f>
      </c>
      <c s="36" t="s">
        <v>1449</v>
      </c>
      <c>
        <f>(M1397*21)/100</f>
      </c>
      <c t="s">
        <v>28</v>
      </c>
    </row>
    <row r="1398" spans="1:5" ht="25.5">
      <c r="A1398" s="35" t="s">
        <v>55</v>
      </c>
      <c r="E1398" s="39" t="s">
        <v>2396</v>
      </c>
    </row>
    <row r="1399" spans="1:5" ht="76.5">
      <c r="A1399" s="35" t="s">
        <v>56</v>
      </c>
      <c r="E1399" s="42" t="s">
        <v>2397</v>
      </c>
    </row>
    <row r="1400" spans="1:5" ht="12.75">
      <c r="A1400" t="s">
        <v>57</v>
      </c>
      <c r="E1400" s="39" t="s">
        <v>5</v>
      </c>
    </row>
    <row r="1401" spans="1:16" ht="12.75">
      <c r="A1401" t="s">
        <v>50</v>
      </c>
      <c s="34" t="s">
        <v>2463</v>
      </c>
      <c s="34" t="s">
        <v>2464</v>
      </c>
      <c s="35" t="s">
        <v>5</v>
      </c>
      <c s="6" t="s">
        <v>1764</v>
      </c>
      <c s="36" t="s">
        <v>85</v>
      </c>
      <c s="37">
        <v>1</v>
      </c>
      <c s="36">
        <v>0.0175</v>
      </c>
      <c s="36">
        <f>ROUND(G1401*H1401,6)</f>
      </c>
      <c r="L1401" s="38">
        <v>0</v>
      </c>
      <c s="32">
        <f>ROUND(ROUND(L1401,2)*ROUND(G1401,3),2)</f>
      </c>
      <c s="36" t="s">
        <v>1449</v>
      </c>
      <c>
        <f>(M1401*21)/100</f>
      </c>
      <c t="s">
        <v>28</v>
      </c>
    </row>
    <row r="1402" spans="1:5" ht="12.75">
      <c r="A1402" s="35" t="s">
        <v>55</v>
      </c>
      <c r="E1402" s="39" t="s">
        <v>1764</v>
      </c>
    </row>
    <row r="1403" spans="1:5" ht="38.25">
      <c r="A1403" s="35" t="s">
        <v>56</v>
      </c>
      <c r="E1403" s="42" t="s">
        <v>1765</v>
      </c>
    </row>
    <row r="1404" spans="1:5" ht="12.75">
      <c r="A1404" t="s">
        <v>57</v>
      </c>
      <c r="E1404" s="39" t="s">
        <v>5</v>
      </c>
    </row>
    <row r="1405" spans="1:16" ht="25.5">
      <c r="A1405" t="s">
        <v>50</v>
      </c>
      <c s="34" t="s">
        <v>2465</v>
      </c>
      <c s="34" t="s">
        <v>2466</v>
      </c>
      <c s="35" t="s">
        <v>5</v>
      </c>
      <c s="6" t="s">
        <v>2404</v>
      </c>
      <c s="36" t="s">
        <v>85</v>
      </c>
      <c s="37">
        <v>4</v>
      </c>
      <c s="36">
        <v>0</v>
      </c>
      <c s="36">
        <f>ROUND(G1405*H1405,6)</f>
      </c>
      <c r="L1405" s="38">
        <v>0</v>
      </c>
      <c s="32">
        <f>ROUND(ROUND(L1405,2)*ROUND(G1405,3),2)</f>
      </c>
      <c s="36" t="s">
        <v>1449</v>
      </c>
      <c>
        <f>(M1405*21)/100</f>
      </c>
      <c t="s">
        <v>28</v>
      </c>
    </row>
    <row r="1406" spans="1:5" ht="25.5">
      <c r="A1406" s="35" t="s">
        <v>55</v>
      </c>
      <c r="E1406" s="39" t="s">
        <v>2404</v>
      </c>
    </row>
    <row r="1407" spans="1:5" ht="38.25">
      <c r="A1407" s="35" t="s">
        <v>56</v>
      </c>
      <c r="E1407" s="42" t="s">
        <v>2405</v>
      </c>
    </row>
    <row r="1408" spans="1:5" ht="12.75">
      <c r="A1408" t="s">
        <v>57</v>
      </c>
      <c r="E1408" s="39" t="s">
        <v>5</v>
      </c>
    </row>
    <row r="1409" spans="1:16" ht="12.75">
      <c r="A1409" t="s">
        <v>50</v>
      </c>
      <c s="34" t="s">
        <v>2467</v>
      </c>
      <c s="34" t="s">
        <v>2468</v>
      </c>
      <c s="35" t="s">
        <v>5</v>
      </c>
      <c s="6" t="s">
        <v>1768</v>
      </c>
      <c s="36" t="s">
        <v>85</v>
      </c>
      <c s="37">
        <v>129</v>
      </c>
      <c s="36">
        <v>0</v>
      </c>
      <c s="36">
        <f>ROUND(G1409*H1409,6)</f>
      </c>
      <c r="L1409" s="38">
        <v>0</v>
      </c>
      <c s="32">
        <f>ROUND(ROUND(L1409,2)*ROUND(G1409,3),2)</f>
      </c>
      <c s="36" t="s">
        <v>1449</v>
      </c>
      <c>
        <f>(M1409*21)/100</f>
      </c>
      <c t="s">
        <v>28</v>
      </c>
    </row>
    <row r="1410" spans="1:5" ht="12.75">
      <c r="A1410" s="35" t="s">
        <v>55</v>
      </c>
      <c r="E1410" s="39" t="s">
        <v>1768</v>
      </c>
    </row>
    <row r="1411" spans="1:5" ht="127.5">
      <c r="A1411" s="35" t="s">
        <v>56</v>
      </c>
      <c r="E1411" s="42" t="s">
        <v>1737</v>
      </c>
    </row>
    <row r="1412" spans="1:5" ht="12.75">
      <c r="A1412" t="s">
        <v>57</v>
      </c>
      <c r="E1412" s="39" t="s">
        <v>5</v>
      </c>
    </row>
    <row r="1413" spans="1:16" ht="12.75">
      <c r="A1413" t="s">
        <v>50</v>
      </c>
      <c s="34" t="s">
        <v>2469</v>
      </c>
      <c s="34" t="s">
        <v>2470</v>
      </c>
      <c s="35" t="s">
        <v>5</v>
      </c>
      <c s="6" t="s">
        <v>1771</v>
      </c>
      <c s="36" t="s">
        <v>85</v>
      </c>
      <c s="37">
        <v>129</v>
      </c>
      <c s="36">
        <v>0.0004</v>
      </c>
      <c s="36">
        <f>ROUND(G1413*H1413,6)</f>
      </c>
      <c r="L1413" s="38">
        <v>0</v>
      </c>
      <c s="32">
        <f>ROUND(ROUND(L1413,2)*ROUND(G1413,3),2)</f>
      </c>
      <c s="36" t="s">
        <v>1449</v>
      </c>
      <c>
        <f>(M1413*21)/100</f>
      </c>
      <c t="s">
        <v>28</v>
      </c>
    </row>
    <row r="1414" spans="1:5" ht="12.75">
      <c r="A1414" s="35" t="s">
        <v>55</v>
      </c>
      <c r="E1414" s="39" t="s">
        <v>1771</v>
      </c>
    </row>
    <row r="1415" spans="1:5" ht="12.75">
      <c r="A1415" s="35" t="s">
        <v>56</v>
      </c>
      <c r="E1415" s="40" t="s">
        <v>5</v>
      </c>
    </row>
    <row r="1416" spans="1:5" ht="12.75">
      <c r="A1416" t="s">
        <v>57</v>
      </c>
      <c r="E1416" s="39" t="s">
        <v>5</v>
      </c>
    </row>
    <row r="1417" spans="1:16" ht="12.75">
      <c r="A1417" t="s">
        <v>50</v>
      </c>
      <c s="34" t="s">
        <v>913</v>
      </c>
      <c s="34" t="s">
        <v>2471</v>
      </c>
      <c s="35" t="s">
        <v>5</v>
      </c>
      <c s="6" t="s">
        <v>2472</v>
      </c>
      <c s="36" t="s">
        <v>85</v>
      </c>
      <c s="37">
        <v>129</v>
      </c>
      <c s="36">
        <v>0</v>
      </c>
      <c s="36">
        <f>ROUND(G1417*H1417,6)</f>
      </c>
      <c r="L1417" s="38">
        <v>0</v>
      </c>
      <c s="32">
        <f>ROUND(ROUND(L1417,2)*ROUND(G1417,3),2)</f>
      </c>
      <c s="36" t="s">
        <v>316</v>
      </c>
      <c>
        <f>(M1417*21)/100</f>
      </c>
      <c t="s">
        <v>28</v>
      </c>
    </row>
    <row r="1418" spans="1:5" ht="12.75">
      <c r="A1418" s="35" t="s">
        <v>55</v>
      </c>
      <c r="E1418" s="39" t="s">
        <v>2472</v>
      </c>
    </row>
    <row r="1419" spans="1:5" ht="38.25">
      <c r="A1419" s="35" t="s">
        <v>56</v>
      </c>
      <c r="E1419" s="42" t="s">
        <v>2473</v>
      </c>
    </row>
    <row r="1420" spans="1:5" ht="12.75">
      <c r="A1420" t="s">
        <v>57</v>
      </c>
      <c r="E1420" s="39" t="s">
        <v>5</v>
      </c>
    </row>
    <row r="1421" spans="1:16" ht="12.75">
      <c r="A1421" t="s">
        <v>50</v>
      </c>
      <c s="34" t="s">
        <v>1155</v>
      </c>
      <c s="34" t="s">
        <v>2474</v>
      </c>
      <c s="35" t="s">
        <v>5</v>
      </c>
      <c s="6" t="s">
        <v>2475</v>
      </c>
      <c s="36" t="s">
        <v>85</v>
      </c>
      <c s="37">
        <v>129</v>
      </c>
      <c s="36">
        <v>0.0022</v>
      </c>
      <c s="36">
        <f>ROUND(G1421*H1421,6)</f>
      </c>
      <c r="L1421" s="38">
        <v>0</v>
      </c>
      <c s="32">
        <f>ROUND(ROUND(L1421,2)*ROUND(G1421,3),2)</f>
      </c>
      <c s="36" t="s">
        <v>316</v>
      </c>
      <c>
        <f>(M1421*21)/100</f>
      </c>
      <c t="s">
        <v>28</v>
      </c>
    </row>
    <row r="1422" spans="1:5" ht="12.75">
      <c r="A1422" s="35" t="s">
        <v>55</v>
      </c>
      <c r="E1422" s="39" t="s">
        <v>2475</v>
      </c>
    </row>
    <row r="1423" spans="1:5" ht="12.75">
      <c r="A1423" s="35" t="s">
        <v>56</v>
      </c>
      <c r="E1423" s="40" t="s">
        <v>2476</v>
      </c>
    </row>
    <row r="1424" spans="1:5" ht="12.75">
      <c r="A1424" t="s">
        <v>57</v>
      </c>
      <c r="E1424" s="39" t="s">
        <v>5</v>
      </c>
    </row>
    <row r="1425" spans="1:16" ht="12.75">
      <c r="A1425" t="s">
        <v>50</v>
      </c>
      <c s="34" t="s">
        <v>1159</v>
      </c>
      <c s="34" t="s">
        <v>2477</v>
      </c>
      <c s="35" t="s">
        <v>5</v>
      </c>
      <c s="6" t="s">
        <v>2478</v>
      </c>
      <c s="36" t="s">
        <v>85</v>
      </c>
      <c s="37">
        <v>25</v>
      </c>
      <c s="36">
        <v>0.00015</v>
      </c>
      <c s="36">
        <f>ROUND(G1425*H1425,6)</f>
      </c>
      <c r="L1425" s="38">
        <v>0</v>
      </c>
      <c s="32">
        <f>ROUND(ROUND(L1425,2)*ROUND(G1425,3),2)</f>
      </c>
      <c s="36" t="s">
        <v>316</v>
      </c>
      <c>
        <f>(M1425*21)/100</f>
      </c>
      <c t="s">
        <v>28</v>
      </c>
    </row>
    <row r="1426" spans="1:5" ht="12.75">
      <c r="A1426" s="35" t="s">
        <v>55</v>
      </c>
      <c r="E1426" s="39" t="s">
        <v>2478</v>
      </c>
    </row>
    <row r="1427" spans="1:5" ht="25.5">
      <c r="A1427" s="35" t="s">
        <v>56</v>
      </c>
      <c r="E1427" s="40" t="s">
        <v>2479</v>
      </c>
    </row>
    <row r="1428" spans="1:5" ht="12.75">
      <c r="A1428" t="s">
        <v>57</v>
      </c>
      <c r="E1428" s="39" t="s">
        <v>5</v>
      </c>
    </row>
    <row r="1429" spans="1:16" ht="12.75">
      <c r="A1429" t="s">
        <v>50</v>
      </c>
      <c s="34" t="s">
        <v>2480</v>
      </c>
      <c s="34" t="s">
        <v>2481</v>
      </c>
      <c s="35" t="s">
        <v>5</v>
      </c>
      <c s="6" t="s">
        <v>2482</v>
      </c>
      <c s="36" t="s">
        <v>85</v>
      </c>
      <c s="37">
        <v>9</v>
      </c>
      <c s="36">
        <v>0</v>
      </c>
      <c s="36">
        <f>ROUND(G1429*H1429,6)</f>
      </c>
      <c r="L1429" s="38">
        <v>0</v>
      </c>
      <c s="32">
        <f>ROUND(ROUND(L1429,2)*ROUND(G1429,3),2)</f>
      </c>
      <c s="36" t="s">
        <v>316</v>
      </c>
      <c>
        <f>(M1429*21)/100</f>
      </c>
      <c t="s">
        <v>28</v>
      </c>
    </row>
    <row r="1430" spans="1:5" ht="12.75">
      <c r="A1430" s="35" t="s">
        <v>55</v>
      </c>
      <c r="E1430" s="39" t="s">
        <v>2482</v>
      </c>
    </row>
    <row r="1431" spans="1:5" ht="25.5">
      <c r="A1431" s="35" t="s">
        <v>56</v>
      </c>
      <c r="E1431" s="40" t="s">
        <v>1775</v>
      </c>
    </row>
    <row r="1432" spans="1:5" ht="12.75">
      <c r="A1432" t="s">
        <v>57</v>
      </c>
      <c r="E1432" s="39" t="s">
        <v>5</v>
      </c>
    </row>
    <row r="1433" spans="1:16" ht="12.75">
      <c r="A1433" t="s">
        <v>50</v>
      </c>
      <c s="34" t="s">
        <v>205</v>
      </c>
      <c s="34" t="s">
        <v>2483</v>
      </c>
      <c s="35" t="s">
        <v>5</v>
      </c>
      <c s="6" t="s">
        <v>1774</v>
      </c>
      <c s="36" t="s">
        <v>257</v>
      </c>
      <c s="37">
        <v>9</v>
      </c>
      <c s="36">
        <v>0</v>
      </c>
      <c s="36">
        <f>ROUND(G1433*H1433,6)</f>
      </c>
      <c r="L1433" s="38">
        <v>0</v>
      </c>
      <c s="32">
        <f>ROUND(ROUND(L1433,2)*ROUND(G1433,3),2)</f>
      </c>
      <c s="36" t="s">
        <v>1449</v>
      </c>
      <c>
        <f>(M1433*21)/100</f>
      </c>
      <c t="s">
        <v>28</v>
      </c>
    </row>
    <row r="1434" spans="1:5" ht="12.75">
      <c r="A1434" s="35" t="s">
        <v>55</v>
      </c>
      <c r="E1434" s="39" t="s">
        <v>1774</v>
      </c>
    </row>
    <row r="1435" spans="1:5" ht="25.5">
      <c r="A1435" s="35" t="s">
        <v>56</v>
      </c>
      <c r="E1435" s="40" t="s">
        <v>1775</v>
      </c>
    </row>
    <row r="1436" spans="1:5" ht="12.75">
      <c r="A1436" t="s">
        <v>57</v>
      </c>
      <c r="E1436" s="39" t="s">
        <v>5</v>
      </c>
    </row>
    <row r="1437" spans="1:13" ht="12.75">
      <c r="A1437" t="s">
        <v>47</v>
      </c>
      <c r="C1437" s="31" t="s">
        <v>312</v>
      </c>
      <c r="E1437" s="33" t="s">
        <v>313</v>
      </c>
      <c r="J1437" s="32">
        <f>0</f>
      </c>
      <c s="32">
        <f>0</f>
      </c>
      <c s="32">
        <f>0+L1438+L1442+L1446+L1450+L1454+L1458+L1462+L1466+L1470+L1474+L1478+L1482+L1486+L1490+L1494+L1498+L1502+L1506+L1510+L1514+L1518+L1522+L1526+L1530+L1534+L1538+L1542+L1546+L1550+L1554+L1558+L1562+L1566+L1570+L1574+L1578+L1582+L1586+L1590+L1594+L1598+L1602+L1606+L1610+L1614+L1618+L1622+L1626+L1630+L1634+L1638+L1642+L1646+L1650+L1654+L1658+L1662+L1666+L1670+L1674+L1678+L1682+L1686+L1690+L1694+L1698+L1702+L1706+L1710+L1714+L1718+L1722+L1726+L1730+L1734+L1738+L1742+L1746+L1750+L1754+L1758+L1762+L1766+L1770+L1774+L1778+L1782+L1786+L1790+L1794+L1798+L1802+L1806+L1810+L1814+L1818+L1822+L1826+L1830+L1834+L1838+L1842+L1846+L1850+L1854+L1858+L1862+L1866+L1870+L1874+L1878+L1882+L1886+L1890+L1894+L1898+L1902+L1906+L1910+L1914+L1918+L1922+L1926+L1930+L1934+L1938+L1942+L1946+L1950+L1954+L1958+L1962+L1966+L1970+L1974+L1978+L1982+L1986+L1990+L1994+L1998+L2002+L2006+L2010+L2014</f>
      </c>
      <c s="32">
        <f>0+M1438+M1442+M1446+M1450+M1454+M1458+M1462+M1466+M1470+M1474+M1478+M1482+M1486+M1490+M1494+M1498+M1502+M1506+M1510+M1514+M1518+M1522+M1526+M1530+M1534+M1538+M1542+M1546+M1550+M1554+M1558+M1562+M1566+M1570+M1574+M1578+M1582+M1586+M1590+M1594+M1598+M1602+M1606+M1610+M1614+M1618+M1622+M1626+M1630+M1634+M1638+M1642+M1646+M1650+M1654+M1658+M1662+M1666+M1670+M1674+M1678+M1682+M1686+M1690+M1694+M1698+M1702+M1706+M1710+M1714+M1718+M1722+M1726+M1730+M1734+M1738+M1742+M1746+M1750+M1754+M1758+M1762+M1766+M1770+M1774+M1778+M1782+M1786+M1790+M1794+M1798+M1802+M1806+M1810+M1814+M1818+M1822+M1826+M1830+M1834+M1838+M1842+M1846+M1850+M1854+M1858+M1862+M1866+M1870+M1874+M1878+M1882+M1886+M1890+M1894+M1898+M1902+M1906+M1910+M1914+M1918+M1922+M1926+M1930+M1934+M1938+M1942+M1946+M1950+M1954+M1958+M1962+M1966+M1970+M1974+M1978+M1982+M1986+M1990+M1994+M1998+M2002+M2006+M2010+M2014</f>
      </c>
    </row>
    <row r="1438" spans="1:16" ht="25.5">
      <c r="A1438" t="s">
        <v>50</v>
      </c>
      <c s="34" t="s">
        <v>2484</v>
      </c>
      <c s="34" t="s">
        <v>2485</v>
      </c>
      <c s="35" t="s">
        <v>5</v>
      </c>
      <c s="6" t="s">
        <v>2486</v>
      </c>
      <c s="36" t="s">
        <v>70</v>
      </c>
      <c s="37">
        <v>4.278</v>
      </c>
      <c s="36">
        <v>0</v>
      </c>
      <c s="36">
        <f>ROUND(G1438*H1438,6)</f>
      </c>
      <c r="L1438" s="38">
        <v>0</v>
      </c>
      <c s="32">
        <f>ROUND(ROUND(L1438,2)*ROUND(G1438,3),2)</f>
      </c>
      <c s="36" t="s">
        <v>316</v>
      </c>
      <c>
        <f>(M1438*21)/100</f>
      </c>
      <c t="s">
        <v>28</v>
      </c>
    </row>
    <row r="1439" spans="1:5" ht="25.5">
      <c r="A1439" s="35" t="s">
        <v>55</v>
      </c>
      <c r="E1439" s="39" t="s">
        <v>2486</v>
      </c>
    </row>
    <row r="1440" spans="1:5" ht="25.5">
      <c r="A1440" s="35" t="s">
        <v>56</v>
      </c>
      <c r="E1440" s="42" t="s">
        <v>2487</v>
      </c>
    </row>
    <row r="1441" spans="1:5" ht="12.75">
      <c r="A1441" t="s">
        <v>57</v>
      </c>
      <c r="E1441" s="39" t="s">
        <v>5</v>
      </c>
    </row>
    <row r="1442" spans="1:16" ht="12.75">
      <c r="A1442" t="s">
        <v>50</v>
      </c>
      <c s="34" t="s">
        <v>2488</v>
      </c>
      <c s="34" t="s">
        <v>2489</v>
      </c>
      <c s="35" t="s">
        <v>5</v>
      </c>
      <c s="6" t="s">
        <v>2490</v>
      </c>
      <c s="36" t="s">
        <v>70</v>
      </c>
      <c s="37">
        <v>81.323</v>
      </c>
      <c s="36">
        <v>0</v>
      </c>
      <c s="36">
        <f>ROUND(G1442*H1442,6)</f>
      </c>
      <c r="L1442" s="38">
        <v>0</v>
      </c>
      <c s="32">
        <f>ROUND(ROUND(L1442,2)*ROUND(G1442,3),2)</f>
      </c>
      <c s="36" t="s">
        <v>98</v>
      </c>
      <c>
        <f>(M1442*21)/100</f>
      </c>
      <c t="s">
        <v>28</v>
      </c>
    </row>
    <row r="1443" spans="1:5" ht="12.75">
      <c r="A1443" s="35" t="s">
        <v>55</v>
      </c>
      <c r="E1443" s="39" t="s">
        <v>2490</v>
      </c>
    </row>
    <row r="1444" spans="1:5" ht="127.5">
      <c r="A1444" s="35" t="s">
        <v>56</v>
      </c>
      <c r="E1444" s="42" t="s">
        <v>2491</v>
      </c>
    </row>
    <row r="1445" spans="1:5" ht="12.75">
      <c r="A1445" t="s">
        <v>57</v>
      </c>
      <c r="E1445" s="39" t="s">
        <v>5</v>
      </c>
    </row>
    <row r="1446" spans="1:16" ht="12.75">
      <c r="A1446" t="s">
        <v>50</v>
      </c>
      <c s="34" t="s">
        <v>2492</v>
      </c>
      <c s="34" t="s">
        <v>2493</v>
      </c>
      <c s="35" t="s">
        <v>5</v>
      </c>
      <c s="6" t="s">
        <v>2494</v>
      </c>
      <c s="36" t="s">
        <v>70</v>
      </c>
      <c s="37">
        <v>144.3</v>
      </c>
      <c s="36">
        <v>0</v>
      </c>
      <c s="36">
        <f>ROUND(G1446*H1446,6)</f>
      </c>
      <c r="L1446" s="38">
        <v>0</v>
      </c>
      <c s="32">
        <f>ROUND(ROUND(L1446,2)*ROUND(G1446,3),2)</f>
      </c>
      <c s="36" t="s">
        <v>316</v>
      </c>
      <c>
        <f>(M1446*21)/100</f>
      </c>
      <c t="s">
        <v>28</v>
      </c>
    </row>
    <row r="1447" spans="1:5" ht="12.75">
      <c r="A1447" s="35" t="s">
        <v>55</v>
      </c>
      <c r="E1447" s="39" t="s">
        <v>2494</v>
      </c>
    </row>
    <row r="1448" spans="1:5" ht="25.5">
      <c r="A1448" s="35" t="s">
        <v>56</v>
      </c>
      <c r="E1448" s="42" t="s">
        <v>2495</v>
      </c>
    </row>
    <row r="1449" spans="1:5" ht="12.75">
      <c r="A1449" t="s">
        <v>57</v>
      </c>
      <c r="E1449" s="39" t="s">
        <v>5</v>
      </c>
    </row>
    <row r="1450" spans="1:16" ht="12.75">
      <c r="A1450" t="s">
        <v>50</v>
      </c>
      <c s="34" t="s">
        <v>2496</v>
      </c>
      <c s="34" t="s">
        <v>2497</v>
      </c>
      <c s="35" t="s">
        <v>5</v>
      </c>
      <c s="6" t="s">
        <v>2498</v>
      </c>
      <c s="36" t="s">
        <v>70</v>
      </c>
      <c s="37">
        <v>144.3</v>
      </c>
      <c s="36">
        <v>0</v>
      </c>
      <c s="36">
        <f>ROUND(G1450*H1450,6)</f>
      </c>
      <c r="L1450" s="38">
        <v>0</v>
      </c>
      <c s="32">
        <f>ROUND(ROUND(L1450,2)*ROUND(G1450,3),2)</f>
      </c>
      <c s="36" t="s">
        <v>316</v>
      </c>
      <c>
        <f>(M1450*21)/100</f>
      </c>
      <c t="s">
        <v>28</v>
      </c>
    </row>
    <row r="1451" spans="1:5" ht="12.75">
      <c r="A1451" s="35" t="s">
        <v>55</v>
      </c>
      <c r="E1451" s="39" t="s">
        <v>2498</v>
      </c>
    </row>
    <row r="1452" spans="1:5" ht="25.5">
      <c r="A1452" s="35" t="s">
        <v>56</v>
      </c>
      <c r="E1452" s="42" t="s">
        <v>2495</v>
      </c>
    </row>
    <row r="1453" spans="1:5" ht="12.75">
      <c r="A1453" t="s">
        <v>57</v>
      </c>
      <c r="E1453" s="39" t="s">
        <v>5</v>
      </c>
    </row>
    <row r="1454" spans="1:16" ht="25.5">
      <c r="A1454" t="s">
        <v>50</v>
      </c>
      <c s="34" t="s">
        <v>2499</v>
      </c>
      <c s="34" t="s">
        <v>2500</v>
      </c>
      <c s="35" t="s">
        <v>5</v>
      </c>
      <c s="6" t="s">
        <v>2501</v>
      </c>
      <c s="36" t="s">
        <v>70</v>
      </c>
      <c s="37">
        <v>239.25</v>
      </c>
      <c s="36">
        <v>0.00028</v>
      </c>
      <c s="36">
        <f>ROUND(G1454*H1454,6)</f>
      </c>
      <c r="L1454" s="38">
        <v>0</v>
      </c>
      <c s="32">
        <f>ROUND(ROUND(L1454,2)*ROUND(G1454,3),2)</f>
      </c>
      <c s="36" t="s">
        <v>316</v>
      </c>
      <c>
        <f>(M1454*21)/100</f>
      </c>
      <c t="s">
        <v>28</v>
      </c>
    </row>
    <row r="1455" spans="1:5" ht="25.5">
      <c r="A1455" s="35" t="s">
        <v>55</v>
      </c>
      <c r="E1455" s="39" t="s">
        <v>2501</v>
      </c>
    </row>
    <row r="1456" spans="1:5" ht="12.75">
      <c r="A1456" s="35" t="s">
        <v>56</v>
      </c>
      <c r="E1456" s="40" t="s">
        <v>2502</v>
      </c>
    </row>
    <row r="1457" spans="1:5" ht="12.75">
      <c r="A1457" t="s">
        <v>57</v>
      </c>
      <c r="E1457" s="39" t="s">
        <v>5</v>
      </c>
    </row>
    <row r="1458" spans="1:16" ht="12.75">
      <c r="A1458" t="s">
        <v>50</v>
      </c>
      <c s="34" t="s">
        <v>2503</v>
      </c>
      <c s="34" t="s">
        <v>2504</v>
      </c>
      <c s="35" t="s">
        <v>5</v>
      </c>
      <c s="6" t="s">
        <v>2505</v>
      </c>
      <c s="36" t="s">
        <v>70</v>
      </c>
      <c s="37">
        <v>271.07</v>
      </c>
      <c s="36">
        <v>0.00858</v>
      </c>
      <c s="36">
        <f>ROUND(G1458*H1458,6)</f>
      </c>
      <c r="L1458" s="38">
        <v>0</v>
      </c>
      <c s="32">
        <f>ROUND(ROUND(L1458,2)*ROUND(G1458,3),2)</f>
      </c>
      <c s="36" t="s">
        <v>316</v>
      </c>
      <c>
        <f>(M1458*21)/100</f>
      </c>
      <c t="s">
        <v>28</v>
      </c>
    </row>
    <row r="1459" spans="1:5" ht="12.75">
      <c r="A1459" s="35" t="s">
        <v>55</v>
      </c>
      <c r="E1459" s="39" t="s">
        <v>2505</v>
      </c>
    </row>
    <row r="1460" spans="1:5" ht="12.75">
      <c r="A1460" s="35" t="s">
        <v>56</v>
      </c>
      <c r="E1460" s="40" t="s">
        <v>2506</v>
      </c>
    </row>
    <row r="1461" spans="1:5" ht="12.75">
      <c r="A1461" t="s">
        <v>57</v>
      </c>
      <c r="E1461" s="39" t="s">
        <v>5</v>
      </c>
    </row>
    <row r="1462" spans="1:16" ht="12.75">
      <c r="A1462" t="s">
        <v>50</v>
      </c>
      <c s="34" t="s">
        <v>2507</v>
      </c>
      <c s="34" t="s">
        <v>2508</v>
      </c>
      <c s="35" t="s">
        <v>5</v>
      </c>
      <c s="6" t="s">
        <v>2509</v>
      </c>
      <c s="36" t="s">
        <v>70</v>
      </c>
      <c s="37">
        <v>239.25</v>
      </c>
      <c s="36">
        <v>0</v>
      </c>
      <c s="36">
        <f>ROUND(G1462*H1462,6)</f>
      </c>
      <c r="L1462" s="38">
        <v>0</v>
      </c>
      <c s="32">
        <f>ROUND(ROUND(L1462,2)*ROUND(G1462,3),2)</f>
      </c>
      <c s="36" t="s">
        <v>316</v>
      </c>
      <c>
        <f>(M1462*21)/100</f>
      </c>
      <c t="s">
        <v>28</v>
      </c>
    </row>
    <row r="1463" spans="1:5" ht="12.75">
      <c r="A1463" s="35" t="s">
        <v>55</v>
      </c>
      <c r="E1463" s="39" t="s">
        <v>2509</v>
      </c>
    </row>
    <row r="1464" spans="1:5" ht="12.75">
      <c r="A1464" s="35" t="s">
        <v>56</v>
      </c>
      <c r="E1464" s="40" t="s">
        <v>2502</v>
      </c>
    </row>
    <row r="1465" spans="1:5" ht="12.75">
      <c r="A1465" t="s">
        <v>57</v>
      </c>
      <c r="E1465" s="39" t="s">
        <v>5</v>
      </c>
    </row>
    <row r="1466" spans="1:16" ht="25.5">
      <c r="A1466" t="s">
        <v>50</v>
      </c>
      <c s="34" t="s">
        <v>2510</v>
      </c>
      <c s="34" t="s">
        <v>2511</v>
      </c>
      <c s="35" t="s">
        <v>5</v>
      </c>
      <c s="6" t="s">
        <v>2512</v>
      </c>
      <c s="36" t="s">
        <v>70</v>
      </c>
      <c s="37">
        <v>165</v>
      </c>
      <c s="36">
        <v>0.00028</v>
      </c>
      <c s="36">
        <f>ROUND(G1466*H1466,6)</f>
      </c>
      <c r="L1466" s="38">
        <v>0</v>
      </c>
      <c s="32">
        <f>ROUND(ROUND(L1466,2)*ROUND(G1466,3),2)</f>
      </c>
      <c s="36" t="s">
        <v>316</v>
      </c>
      <c>
        <f>(M1466*21)/100</f>
      </c>
      <c t="s">
        <v>28</v>
      </c>
    </row>
    <row r="1467" spans="1:5" ht="25.5">
      <c r="A1467" s="35" t="s">
        <v>55</v>
      </c>
      <c r="E1467" s="39" t="s">
        <v>2512</v>
      </c>
    </row>
    <row r="1468" spans="1:5" ht="51">
      <c r="A1468" s="35" t="s">
        <v>56</v>
      </c>
      <c r="E1468" s="42" t="s">
        <v>2513</v>
      </c>
    </row>
    <row r="1469" spans="1:5" ht="12.75">
      <c r="A1469" t="s">
        <v>57</v>
      </c>
      <c r="E1469" s="39" t="s">
        <v>5</v>
      </c>
    </row>
    <row r="1470" spans="1:16" ht="12.75">
      <c r="A1470" t="s">
        <v>50</v>
      </c>
      <c s="34" t="s">
        <v>2514</v>
      </c>
      <c s="34" t="s">
        <v>2515</v>
      </c>
      <c s="35" t="s">
        <v>5</v>
      </c>
      <c s="6" t="s">
        <v>2516</v>
      </c>
      <c s="36" t="s">
        <v>320</v>
      </c>
      <c s="37">
        <v>330</v>
      </c>
      <c s="36">
        <v>0.001</v>
      </c>
      <c s="36">
        <f>ROUND(G1470*H1470,6)</f>
      </c>
      <c r="L1470" s="38">
        <v>0</v>
      </c>
      <c s="32">
        <f>ROUND(ROUND(L1470,2)*ROUND(G1470,3),2)</f>
      </c>
      <c s="36" t="s">
        <v>98</v>
      </c>
      <c>
        <f>(M1470*21)/100</f>
      </c>
      <c t="s">
        <v>28</v>
      </c>
    </row>
    <row r="1471" spans="1:5" ht="12.75">
      <c r="A1471" s="35" t="s">
        <v>55</v>
      </c>
      <c r="E1471" s="39" t="s">
        <v>2516</v>
      </c>
    </row>
    <row r="1472" spans="1:5" ht="12.75">
      <c r="A1472" s="35" t="s">
        <v>56</v>
      </c>
      <c r="E1472" s="40" t="s">
        <v>2517</v>
      </c>
    </row>
    <row r="1473" spans="1:5" ht="12.75">
      <c r="A1473" t="s">
        <v>57</v>
      </c>
      <c r="E1473" s="39" t="s">
        <v>5</v>
      </c>
    </row>
    <row r="1474" spans="1:16" ht="25.5">
      <c r="A1474" t="s">
        <v>50</v>
      </c>
      <c s="34" t="s">
        <v>2518</v>
      </c>
      <c s="34" t="s">
        <v>2519</v>
      </c>
      <c s="35" t="s">
        <v>5</v>
      </c>
      <c s="6" t="s">
        <v>2520</v>
      </c>
      <c s="36" t="s">
        <v>70</v>
      </c>
      <c s="37">
        <v>165</v>
      </c>
      <c s="36">
        <v>0</v>
      </c>
      <c s="36">
        <f>ROUND(G1474*H1474,6)</f>
      </c>
      <c r="L1474" s="38">
        <v>0</v>
      </c>
      <c s="32">
        <f>ROUND(ROUND(L1474,2)*ROUND(G1474,3),2)</f>
      </c>
      <c s="36" t="s">
        <v>316</v>
      </c>
      <c>
        <f>(M1474*21)/100</f>
      </c>
      <c t="s">
        <v>28</v>
      </c>
    </row>
    <row r="1475" spans="1:5" ht="25.5">
      <c r="A1475" s="35" t="s">
        <v>55</v>
      </c>
      <c r="E1475" s="39" t="s">
        <v>2520</v>
      </c>
    </row>
    <row r="1476" spans="1:5" ht="38.25">
      <c r="A1476" s="35" t="s">
        <v>56</v>
      </c>
      <c r="E1476" s="40" t="s">
        <v>2093</v>
      </c>
    </row>
    <row r="1477" spans="1:5" ht="12.75">
      <c r="A1477" t="s">
        <v>57</v>
      </c>
      <c r="E1477" s="39" t="s">
        <v>5</v>
      </c>
    </row>
    <row r="1478" spans="1:16" ht="12.75">
      <c r="A1478" t="s">
        <v>50</v>
      </c>
      <c s="34" t="s">
        <v>2521</v>
      </c>
      <c s="34" t="s">
        <v>2522</v>
      </c>
      <c s="35" t="s">
        <v>5</v>
      </c>
      <c s="6" t="s">
        <v>2523</v>
      </c>
      <c s="36" t="s">
        <v>70</v>
      </c>
      <c s="37">
        <v>210</v>
      </c>
      <c s="36">
        <v>0</v>
      </c>
      <c s="36">
        <f>ROUND(G1478*H1478,6)</f>
      </c>
      <c r="L1478" s="38">
        <v>0</v>
      </c>
      <c s="32">
        <f>ROUND(ROUND(L1478,2)*ROUND(G1478,3),2)</f>
      </c>
      <c s="36" t="s">
        <v>316</v>
      </c>
      <c>
        <f>(M1478*21)/100</f>
      </c>
      <c t="s">
        <v>28</v>
      </c>
    </row>
    <row r="1479" spans="1:5" ht="12.75">
      <c r="A1479" s="35" t="s">
        <v>55</v>
      </c>
      <c r="E1479" s="39" t="s">
        <v>2523</v>
      </c>
    </row>
    <row r="1480" spans="1:5" ht="12.75">
      <c r="A1480" s="35" t="s">
        <v>56</v>
      </c>
      <c r="E1480" s="40" t="s">
        <v>2524</v>
      </c>
    </row>
    <row r="1481" spans="1:5" ht="12.75">
      <c r="A1481" t="s">
        <v>57</v>
      </c>
      <c r="E1481" s="39" t="s">
        <v>5</v>
      </c>
    </row>
    <row r="1482" spans="1:16" ht="25.5">
      <c r="A1482" t="s">
        <v>50</v>
      </c>
      <c s="34" t="s">
        <v>2525</v>
      </c>
      <c s="34" t="s">
        <v>2526</v>
      </c>
      <c s="35" t="s">
        <v>5</v>
      </c>
      <c s="6" t="s">
        <v>2527</v>
      </c>
      <c s="36" t="s">
        <v>70</v>
      </c>
      <c s="37">
        <v>210</v>
      </c>
      <c s="36">
        <v>0.00025</v>
      </c>
      <c s="36">
        <f>ROUND(G1482*H1482,6)</f>
      </c>
      <c r="L1482" s="38">
        <v>0</v>
      </c>
      <c s="32">
        <f>ROUND(ROUND(L1482,2)*ROUND(G1482,3),2)</f>
      </c>
      <c s="36" t="s">
        <v>316</v>
      </c>
      <c>
        <f>(M1482*21)/100</f>
      </c>
      <c t="s">
        <v>28</v>
      </c>
    </row>
    <row r="1483" spans="1:5" ht="25.5">
      <c r="A1483" s="35" t="s">
        <v>55</v>
      </c>
      <c r="E1483" s="39" t="s">
        <v>2527</v>
      </c>
    </row>
    <row r="1484" spans="1:5" ht="12.75">
      <c r="A1484" s="35" t="s">
        <v>56</v>
      </c>
      <c r="E1484" s="40" t="s">
        <v>2524</v>
      </c>
    </row>
    <row r="1485" spans="1:5" ht="12.75">
      <c r="A1485" t="s">
        <v>57</v>
      </c>
      <c r="E1485" s="39" t="s">
        <v>5</v>
      </c>
    </row>
    <row r="1486" spans="1:16" ht="12.75">
      <c r="A1486" t="s">
        <v>50</v>
      </c>
      <c s="34" t="s">
        <v>2528</v>
      </c>
      <c s="34" t="s">
        <v>2529</v>
      </c>
      <c s="35" t="s">
        <v>5</v>
      </c>
      <c s="6" t="s">
        <v>2516</v>
      </c>
      <c s="36" t="s">
        <v>320</v>
      </c>
      <c s="37">
        <v>420</v>
      </c>
      <c s="36">
        <v>0.001</v>
      </c>
      <c s="36">
        <f>ROUND(G1486*H1486,6)</f>
      </c>
      <c r="L1486" s="38">
        <v>0</v>
      </c>
      <c s="32">
        <f>ROUND(ROUND(L1486,2)*ROUND(G1486,3),2)</f>
      </c>
      <c s="36" t="s">
        <v>1449</v>
      </c>
      <c>
        <f>(M1486*21)/100</f>
      </c>
      <c t="s">
        <v>28</v>
      </c>
    </row>
    <row r="1487" spans="1:5" ht="12.75">
      <c r="A1487" s="35" t="s">
        <v>55</v>
      </c>
      <c r="E1487" s="39" t="s">
        <v>2516</v>
      </c>
    </row>
    <row r="1488" spans="1:5" ht="12.75">
      <c r="A1488" s="35" t="s">
        <v>56</v>
      </c>
      <c r="E1488" s="40" t="s">
        <v>2530</v>
      </c>
    </row>
    <row r="1489" spans="1:5" ht="12.75">
      <c r="A1489" t="s">
        <v>57</v>
      </c>
      <c r="E1489" s="39" t="s">
        <v>5</v>
      </c>
    </row>
    <row r="1490" spans="1:16" ht="12.75">
      <c r="A1490" t="s">
        <v>50</v>
      </c>
      <c s="34" t="s">
        <v>2531</v>
      </c>
      <c s="34" t="s">
        <v>2532</v>
      </c>
      <c s="35" t="s">
        <v>5</v>
      </c>
      <c s="6" t="s">
        <v>2533</v>
      </c>
      <c s="36" t="s">
        <v>70</v>
      </c>
      <c s="37">
        <v>145.291</v>
      </c>
      <c s="36">
        <v>0</v>
      </c>
      <c s="36">
        <f>ROUND(G1490*H1490,6)</f>
      </c>
      <c r="L1490" s="38">
        <v>0</v>
      </c>
      <c s="32">
        <f>ROUND(ROUND(L1490,2)*ROUND(G1490,3),2)</f>
      </c>
      <c s="36" t="s">
        <v>316</v>
      </c>
      <c>
        <f>(M1490*21)/100</f>
      </c>
      <c t="s">
        <v>28</v>
      </c>
    </row>
    <row r="1491" spans="1:5" ht="12.75">
      <c r="A1491" s="35" t="s">
        <v>55</v>
      </c>
      <c r="E1491" s="39" t="s">
        <v>2533</v>
      </c>
    </row>
    <row r="1492" spans="1:5" ht="331.5">
      <c r="A1492" s="35" t="s">
        <v>56</v>
      </c>
      <c r="E1492" s="42" t="s">
        <v>2534</v>
      </c>
    </row>
    <row r="1493" spans="1:5" ht="12.75">
      <c r="A1493" t="s">
        <v>57</v>
      </c>
      <c r="E1493" s="39" t="s">
        <v>5</v>
      </c>
    </row>
    <row r="1494" spans="1:16" ht="12.75">
      <c r="A1494" t="s">
        <v>50</v>
      </c>
      <c s="34" t="s">
        <v>2535</v>
      </c>
      <c s="34" t="s">
        <v>2536</v>
      </c>
      <c s="35" t="s">
        <v>5</v>
      </c>
      <c s="6" t="s">
        <v>2537</v>
      </c>
      <c s="36" t="s">
        <v>78</v>
      </c>
      <c s="37">
        <v>22.4</v>
      </c>
      <c s="36">
        <v>0</v>
      </c>
      <c s="36">
        <f>ROUND(G1494*H1494,6)</f>
      </c>
      <c r="L1494" s="38">
        <v>0</v>
      </c>
      <c s="32">
        <f>ROUND(ROUND(L1494,2)*ROUND(G1494,3),2)</f>
      </c>
      <c s="36" t="s">
        <v>316</v>
      </c>
      <c>
        <f>(M1494*21)/100</f>
      </c>
      <c t="s">
        <v>28</v>
      </c>
    </row>
    <row r="1495" spans="1:5" ht="12.75">
      <c r="A1495" s="35" t="s">
        <v>55</v>
      </c>
      <c r="E1495" s="39" t="s">
        <v>2537</v>
      </c>
    </row>
    <row r="1496" spans="1:5" ht="38.25">
      <c r="A1496" s="35" t="s">
        <v>56</v>
      </c>
      <c r="E1496" s="40" t="s">
        <v>2538</v>
      </c>
    </row>
    <row r="1497" spans="1:5" ht="12.75">
      <c r="A1497" t="s">
        <v>57</v>
      </c>
      <c r="E1497" s="39" t="s">
        <v>5</v>
      </c>
    </row>
    <row r="1498" spans="1:16" ht="25.5">
      <c r="A1498" t="s">
        <v>50</v>
      </c>
      <c s="34" t="s">
        <v>2539</v>
      </c>
      <c s="34" t="s">
        <v>2540</v>
      </c>
      <c s="35" t="s">
        <v>5</v>
      </c>
      <c s="6" t="s">
        <v>2541</v>
      </c>
      <c s="36" t="s">
        <v>85</v>
      </c>
      <c s="37">
        <v>29</v>
      </c>
      <c s="36">
        <v>0.00017</v>
      </c>
      <c s="36">
        <f>ROUND(G1498*H1498,6)</f>
      </c>
      <c r="L1498" s="38">
        <v>0</v>
      </c>
      <c s="32">
        <f>ROUND(ROUND(L1498,2)*ROUND(G1498,3),2)</f>
      </c>
      <c s="36" t="s">
        <v>316</v>
      </c>
      <c>
        <f>(M1498*21)/100</f>
      </c>
      <c t="s">
        <v>28</v>
      </c>
    </row>
    <row r="1499" spans="1:5" ht="25.5">
      <c r="A1499" s="35" t="s">
        <v>55</v>
      </c>
      <c r="E1499" s="39" t="s">
        <v>2541</v>
      </c>
    </row>
    <row r="1500" spans="1:5" ht="12.75">
      <c r="A1500" s="35" t="s">
        <v>56</v>
      </c>
      <c r="E1500" s="40" t="s">
        <v>5</v>
      </c>
    </row>
    <row r="1501" spans="1:5" ht="12.75">
      <c r="A1501" t="s">
        <v>57</v>
      </c>
      <c r="E1501" s="39" t="s">
        <v>5</v>
      </c>
    </row>
    <row r="1502" spans="1:16" ht="25.5">
      <c r="A1502" t="s">
        <v>50</v>
      </c>
      <c s="34" t="s">
        <v>2542</v>
      </c>
      <c s="34" t="s">
        <v>2543</v>
      </c>
      <c s="35" t="s">
        <v>5</v>
      </c>
      <c s="6" t="s">
        <v>2544</v>
      </c>
      <c s="36" t="s">
        <v>85</v>
      </c>
      <c s="37">
        <v>29</v>
      </c>
      <c s="36">
        <v>0.00277</v>
      </c>
      <c s="36">
        <f>ROUND(G1502*H1502,6)</f>
      </c>
      <c r="L1502" s="38">
        <v>0</v>
      </c>
      <c s="32">
        <f>ROUND(ROUND(L1502,2)*ROUND(G1502,3),2)</f>
      </c>
      <c s="36" t="s">
        <v>316</v>
      </c>
      <c>
        <f>(M1502*21)/100</f>
      </c>
      <c t="s">
        <v>28</v>
      </c>
    </row>
    <row r="1503" spans="1:5" ht="25.5">
      <c r="A1503" s="35" t="s">
        <v>55</v>
      </c>
      <c r="E1503" s="39" t="s">
        <v>2544</v>
      </c>
    </row>
    <row r="1504" spans="1:5" ht="12.75">
      <c r="A1504" s="35" t="s">
        <v>56</v>
      </c>
      <c r="E1504" s="40" t="s">
        <v>5</v>
      </c>
    </row>
    <row r="1505" spans="1:5" ht="12.75">
      <c r="A1505" t="s">
        <v>57</v>
      </c>
      <c r="E1505" s="39" t="s">
        <v>5</v>
      </c>
    </row>
    <row r="1506" spans="1:16" ht="38.25">
      <c r="A1506" t="s">
        <v>50</v>
      </c>
      <c s="34" t="s">
        <v>2545</v>
      </c>
      <c s="34" t="s">
        <v>2546</v>
      </c>
      <c s="35" t="s">
        <v>5</v>
      </c>
      <c s="6" t="s">
        <v>2547</v>
      </c>
      <c s="36" t="s">
        <v>85</v>
      </c>
      <c s="37">
        <v>23</v>
      </c>
      <c s="36">
        <v>0</v>
      </c>
      <c s="36">
        <f>ROUND(G1506*H1506,6)</f>
      </c>
      <c r="L1506" s="38">
        <v>0</v>
      </c>
      <c s="32">
        <f>ROUND(ROUND(L1506,2)*ROUND(G1506,3),2)</f>
      </c>
      <c s="36" t="s">
        <v>316</v>
      </c>
      <c>
        <f>(M1506*21)/100</f>
      </c>
      <c t="s">
        <v>28</v>
      </c>
    </row>
    <row r="1507" spans="1:5" ht="38.25">
      <c r="A1507" s="35" t="s">
        <v>55</v>
      </c>
      <c r="E1507" s="39" t="s">
        <v>2548</v>
      </c>
    </row>
    <row r="1508" spans="1:5" ht="12.75">
      <c r="A1508" s="35" t="s">
        <v>56</v>
      </c>
      <c r="E1508" s="40" t="s">
        <v>5</v>
      </c>
    </row>
    <row r="1509" spans="1:5" ht="12.75">
      <c r="A1509" t="s">
        <v>57</v>
      </c>
      <c r="E1509" s="39" t="s">
        <v>5</v>
      </c>
    </row>
    <row r="1510" spans="1:16" ht="12.75">
      <c r="A1510" t="s">
        <v>50</v>
      </c>
      <c s="34" t="s">
        <v>2549</v>
      </c>
      <c s="34" t="s">
        <v>2550</v>
      </c>
      <c s="35" t="s">
        <v>5</v>
      </c>
      <c s="6" t="s">
        <v>2551</v>
      </c>
      <c s="36" t="s">
        <v>85</v>
      </c>
      <c s="37">
        <v>23</v>
      </c>
      <c s="36">
        <v>0.00273</v>
      </c>
      <c s="36">
        <f>ROUND(G1510*H1510,6)</f>
      </c>
      <c r="L1510" s="38">
        <v>0</v>
      </c>
      <c s="32">
        <f>ROUND(ROUND(L1510,2)*ROUND(G1510,3),2)</f>
      </c>
      <c s="36" t="s">
        <v>316</v>
      </c>
      <c>
        <f>(M1510*21)/100</f>
      </c>
      <c t="s">
        <v>28</v>
      </c>
    </row>
    <row r="1511" spans="1:5" ht="12.75">
      <c r="A1511" s="35" t="s">
        <v>55</v>
      </c>
      <c r="E1511" s="39" t="s">
        <v>2551</v>
      </c>
    </row>
    <row r="1512" spans="1:5" ht="12.75">
      <c r="A1512" s="35" t="s">
        <v>56</v>
      </c>
      <c r="E1512" s="40" t="s">
        <v>5</v>
      </c>
    </row>
    <row r="1513" spans="1:5" ht="12.75">
      <c r="A1513" t="s">
        <v>57</v>
      </c>
      <c r="E1513" s="39" t="s">
        <v>5</v>
      </c>
    </row>
    <row r="1514" spans="1:16" ht="38.25">
      <c r="A1514" t="s">
        <v>50</v>
      </c>
      <c s="34" t="s">
        <v>2552</v>
      </c>
      <c s="34" t="s">
        <v>2553</v>
      </c>
      <c s="35" t="s">
        <v>5</v>
      </c>
      <c s="6" t="s">
        <v>2554</v>
      </c>
      <c s="36" t="s">
        <v>1560</v>
      </c>
      <c s="37">
        <v>6</v>
      </c>
      <c s="36">
        <v>0</v>
      </c>
      <c s="36">
        <f>ROUND(G1514*H1514,6)</f>
      </c>
      <c r="L1514" s="38">
        <v>0</v>
      </c>
      <c s="32">
        <f>ROUND(ROUND(L1514,2)*ROUND(G1514,3),2)</f>
      </c>
      <c s="36" t="s">
        <v>316</v>
      </c>
      <c>
        <f>(M1514*21)/100</f>
      </c>
      <c t="s">
        <v>28</v>
      </c>
    </row>
    <row r="1515" spans="1:5" ht="38.25">
      <c r="A1515" s="35" t="s">
        <v>55</v>
      </c>
      <c r="E1515" s="39" t="s">
        <v>2555</v>
      </c>
    </row>
    <row r="1516" spans="1:5" ht="12.75">
      <c r="A1516" s="35" t="s">
        <v>56</v>
      </c>
      <c r="E1516" s="40" t="s">
        <v>5</v>
      </c>
    </row>
    <row r="1517" spans="1:5" ht="12.75">
      <c r="A1517" t="s">
        <v>57</v>
      </c>
      <c r="E1517" s="39" t="s">
        <v>5</v>
      </c>
    </row>
    <row r="1518" spans="1:16" ht="38.25">
      <c r="A1518" t="s">
        <v>50</v>
      </c>
      <c s="34" t="s">
        <v>2556</v>
      </c>
      <c s="34" t="s">
        <v>2557</v>
      </c>
      <c s="35" t="s">
        <v>5</v>
      </c>
      <c s="6" t="s">
        <v>2558</v>
      </c>
      <c s="36" t="s">
        <v>85</v>
      </c>
      <c s="37">
        <v>52</v>
      </c>
      <c s="36">
        <v>0</v>
      </c>
      <c s="36">
        <f>ROUND(G1518*H1518,6)</f>
      </c>
      <c r="L1518" s="38">
        <v>0</v>
      </c>
      <c s="32">
        <f>ROUND(ROUND(L1518,2)*ROUND(G1518,3),2)</f>
      </c>
      <c s="36" t="s">
        <v>316</v>
      </c>
      <c>
        <f>(M1518*21)/100</f>
      </c>
      <c t="s">
        <v>28</v>
      </c>
    </row>
    <row r="1519" spans="1:5" ht="38.25">
      <c r="A1519" s="35" t="s">
        <v>55</v>
      </c>
      <c r="E1519" s="39" t="s">
        <v>2559</v>
      </c>
    </row>
    <row r="1520" spans="1:5" ht="12.75">
      <c r="A1520" s="35" t="s">
        <v>56</v>
      </c>
      <c r="E1520" s="40" t="s">
        <v>5</v>
      </c>
    </row>
    <row r="1521" spans="1:5" ht="12.75">
      <c r="A1521" t="s">
        <v>57</v>
      </c>
      <c r="E1521" s="39" t="s">
        <v>5</v>
      </c>
    </row>
    <row r="1522" spans="1:16" ht="25.5">
      <c r="A1522" t="s">
        <v>50</v>
      </c>
      <c s="34" t="s">
        <v>2560</v>
      </c>
      <c s="34" t="s">
        <v>2561</v>
      </c>
      <c s="35" t="s">
        <v>5</v>
      </c>
      <c s="6" t="s">
        <v>2562</v>
      </c>
      <c s="36" t="s">
        <v>78</v>
      </c>
      <c s="37">
        <v>272.3</v>
      </c>
      <c s="36">
        <v>0.00024</v>
      </c>
      <c s="36">
        <f>ROUND(G1522*H1522,6)</f>
      </c>
      <c r="L1522" s="38">
        <v>0</v>
      </c>
      <c s="32">
        <f>ROUND(ROUND(L1522,2)*ROUND(G1522,3),2)</f>
      </c>
      <c s="36" t="s">
        <v>316</v>
      </c>
      <c>
        <f>(M1522*21)/100</f>
      </c>
      <c t="s">
        <v>28</v>
      </c>
    </row>
    <row r="1523" spans="1:5" ht="25.5">
      <c r="A1523" s="35" t="s">
        <v>55</v>
      </c>
      <c r="E1523" s="39" t="s">
        <v>2562</v>
      </c>
    </row>
    <row r="1524" spans="1:5" ht="25.5">
      <c r="A1524" s="35" t="s">
        <v>56</v>
      </c>
      <c r="E1524" s="40" t="s">
        <v>2563</v>
      </c>
    </row>
    <row r="1525" spans="1:5" ht="12.75">
      <c r="A1525" t="s">
        <v>57</v>
      </c>
      <c r="E1525" s="39" t="s">
        <v>5</v>
      </c>
    </row>
    <row r="1526" spans="1:16" ht="12.75">
      <c r="A1526" t="s">
        <v>50</v>
      </c>
      <c s="34" t="s">
        <v>2564</v>
      </c>
      <c s="34" t="s">
        <v>2565</v>
      </c>
      <c s="35" t="s">
        <v>5</v>
      </c>
      <c s="6" t="s">
        <v>2566</v>
      </c>
      <c s="36" t="s">
        <v>1560</v>
      </c>
      <c s="37">
        <v>1</v>
      </c>
      <c s="36">
        <v>0</v>
      </c>
      <c s="36">
        <f>ROUND(G1526*H1526,6)</f>
      </c>
      <c r="L1526" s="38">
        <v>0</v>
      </c>
      <c s="32">
        <f>ROUND(ROUND(L1526,2)*ROUND(G1526,3),2)</f>
      </c>
      <c s="36" t="s">
        <v>98</v>
      </c>
      <c>
        <f>(M1526*21)/100</f>
      </c>
      <c t="s">
        <v>28</v>
      </c>
    </row>
    <row r="1527" spans="1:5" ht="12.75">
      <c r="A1527" s="35" t="s">
        <v>55</v>
      </c>
      <c r="E1527" s="39" t="s">
        <v>2566</v>
      </c>
    </row>
    <row r="1528" spans="1:5" ht="12.75">
      <c r="A1528" s="35" t="s">
        <v>56</v>
      </c>
      <c r="E1528" s="40" t="s">
        <v>5</v>
      </c>
    </row>
    <row r="1529" spans="1:5" ht="12.75">
      <c r="A1529" t="s">
        <v>57</v>
      </c>
      <c r="E1529" s="39" t="s">
        <v>5</v>
      </c>
    </row>
    <row r="1530" spans="1:16" ht="12.75">
      <c r="A1530" t="s">
        <v>50</v>
      </c>
      <c s="34" t="s">
        <v>2567</v>
      </c>
      <c s="34" t="s">
        <v>2568</v>
      </c>
      <c s="35" t="s">
        <v>5</v>
      </c>
      <c s="6" t="s">
        <v>2569</v>
      </c>
      <c s="36" t="s">
        <v>320</v>
      </c>
      <c s="37">
        <v>1980</v>
      </c>
      <c s="36">
        <v>6E-05</v>
      </c>
      <c s="36">
        <f>ROUND(G1530*H1530,6)</f>
      </c>
      <c r="L1530" s="38">
        <v>0</v>
      </c>
      <c s="32">
        <f>ROUND(ROUND(L1530,2)*ROUND(G1530,3),2)</f>
      </c>
      <c s="36" t="s">
        <v>316</v>
      </c>
      <c>
        <f>(M1530*21)/100</f>
      </c>
      <c t="s">
        <v>28</v>
      </c>
    </row>
    <row r="1531" spans="1:5" ht="12.75">
      <c r="A1531" s="35" t="s">
        <v>55</v>
      </c>
      <c r="E1531" s="39" t="s">
        <v>2569</v>
      </c>
    </row>
    <row r="1532" spans="1:5" ht="25.5">
      <c r="A1532" s="35" t="s">
        <v>56</v>
      </c>
      <c r="E1532" s="40" t="s">
        <v>2570</v>
      </c>
    </row>
    <row r="1533" spans="1:5" ht="12.75">
      <c r="A1533" t="s">
        <v>57</v>
      </c>
      <c r="E1533" s="39" t="s">
        <v>5</v>
      </c>
    </row>
    <row r="1534" spans="1:16" ht="12.75">
      <c r="A1534" t="s">
        <v>50</v>
      </c>
      <c s="34" t="s">
        <v>2571</v>
      </c>
      <c s="34" t="s">
        <v>2572</v>
      </c>
      <c s="35" t="s">
        <v>5</v>
      </c>
      <c s="6" t="s">
        <v>2573</v>
      </c>
      <c s="36" t="s">
        <v>320</v>
      </c>
      <c s="37">
        <v>2178</v>
      </c>
      <c s="36">
        <v>0</v>
      </c>
      <c s="36">
        <f>ROUND(G1534*H1534,6)</f>
      </c>
      <c r="L1534" s="38">
        <v>0</v>
      </c>
      <c s="32">
        <f>ROUND(ROUND(L1534,2)*ROUND(G1534,3),2)</f>
      </c>
      <c s="36" t="s">
        <v>98</v>
      </c>
      <c>
        <f>(M1534*21)/100</f>
      </c>
      <c t="s">
        <v>28</v>
      </c>
    </row>
    <row r="1535" spans="1:5" ht="12.75">
      <c r="A1535" s="35" t="s">
        <v>55</v>
      </c>
      <c r="E1535" s="39" t="s">
        <v>2573</v>
      </c>
    </row>
    <row r="1536" spans="1:5" ht="12.75">
      <c r="A1536" s="35" t="s">
        <v>56</v>
      </c>
      <c r="E1536" s="40" t="s">
        <v>2574</v>
      </c>
    </row>
    <row r="1537" spans="1:5" ht="12.75">
      <c r="A1537" t="s">
        <v>57</v>
      </c>
      <c r="E1537" s="39" t="s">
        <v>5</v>
      </c>
    </row>
    <row r="1538" spans="1:16" ht="12.75">
      <c r="A1538" t="s">
        <v>50</v>
      </c>
      <c s="34" t="s">
        <v>2575</v>
      </c>
      <c s="34" t="s">
        <v>325</v>
      </c>
      <c s="35" t="s">
        <v>5</v>
      </c>
      <c s="6" t="s">
        <v>326</v>
      </c>
      <c s="36" t="s">
        <v>320</v>
      </c>
      <c s="37">
        <v>405</v>
      </c>
      <c s="36">
        <v>5E-05</v>
      </c>
      <c s="36">
        <f>ROUND(G1538*H1538,6)</f>
      </c>
      <c r="L1538" s="38">
        <v>0</v>
      </c>
      <c s="32">
        <f>ROUND(ROUND(L1538,2)*ROUND(G1538,3),2)</f>
      </c>
      <c s="36" t="s">
        <v>316</v>
      </c>
      <c>
        <f>(M1538*21)/100</f>
      </c>
      <c t="s">
        <v>28</v>
      </c>
    </row>
    <row r="1539" spans="1:5" ht="12.75">
      <c r="A1539" s="35" t="s">
        <v>55</v>
      </c>
      <c r="E1539" s="39" t="s">
        <v>326</v>
      </c>
    </row>
    <row r="1540" spans="1:5" ht="12.75">
      <c r="A1540" s="35" t="s">
        <v>56</v>
      </c>
      <c r="E1540" s="40" t="s">
        <v>2576</v>
      </c>
    </row>
    <row r="1541" spans="1:5" ht="12.75">
      <c r="A1541" t="s">
        <v>57</v>
      </c>
      <c r="E1541" s="39" t="s">
        <v>5</v>
      </c>
    </row>
    <row r="1542" spans="1:16" ht="12.75">
      <c r="A1542" t="s">
        <v>50</v>
      </c>
      <c s="34" t="s">
        <v>2577</v>
      </c>
      <c s="34" t="s">
        <v>2578</v>
      </c>
      <c s="35" t="s">
        <v>5</v>
      </c>
      <c s="6" t="s">
        <v>2573</v>
      </c>
      <c s="36" t="s">
        <v>320</v>
      </c>
      <c s="37">
        <v>445.5</v>
      </c>
      <c s="36">
        <v>0</v>
      </c>
      <c s="36">
        <f>ROUND(G1542*H1542,6)</f>
      </c>
      <c r="L1542" s="38">
        <v>0</v>
      </c>
      <c s="32">
        <f>ROUND(ROUND(L1542,2)*ROUND(G1542,3),2)</f>
      </c>
      <c s="36" t="s">
        <v>98</v>
      </c>
      <c>
        <f>(M1542*21)/100</f>
      </c>
      <c t="s">
        <v>28</v>
      </c>
    </row>
    <row r="1543" spans="1:5" ht="12.75">
      <c r="A1543" s="35" t="s">
        <v>55</v>
      </c>
      <c r="E1543" s="39" t="s">
        <v>2573</v>
      </c>
    </row>
    <row r="1544" spans="1:5" ht="12.75">
      <c r="A1544" s="35" t="s">
        <v>56</v>
      </c>
      <c r="E1544" s="40" t="s">
        <v>2579</v>
      </c>
    </row>
    <row r="1545" spans="1:5" ht="12.75">
      <c r="A1545" t="s">
        <v>57</v>
      </c>
      <c r="E1545" s="39" t="s">
        <v>5</v>
      </c>
    </row>
    <row r="1546" spans="1:16" ht="12.75">
      <c r="A1546" t="s">
        <v>50</v>
      </c>
      <c s="34" t="s">
        <v>2580</v>
      </c>
      <c s="34" t="s">
        <v>318</v>
      </c>
      <c s="35" t="s">
        <v>5</v>
      </c>
      <c s="6" t="s">
        <v>319</v>
      </c>
      <c s="36" t="s">
        <v>320</v>
      </c>
      <c s="37">
        <v>3661</v>
      </c>
      <c s="36">
        <v>5E-05</v>
      </c>
      <c s="36">
        <f>ROUND(G1546*H1546,6)</f>
      </c>
      <c r="L1546" s="38">
        <v>0</v>
      </c>
      <c s="32">
        <f>ROUND(ROUND(L1546,2)*ROUND(G1546,3),2)</f>
      </c>
      <c s="36" t="s">
        <v>316</v>
      </c>
      <c>
        <f>(M1546*21)/100</f>
      </c>
      <c t="s">
        <v>28</v>
      </c>
    </row>
    <row r="1547" spans="1:5" ht="12.75">
      <c r="A1547" s="35" t="s">
        <v>55</v>
      </c>
      <c r="E1547" s="39" t="s">
        <v>319</v>
      </c>
    </row>
    <row r="1548" spans="1:5" ht="38.25">
      <c r="A1548" s="35" t="s">
        <v>56</v>
      </c>
      <c r="E1548" s="40" t="s">
        <v>2581</v>
      </c>
    </row>
    <row r="1549" spans="1:5" ht="12.75">
      <c r="A1549" t="s">
        <v>57</v>
      </c>
      <c r="E1549" s="39" t="s">
        <v>5</v>
      </c>
    </row>
    <row r="1550" spans="1:16" ht="12.75">
      <c r="A1550" t="s">
        <v>50</v>
      </c>
      <c s="34" t="s">
        <v>2582</v>
      </c>
      <c s="34" t="s">
        <v>2583</v>
      </c>
      <c s="35" t="s">
        <v>5</v>
      </c>
      <c s="6" t="s">
        <v>2584</v>
      </c>
      <c s="36" t="s">
        <v>320</v>
      </c>
      <c s="37">
        <v>4027.1</v>
      </c>
      <c s="36">
        <v>0</v>
      </c>
      <c s="36">
        <f>ROUND(G1550*H1550,6)</f>
      </c>
      <c r="L1550" s="38">
        <v>0</v>
      </c>
      <c s="32">
        <f>ROUND(ROUND(L1550,2)*ROUND(G1550,3),2)</f>
      </c>
      <c s="36" t="s">
        <v>98</v>
      </c>
      <c>
        <f>(M1550*21)/100</f>
      </c>
      <c t="s">
        <v>28</v>
      </c>
    </row>
    <row r="1551" spans="1:5" ht="12.75">
      <c r="A1551" s="35" t="s">
        <v>55</v>
      </c>
      <c r="E1551" s="39" t="s">
        <v>2584</v>
      </c>
    </row>
    <row r="1552" spans="1:5" ht="12.75">
      <c r="A1552" s="35" t="s">
        <v>56</v>
      </c>
      <c r="E1552" s="40" t="s">
        <v>2585</v>
      </c>
    </row>
    <row r="1553" spans="1:5" ht="12.75">
      <c r="A1553" t="s">
        <v>57</v>
      </c>
      <c r="E1553" s="39" t="s">
        <v>5</v>
      </c>
    </row>
    <row r="1554" spans="1:16" ht="25.5">
      <c r="A1554" t="s">
        <v>50</v>
      </c>
      <c s="34" t="s">
        <v>2586</v>
      </c>
      <c s="34" t="s">
        <v>328</v>
      </c>
      <c s="35" t="s">
        <v>5</v>
      </c>
      <c s="6" t="s">
        <v>329</v>
      </c>
      <c s="36" t="s">
        <v>320</v>
      </c>
      <c s="37">
        <v>5970</v>
      </c>
      <c s="36">
        <v>5E-05</v>
      </c>
      <c s="36">
        <f>ROUND(G1554*H1554,6)</f>
      </c>
      <c r="L1554" s="38">
        <v>0</v>
      </c>
      <c s="32">
        <f>ROUND(ROUND(L1554,2)*ROUND(G1554,3),2)</f>
      </c>
      <c s="36" t="s">
        <v>316</v>
      </c>
      <c>
        <f>(M1554*21)/100</f>
      </c>
      <c t="s">
        <v>28</v>
      </c>
    </row>
    <row r="1555" spans="1:5" ht="25.5">
      <c r="A1555" s="35" t="s">
        <v>55</v>
      </c>
      <c r="E1555" s="39" t="s">
        <v>329</v>
      </c>
    </row>
    <row r="1556" spans="1:5" ht="25.5">
      <c r="A1556" s="35" t="s">
        <v>56</v>
      </c>
      <c r="E1556" s="40" t="s">
        <v>2587</v>
      </c>
    </row>
    <row r="1557" spans="1:5" ht="12.75">
      <c r="A1557" t="s">
        <v>57</v>
      </c>
      <c r="E1557" s="39" t="s">
        <v>5</v>
      </c>
    </row>
    <row r="1558" spans="1:16" ht="12.75">
      <c r="A1558" t="s">
        <v>50</v>
      </c>
      <c s="34" t="s">
        <v>2588</v>
      </c>
      <c s="34" t="s">
        <v>2589</v>
      </c>
      <c s="35" t="s">
        <v>5</v>
      </c>
      <c s="6" t="s">
        <v>2590</v>
      </c>
      <c s="36" t="s">
        <v>320</v>
      </c>
      <c s="37">
        <v>6567</v>
      </c>
      <c s="36">
        <v>0</v>
      </c>
      <c s="36">
        <f>ROUND(G1558*H1558,6)</f>
      </c>
      <c r="L1558" s="38">
        <v>0</v>
      </c>
      <c s="32">
        <f>ROUND(ROUND(L1558,2)*ROUND(G1558,3),2)</f>
      </c>
      <c s="36" t="s">
        <v>98</v>
      </c>
      <c>
        <f>(M1558*21)/100</f>
      </c>
      <c t="s">
        <v>28</v>
      </c>
    </row>
    <row r="1559" spans="1:5" ht="12.75">
      <c r="A1559" s="35" t="s">
        <v>55</v>
      </c>
      <c r="E1559" s="39" t="s">
        <v>2590</v>
      </c>
    </row>
    <row r="1560" spans="1:5" ht="12.75">
      <c r="A1560" s="35" t="s">
        <v>56</v>
      </c>
      <c r="E1560" s="40" t="s">
        <v>2591</v>
      </c>
    </row>
    <row r="1561" spans="1:5" ht="12.75">
      <c r="A1561" t="s">
        <v>57</v>
      </c>
      <c r="E1561" s="39" t="s">
        <v>5</v>
      </c>
    </row>
    <row r="1562" spans="1:16" ht="25.5">
      <c r="A1562" t="s">
        <v>50</v>
      </c>
      <c s="34" t="s">
        <v>2592</v>
      </c>
      <c s="34" t="s">
        <v>2593</v>
      </c>
      <c s="35" t="s">
        <v>5</v>
      </c>
      <c s="6" t="s">
        <v>2594</v>
      </c>
      <c s="36" t="s">
        <v>320</v>
      </c>
      <c s="37">
        <v>14322</v>
      </c>
      <c s="36">
        <v>0</v>
      </c>
      <c s="36">
        <f>ROUND(G1562*H1562,6)</f>
      </c>
      <c r="L1562" s="38">
        <v>0</v>
      </c>
      <c s="32">
        <f>ROUND(ROUND(L1562,2)*ROUND(G1562,3),2)</f>
      </c>
      <c s="36" t="s">
        <v>316</v>
      </c>
      <c>
        <f>(M1562*21)/100</f>
      </c>
      <c t="s">
        <v>28</v>
      </c>
    </row>
    <row r="1563" spans="1:5" ht="25.5">
      <c r="A1563" s="35" t="s">
        <v>55</v>
      </c>
      <c r="E1563" s="39" t="s">
        <v>2594</v>
      </c>
    </row>
    <row r="1564" spans="1:5" ht="204">
      <c r="A1564" s="35" t="s">
        <v>56</v>
      </c>
      <c r="E1564" s="40" t="s">
        <v>2595</v>
      </c>
    </row>
    <row r="1565" spans="1:5" ht="12.75">
      <c r="A1565" t="s">
        <v>57</v>
      </c>
      <c r="E1565" s="39" t="s">
        <v>5</v>
      </c>
    </row>
    <row r="1566" spans="1:16" ht="25.5">
      <c r="A1566" t="s">
        <v>50</v>
      </c>
      <c s="34" t="s">
        <v>2596</v>
      </c>
      <c s="34" t="s">
        <v>2597</v>
      </c>
      <c s="35" t="s">
        <v>5</v>
      </c>
      <c s="6" t="s">
        <v>2598</v>
      </c>
      <c s="36" t="s">
        <v>320</v>
      </c>
      <c s="37">
        <v>4392</v>
      </c>
      <c s="36">
        <v>0</v>
      </c>
      <c s="36">
        <f>ROUND(G1566*H1566,6)</f>
      </c>
      <c r="L1566" s="38">
        <v>0</v>
      </c>
      <c s="32">
        <f>ROUND(ROUND(L1566,2)*ROUND(G1566,3),2)</f>
      </c>
      <c s="36" t="s">
        <v>316</v>
      </c>
      <c>
        <f>(M1566*21)/100</f>
      </c>
      <c t="s">
        <v>28</v>
      </c>
    </row>
    <row r="1567" spans="1:5" ht="25.5">
      <c r="A1567" s="35" t="s">
        <v>55</v>
      </c>
      <c r="E1567" s="39" t="s">
        <v>2598</v>
      </c>
    </row>
    <row r="1568" spans="1:5" ht="242.25">
      <c r="A1568" s="35" t="s">
        <v>56</v>
      </c>
      <c r="E1568" s="40" t="s">
        <v>2599</v>
      </c>
    </row>
    <row r="1569" spans="1:5" ht="12.75">
      <c r="A1569" t="s">
        <v>57</v>
      </c>
      <c r="E1569" s="39" t="s">
        <v>5</v>
      </c>
    </row>
    <row r="1570" spans="1:16" ht="12.75">
      <c r="A1570" t="s">
        <v>50</v>
      </c>
      <c s="34" t="s">
        <v>2600</v>
      </c>
      <c s="34" t="s">
        <v>2601</v>
      </c>
      <c s="35" t="s">
        <v>5</v>
      </c>
      <c s="6" t="s">
        <v>2602</v>
      </c>
      <c s="36" t="s">
        <v>70</v>
      </c>
      <c s="37">
        <v>1222.72</v>
      </c>
      <c s="36">
        <v>0</v>
      </c>
      <c s="36">
        <f>ROUND(G1570*H1570,6)</f>
      </c>
      <c r="L1570" s="38">
        <v>0</v>
      </c>
      <c s="32">
        <f>ROUND(ROUND(L1570,2)*ROUND(G1570,3),2)</f>
      </c>
      <c s="36" t="s">
        <v>98</v>
      </c>
      <c>
        <f>(M1570*21)/100</f>
      </c>
      <c t="s">
        <v>28</v>
      </c>
    </row>
    <row r="1571" spans="1:5" ht="12.75">
      <c r="A1571" s="35" t="s">
        <v>55</v>
      </c>
      <c r="E1571" s="39" t="s">
        <v>2602</v>
      </c>
    </row>
    <row r="1572" spans="1:5" ht="51">
      <c r="A1572" s="35" t="s">
        <v>56</v>
      </c>
      <c r="E1572" s="40" t="s">
        <v>2603</v>
      </c>
    </row>
    <row r="1573" spans="1:5" ht="395.25">
      <c r="A1573" t="s">
        <v>57</v>
      </c>
      <c r="E1573" s="39" t="s">
        <v>2604</v>
      </c>
    </row>
    <row r="1574" spans="1:16" ht="12.75">
      <c r="A1574" t="s">
        <v>50</v>
      </c>
      <c s="34" t="s">
        <v>2605</v>
      </c>
      <c s="34" t="s">
        <v>2606</v>
      </c>
      <c s="35" t="s">
        <v>5</v>
      </c>
      <c s="6" t="s">
        <v>2607</v>
      </c>
      <c s="36" t="s">
        <v>70</v>
      </c>
      <c s="37">
        <v>165.77</v>
      </c>
      <c s="36">
        <v>0</v>
      </c>
      <c s="36">
        <f>ROUND(G1574*H1574,6)</f>
      </c>
      <c r="L1574" s="38">
        <v>0</v>
      </c>
      <c s="32">
        <f>ROUND(ROUND(L1574,2)*ROUND(G1574,3),2)</f>
      </c>
      <c s="36" t="s">
        <v>98</v>
      </c>
      <c>
        <f>(M1574*21)/100</f>
      </c>
      <c t="s">
        <v>28</v>
      </c>
    </row>
    <row r="1575" spans="1:5" ht="12.75">
      <c r="A1575" s="35" t="s">
        <v>55</v>
      </c>
      <c r="E1575" s="39" t="s">
        <v>2607</v>
      </c>
    </row>
    <row r="1576" spans="1:5" ht="38.25">
      <c r="A1576" s="35" t="s">
        <v>56</v>
      </c>
      <c r="E1576" s="40" t="s">
        <v>2608</v>
      </c>
    </row>
    <row r="1577" spans="1:5" ht="409.5">
      <c r="A1577" t="s">
        <v>57</v>
      </c>
      <c r="E1577" s="39" t="s">
        <v>2609</v>
      </c>
    </row>
    <row r="1578" spans="1:16" ht="12.75">
      <c r="A1578" t="s">
        <v>50</v>
      </c>
      <c s="34" t="s">
        <v>2610</v>
      </c>
      <c s="34" t="s">
        <v>2611</v>
      </c>
      <c s="35" t="s">
        <v>5</v>
      </c>
      <c s="6" t="s">
        <v>2612</v>
      </c>
      <c s="36" t="s">
        <v>85</v>
      </c>
      <c s="37">
        <v>1.8</v>
      </c>
      <c s="36">
        <v>0</v>
      </c>
      <c s="36">
        <f>ROUND(G1578*H1578,6)</f>
      </c>
      <c r="L1578" s="38">
        <v>0</v>
      </c>
      <c s="32">
        <f>ROUND(ROUND(L1578,2)*ROUND(G1578,3),2)</f>
      </c>
      <c s="36" t="s">
        <v>316</v>
      </c>
      <c>
        <f>(M1578*21)/100</f>
      </c>
      <c t="s">
        <v>28</v>
      </c>
    </row>
    <row r="1579" spans="1:5" ht="12.75">
      <c r="A1579" s="35" t="s">
        <v>55</v>
      </c>
      <c r="E1579" s="39" t="s">
        <v>2612</v>
      </c>
    </row>
    <row r="1580" spans="1:5" ht="63.75">
      <c r="A1580" s="35" t="s">
        <v>56</v>
      </c>
      <c r="E1580" s="42" t="s">
        <v>2613</v>
      </c>
    </row>
    <row r="1581" spans="1:5" ht="12.75">
      <c r="A1581" t="s">
        <v>57</v>
      </c>
      <c r="E1581" s="39" t="s">
        <v>5</v>
      </c>
    </row>
    <row r="1582" spans="1:16" ht="25.5">
      <c r="A1582" t="s">
        <v>50</v>
      </c>
      <c s="34" t="s">
        <v>2614</v>
      </c>
      <c s="34" t="s">
        <v>2615</v>
      </c>
      <c s="35" t="s">
        <v>5</v>
      </c>
      <c s="6" t="s">
        <v>2616</v>
      </c>
      <c s="36" t="s">
        <v>85</v>
      </c>
      <c s="37">
        <v>1</v>
      </c>
      <c s="36">
        <v>0.076</v>
      </c>
      <c s="36">
        <f>ROUND(G1582*H1582,6)</f>
      </c>
      <c r="L1582" s="38">
        <v>0</v>
      </c>
      <c s="32">
        <f>ROUND(ROUND(L1582,2)*ROUND(G1582,3),2)</f>
      </c>
      <c s="36" t="s">
        <v>98</v>
      </c>
      <c>
        <f>(M1582*21)/100</f>
      </c>
      <c t="s">
        <v>28</v>
      </c>
    </row>
    <row r="1583" spans="1:5" ht="25.5">
      <c r="A1583" s="35" t="s">
        <v>55</v>
      </c>
      <c r="E1583" s="39" t="s">
        <v>2616</v>
      </c>
    </row>
    <row r="1584" spans="1:5" ht="63.75">
      <c r="A1584" s="35" t="s">
        <v>56</v>
      </c>
      <c r="E1584" s="42" t="s">
        <v>1518</v>
      </c>
    </row>
    <row r="1585" spans="1:5" ht="12.75">
      <c r="A1585" t="s">
        <v>57</v>
      </c>
      <c r="E1585" s="39" t="s">
        <v>5</v>
      </c>
    </row>
    <row r="1586" spans="1:16" ht="12.75">
      <c r="A1586" t="s">
        <v>50</v>
      </c>
      <c s="34" t="s">
        <v>2617</v>
      </c>
      <c s="34" t="s">
        <v>2618</v>
      </c>
      <c s="35" t="s">
        <v>5</v>
      </c>
      <c s="6" t="s">
        <v>2619</v>
      </c>
      <c s="36" t="s">
        <v>85</v>
      </c>
      <c s="37">
        <v>24.9</v>
      </c>
      <c s="36">
        <v>0</v>
      </c>
      <c s="36">
        <f>ROUND(G1586*H1586,6)</f>
      </c>
      <c r="L1586" s="38">
        <v>0</v>
      </c>
      <c s="32">
        <f>ROUND(ROUND(L1586,2)*ROUND(G1586,3),2)</f>
      </c>
      <c s="36" t="s">
        <v>316</v>
      </c>
      <c>
        <f>(M1586*21)/100</f>
      </c>
      <c t="s">
        <v>28</v>
      </c>
    </row>
    <row r="1587" spans="1:5" ht="12.75">
      <c r="A1587" s="35" t="s">
        <v>55</v>
      </c>
      <c r="E1587" s="39" t="s">
        <v>2619</v>
      </c>
    </row>
    <row r="1588" spans="1:5" ht="140.25">
      <c r="A1588" s="35" t="s">
        <v>56</v>
      </c>
      <c r="E1588" s="42" t="s">
        <v>2620</v>
      </c>
    </row>
    <row r="1589" spans="1:5" ht="12.75">
      <c r="A1589" t="s">
        <v>57</v>
      </c>
      <c r="E1589" s="39" t="s">
        <v>5</v>
      </c>
    </row>
    <row r="1590" spans="1:16" ht="12.75">
      <c r="A1590" t="s">
        <v>50</v>
      </c>
      <c s="34" t="s">
        <v>2621</v>
      </c>
      <c s="34" t="s">
        <v>2622</v>
      </c>
      <c s="35" t="s">
        <v>5</v>
      </c>
      <c s="6" t="s">
        <v>2623</v>
      </c>
      <c s="36" t="s">
        <v>85</v>
      </c>
      <c s="37">
        <v>1</v>
      </c>
      <c s="36">
        <v>0.153</v>
      </c>
      <c s="36">
        <f>ROUND(G1590*H1590,6)</f>
      </c>
      <c r="L1590" s="38">
        <v>0</v>
      </c>
      <c s="32">
        <f>ROUND(ROUND(L1590,2)*ROUND(G1590,3),2)</f>
      </c>
      <c s="36" t="s">
        <v>98</v>
      </c>
      <c>
        <f>(M1590*21)/100</f>
      </c>
      <c t="s">
        <v>28</v>
      </c>
    </row>
    <row r="1591" spans="1:5" ht="12.75">
      <c r="A1591" s="35" t="s">
        <v>55</v>
      </c>
      <c r="E1591" s="39" t="s">
        <v>2623</v>
      </c>
    </row>
    <row r="1592" spans="1:5" ht="38.25">
      <c r="A1592" s="35" t="s">
        <v>56</v>
      </c>
      <c r="E1592" s="42" t="s">
        <v>2624</v>
      </c>
    </row>
    <row r="1593" spans="1:5" ht="12.75">
      <c r="A1593" t="s">
        <v>57</v>
      </c>
      <c r="E1593" s="39" t="s">
        <v>5</v>
      </c>
    </row>
    <row r="1594" spans="1:16" ht="12.75">
      <c r="A1594" t="s">
        <v>50</v>
      </c>
      <c s="34" t="s">
        <v>2625</v>
      </c>
      <c s="34" t="s">
        <v>2626</v>
      </c>
      <c s="35" t="s">
        <v>5</v>
      </c>
      <c s="6" t="s">
        <v>2627</v>
      </c>
      <c s="36" t="s">
        <v>85</v>
      </c>
      <c s="37">
        <v>1</v>
      </c>
      <c s="36">
        <v>0.153</v>
      </c>
      <c s="36">
        <f>ROUND(G1594*H1594,6)</f>
      </c>
      <c r="L1594" s="38">
        <v>0</v>
      </c>
      <c s="32">
        <f>ROUND(ROUND(L1594,2)*ROUND(G1594,3),2)</f>
      </c>
      <c s="36" t="s">
        <v>98</v>
      </c>
      <c>
        <f>(M1594*21)/100</f>
      </c>
      <c t="s">
        <v>28</v>
      </c>
    </row>
    <row r="1595" spans="1:5" ht="12.75">
      <c r="A1595" s="35" t="s">
        <v>55</v>
      </c>
      <c r="E1595" s="39" t="s">
        <v>2627</v>
      </c>
    </row>
    <row r="1596" spans="1:5" ht="38.25">
      <c r="A1596" s="35" t="s">
        <v>56</v>
      </c>
      <c r="E1596" s="42" t="s">
        <v>2628</v>
      </c>
    </row>
    <row r="1597" spans="1:5" ht="12.75">
      <c r="A1597" t="s">
        <v>57</v>
      </c>
      <c r="E1597" s="39" t="s">
        <v>5</v>
      </c>
    </row>
    <row r="1598" spans="1:16" ht="12.75">
      <c r="A1598" t="s">
        <v>50</v>
      </c>
      <c s="34" t="s">
        <v>2629</v>
      </c>
      <c s="34" t="s">
        <v>2630</v>
      </c>
      <c s="35" t="s">
        <v>5</v>
      </c>
      <c s="6" t="s">
        <v>2631</v>
      </c>
      <c s="36" t="s">
        <v>85</v>
      </c>
      <c s="37">
        <v>1</v>
      </c>
      <c s="36">
        <v>0.153</v>
      </c>
      <c s="36">
        <f>ROUND(G1598*H1598,6)</f>
      </c>
      <c r="L1598" s="38">
        <v>0</v>
      </c>
      <c s="32">
        <f>ROUND(ROUND(L1598,2)*ROUND(G1598,3),2)</f>
      </c>
      <c s="36" t="s">
        <v>98</v>
      </c>
      <c>
        <f>(M1598*21)/100</f>
      </c>
      <c t="s">
        <v>28</v>
      </c>
    </row>
    <row r="1599" spans="1:5" ht="12.75">
      <c r="A1599" s="35" t="s">
        <v>55</v>
      </c>
      <c r="E1599" s="39" t="s">
        <v>2631</v>
      </c>
    </row>
    <row r="1600" spans="1:5" ht="25.5">
      <c r="A1600" s="35" t="s">
        <v>56</v>
      </c>
      <c r="E1600" s="40" t="s">
        <v>1695</v>
      </c>
    </row>
    <row r="1601" spans="1:5" ht="12.75">
      <c r="A1601" t="s">
        <v>57</v>
      </c>
      <c r="E1601" s="39" t="s">
        <v>5</v>
      </c>
    </row>
    <row r="1602" spans="1:16" ht="25.5">
      <c r="A1602" t="s">
        <v>50</v>
      </c>
      <c s="34" t="s">
        <v>2632</v>
      </c>
      <c s="34" t="s">
        <v>2633</v>
      </c>
      <c s="35" t="s">
        <v>5</v>
      </c>
      <c s="6" t="s">
        <v>2634</v>
      </c>
      <c s="36" t="s">
        <v>85</v>
      </c>
      <c s="37">
        <v>6</v>
      </c>
      <c s="36">
        <v>0.153</v>
      </c>
      <c s="36">
        <f>ROUND(G1602*H1602,6)</f>
      </c>
      <c r="L1602" s="38">
        <v>0</v>
      </c>
      <c s="32">
        <f>ROUND(ROUND(L1602,2)*ROUND(G1602,3),2)</f>
      </c>
      <c s="36" t="s">
        <v>98</v>
      </c>
      <c>
        <f>(M1602*21)/100</f>
      </c>
      <c t="s">
        <v>28</v>
      </c>
    </row>
    <row r="1603" spans="1:5" ht="25.5">
      <c r="A1603" s="35" t="s">
        <v>55</v>
      </c>
      <c r="E1603" s="39" t="s">
        <v>2634</v>
      </c>
    </row>
    <row r="1604" spans="1:5" ht="25.5">
      <c r="A1604" s="35" t="s">
        <v>56</v>
      </c>
      <c r="E1604" s="40" t="s">
        <v>2635</v>
      </c>
    </row>
    <row r="1605" spans="1:5" ht="12.75">
      <c r="A1605" t="s">
        <v>57</v>
      </c>
      <c r="E1605" s="39" t="s">
        <v>5</v>
      </c>
    </row>
    <row r="1606" spans="1:16" ht="25.5">
      <c r="A1606" t="s">
        <v>50</v>
      </c>
      <c s="34" t="s">
        <v>2636</v>
      </c>
      <c s="34" t="s">
        <v>2637</v>
      </c>
      <c s="35" t="s">
        <v>5</v>
      </c>
      <c s="6" t="s">
        <v>2638</v>
      </c>
      <c s="36" t="s">
        <v>85</v>
      </c>
      <c s="37">
        <v>1</v>
      </c>
      <c s="36">
        <v>0</v>
      </c>
      <c s="36">
        <f>ROUND(G1606*H1606,6)</f>
      </c>
      <c r="L1606" s="38">
        <v>0</v>
      </c>
      <c s="32">
        <f>ROUND(ROUND(L1606,2)*ROUND(G1606,3),2)</f>
      </c>
      <c s="36" t="s">
        <v>316</v>
      </c>
      <c>
        <f>(M1606*21)/100</f>
      </c>
      <c t="s">
        <v>28</v>
      </c>
    </row>
    <row r="1607" spans="1:5" ht="25.5">
      <c r="A1607" s="35" t="s">
        <v>55</v>
      </c>
      <c r="E1607" s="39" t="s">
        <v>2638</v>
      </c>
    </row>
    <row r="1608" spans="1:5" ht="25.5">
      <c r="A1608" s="35" t="s">
        <v>56</v>
      </c>
      <c r="E1608" s="40" t="s">
        <v>2639</v>
      </c>
    </row>
    <row r="1609" spans="1:5" ht="12.75">
      <c r="A1609" t="s">
        <v>57</v>
      </c>
      <c r="E1609" s="39" t="s">
        <v>5</v>
      </c>
    </row>
    <row r="1610" spans="1:16" ht="12.75">
      <c r="A1610" t="s">
        <v>50</v>
      </c>
      <c s="34" t="s">
        <v>2640</v>
      </c>
      <c s="34" t="s">
        <v>2641</v>
      </c>
      <c s="35" t="s">
        <v>5</v>
      </c>
      <c s="6" t="s">
        <v>2642</v>
      </c>
      <c s="36" t="s">
        <v>85</v>
      </c>
      <c s="37">
        <v>1</v>
      </c>
      <c s="36">
        <v>0.03</v>
      </c>
      <c s="36">
        <f>ROUND(G1610*H1610,6)</f>
      </c>
      <c r="L1610" s="38">
        <v>0</v>
      </c>
      <c s="32">
        <f>ROUND(ROUND(L1610,2)*ROUND(G1610,3),2)</f>
      </c>
      <c s="36" t="s">
        <v>98</v>
      </c>
      <c>
        <f>(M1610*21)/100</f>
      </c>
      <c t="s">
        <v>28</v>
      </c>
    </row>
    <row r="1611" spans="1:5" ht="12.75">
      <c r="A1611" s="35" t="s">
        <v>55</v>
      </c>
      <c r="E1611" s="39" t="s">
        <v>2642</v>
      </c>
    </row>
    <row r="1612" spans="1:5" ht="25.5">
      <c r="A1612" s="35" t="s">
        <v>56</v>
      </c>
      <c r="E1612" s="40" t="s">
        <v>1779</v>
      </c>
    </row>
    <row r="1613" spans="1:5" ht="12.75">
      <c r="A1613" t="s">
        <v>57</v>
      </c>
      <c r="E1613" s="39" t="s">
        <v>5</v>
      </c>
    </row>
    <row r="1614" spans="1:16" ht="25.5">
      <c r="A1614" t="s">
        <v>50</v>
      </c>
      <c s="34" t="s">
        <v>2643</v>
      </c>
      <c s="34" t="s">
        <v>2644</v>
      </c>
      <c s="35" t="s">
        <v>5</v>
      </c>
      <c s="6" t="s">
        <v>2598</v>
      </c>
      <c s="36" t="s">
        <v>320</v>
      </c>
      <c s="37">
        <v>699</v>
      </c>
      <c s="36">
        <v>0</v>
      </c>
      <c s="36">
        <f>ROUND(G1614*H1614,6)</f>
      </c>
      <c r="L1614" s="38">
        <v>0</v>
      </c>
      <c s="32">
        <f>ROUND(ROUND(L1614,2)*ROUND(G1614,3),2)</f>
      </c>
      <c s="36" t="s">
        <v>1449</v>
      </c>
      <c>
        <f>(M1614*21)/100</f>
      </c>
      <c t="s">
        <v>28</v>
      </c>
    </row>
    <row r="1615" spans="1:5" ht="25.5">
      <c r="A1615" s="35" t="s">
        <v>55</v>
      </c>
      <c r="E1615" s="39" t="s">
        <v>2598</v>
      </c>
    </row>
    <row r="1616" spans="1:5" ht="51">
      <c r="A1616" s="35" t="s">
        <v>56</v>
      </c>
      <c r="E1616" s="42" t="s">
        <v>2645</v>
      </c>
    </row>
    <row r="1617" spans="1:5" ht="12.75">
      <c r="A1617" t="s">
        <v>57</v>
      </c>
      <c r="E1617" s="39" t="s">
        <v>5</v>
      </c>
    </row>
    <row r="1618" spans="1:16" ht="25.5">
      <c r="A1618" t="s">
        <v>50</v>
      </c>
      <c s="34" t="s">
        <v>2646</v>
      </c>
      <c s="34" t="s">
        <v>2647</v>
      </c>
      <c s="35" t="s">
        <v>5</v>
      </c>
      <c s="6" t="s">
        <v>2648</v>
      </c>
      <c s="36" t="s">
        <v>320</v>
      </c>
      <c s="37">
        <v>270</v>
      </c>
      <c s="36">
        <v>0</v>
      </c>
      <c s="36">
        <f>ROUND(G1618*H1618,6)</f>
      </c>
      <c r="L1618" s="38">
        <v>0</v>
      </c>
      <c s="32">
        <f>ROUND(ROUND(L1618,2)*ROUND(G1618,3),2)</f>
      </c>
      <c s="36" t="s">
        <v>1449</v>
      </c>
      <c>
        <f>(M1618*21)/100</f>
      </c>
      <c t="s">
        <v>28</v>
      </c>
    </row>
    <row r="1619" spans="1:5" ht="25.5">
      <c r="A1619" s="35" t="s">
        <v>55</v>
      </c>
      <c r="E1619" s="39" t="s">
        <v>2648</v>
      </c>
    </row>
    <row r="1620" spans="1:5" ht="51">
      <c r="A1620" s="35" t="s">
        <v>56</v>
      </c>
      <c r="E1620" s="42" t="s">
        <v>2649</v>
      </c>
    </row>
    <row r="1621" spans="1:5" ht="12.75">
      <c r="A1621" t="s">
        <v>57</v>
      </c>
      <c r="E1621" s="39" t="s">
        <v>5</v>
      </c>
    </row>
    <row r="1622" spans="1:16" ht="25.5">
      <c r="A1622" t="s">
        <v>50</v>
      </c>
      <c s="34" t="s">
        <v>2650</v>
      </c>
      <c s="34" t="s">
        <v>2651</v>
      </c>
      <c s="35" t="s">
        <v>5</v>
      </c>
      <c s="6" t="s">
        <v>2652</v>
      </c>
      <c s="36" t="s">
        <v>320</v>
      </c>
      <c s="37">
        <v>1314</v>
      </c>
      <c s="36">
        <v>0</v>
      </c>
      <c s="36">
        <f>ROUND(G1622*H1622,6)</f>
      </c>
      <c r="L1622" s="38">
        <v>0</v>
      </c>
      <c s="32">
        <f>ROUND(ROUND(L1622,2)*ROUND(G1622,3),2)</f>
      </c>
      <c s="36" t="s">
        <v>1449</v>
      </c>
      <c>
        <f>(M1622*21)/100</f>
      </c>
      <c t="s">
        <v>28</v>
      </c>
    </row>
    <row r="1623" spans="1:5" ht="25.5">
      <c r="A1623" s="35" t="s">
        <v>55</v>
      </c>
      <c r="E1623" s="39" t="s">
        <v>2652</v>
      </c>
    </row>
    <row r="1624" spans="1:5" ht="51">
      <c r="A1624" s="35" t="s">
        <v>56</v>
      </c>
      <c r="E1624" s="42" t="s">
        <v>2653</v>
      </c>
    </row>
    <row r="1625" spans="1:5" ht="12.75">
      <c r="A1625" t="s">
        <v>57</v>
      </c>
      <c r="E1625" s="39" t="s">
        <v>5</v>
      </c>
    </row>
    <row r="1626" spans="1:16" ht="25.5">
      <c r="A1626" t="s">
        <v>50</v>
      </c>
      <c s="34" t="s">
        <v>2654</v>
      </c>
      <c s="34" t="s">
        <v>2655</v>
      </c>
      <c s="35" t="s">
        <v>5</v>
      </c>
      <c s="6" t="s">
        <v>2656</v>
      </c>
      <c s="36" t="s">
        <v>320</v>
      </c>
      <c s="37">
        <v>4737</v>
      </c>
      <c s="36">
        <v>0</v>
      </c>
      <c s="36">
        <f>ROUND(G1626*H1626,6)</f>
      </c>
      <c r="L1626" s="38">
        <v>0</v>
      </c>
      <c s="32">
        <f>ROUND(ROUND(L1626,2)*ROUND(G1626,3),2)</f>
      </c>
      <c s="36" t="s">
        <v>1449</v>
      </c>
      <c>
        <f>(M1626*21)/100</f>
      </c>
      <c t="s">
        <v>28</v>
      </c>
    </row>
    <row r="1627" spans="1:5" ht="25.5">
      <c r="A1627" s="35" t="s">
        <v>55</v>
      </c>
      <c r="E1627" s="39" t="s">
        <v>2656</v>
      </c>
    </row>
    <row r="1628" spans="1:5" ht="51">
      <c r="A1628" s="35" t="s">
        <v>56</v>
      </c>
      <c r="E1628" s="42" t="s">
        <v>2657</v>
      </c>
    </row>
    <row r="1629" spans="1:5" ht="12.75">
      <c r="A1629" t="s">
        <v>57</v>
      </c>
      <c r="E1629" s="39" t="s">
        <v>5</v>
      </c>
    </row>
    <row r="1630" spans="1:16" ht="25.5">
      <c r="A1630" t="s">
        <v>50</v>
      </c>
      <c s="34" t="s">
        <v>2658</v>
      </c>
      <c s="34" t="s">
        <v>2659</v>
      </c>
      <c s="35" t="s">
        <v>5</v>
      </c>
      <c s="6" t="s">
        <v>2660</v>
      </c>
      <c s="36" t="s">
        <v>320</v>
      </c>
      <c s="37">
        <v>10023</v>
      </c>
      <c s="36">
        <v>0</v>
      </c>
      <c s="36">
        <f>ROUND(G1630*H1630,6)</f>
      </c>
      <c r="L1630" s="38">
        <v>0</v>
      </c>
      <c s="32">
        <f>ROUND(ROUND(L1630,2)*ROUND(G1630,3),2)</f>
      </c>
      <c s="36" t="s">
        <v>1449</v>
      </c>
      <c>
        <f>(M1630*21)/100</f>
      </c>
      <c t="s">
        <v>28</v>
      </c>
    </row>
    <row r="1631" spans="1:5" ht="25.5">
      <c r="A1631" s="35" t="s">
        <v>55</v>
      </c>
      <c r="E1631" s="39" t="s">
        <v>2660</v>
      </c>
    </row>
    <row r="1632" spans="1:5" ht="51">
      <c r="A1632" s="35" t="s">
        <v>56</v>
      </c>
      <c r="E1632" s="42" t="s">
        <v>2661</v>
      </c>
    </row>
    <row r="1633" spans="1:5" ht="12.75">
      <c r="A1633" t="s">
        <v>57</v>
      </c>
      <c r="E1633" s="39" t="s">
        <v>5</v>
      </c>
    </row>
    <row r="1634" spans="1:16" ht="12.75">
      <c r="A1634" t="s">
        <v>50</v>
      </c>
      <c s="34" t="s">
        <v>2662</v>
      </c>
      <c s="34" t="s">
        <v>2663</v>
      </c>
      <c s="35" t="s">
        <v>5</v>
      </c>
      <c s="6" t="s">
        <v>2664</v>
      </c>
      <c s="36" t="s">
        <v>168</v>
      </c>
      <c s="37">
        <v>120</v>
      </c>
      <c s="36">
        <v>0</v>
      </c>
      <c s="36">
        <f>ROUND(G1634*H1634,6)</f>
      </c>
      <c r="L1634" s="38">
        <v>0</v>
      </c>
      <c s="32">
        <f>ROUND(ROUND(L1634,2)*ROUND(G1634,3),2)</f>
      </c>
      <c s="36" t="s">
        <v>98</v>
      </c>
      <c>
        <f>(M1634*21)/100</f>
      </c>
      <c t="s">
        <v>28</v>
      </c>
    </row>
    <row r="1635" spans="1:5" ht="12.75">
      <c r="A1635" s="35" t="s">
        <v>55</v>
      </c>
      <c r="E1635" s="39" t="s">
        <v>2664</v>
      </c>
    </row>
    <row r="1636" spans="1:5" ht="25.5">
      <c r="A1636" s="35" t="s">
        <v>56</v>
      </c>
      <c r="E1636" s="40" t="s">
        <v>2665</v>
      </c>
    </row>
    <row r="1637" spans="1:5" ht="12.75">
      <c r="A1637" t="s">
        <v>57</v>
      </c>
      <c r="E1637" s="39" t="s">
        <v>5</v>
      </c>
    </row>
    <row r="1638" spans="1:16" ht="25.5">
      <c r="A1638" t="s">
        <v>50</v>
      </c>
      <c s="34" t="s">
        <v>2666</v>
      </c>
      <c s="34" t="s">
        <v>2667</v>
      </c>
      <c s="35" t="s">
        <v>5</v>
      </c>
      <c s="6" t="s">
        <v>2668</v>
      </c>
      <c s="36" t="s">
        <v>257</v>
      </c>
      <c s="37">
        <v>1</v>
      </c>
      <c s="36">
        <v>0</v>
      </c>
      <c s="36">
        <f>ROUND(G1638*H1638,6)</f>
      </c>
      <c r="L1638" s="38">
        <v>0</v>
      </c>
      <c s="32">
        <f>ROUND(ROUND(L1638,2)*ROUND(G1638,3),2)</f>
      </c>
      <c s="36" t="s">
        <v>98</v>
      </c>
      <c>
        <f>(M1638*21)/100</f>
      </c>
      <c t="s">
        <v>28</v>
      </c>
    </row>
    <row r="1639" spans="1:5" ht="25.5">
      <c r="A1639" s="35" t="s">
        <v>55</v>
      </c>
      <c r="E1639" s="39" t="s">
        <v>2668</v>
      </c>
    </row>
    <row r="1640" spans="1:5" ht="25.5">
      <c r="A1640" s="35" t="s">
        <v>56</v>
      </c>
      <c r="E1640" s="40" t="s">
        <v>1779</v>
      </c>
    </row>
    <row r="1641" spans="1:5" ht="12.75">
      <c r="A1641" t="s">
        <v>57</v>
      </c>
      <c r="E1641" s="39" t="s">
        <v>5</v>
      </c>
    </row>
    <row r="1642" spans="1:16" ht="12.75">
      <c r="A1642" t="s">
        <v>50</v>
      </c>
      <c s="34" t="s">
        <v>2669</v>
      </c>
      <c s="34" t="s">
        <v>2670</v>
      </c>
      <c s="35" t="s">
        <v>5</v>
      </c>
      <c s="6" t="s">
        <v>2671</v>
      </c>
      <c s="36" t="s">
        <v>257</v>
      </c>
      <c s="37">
        <v>1</v>
      </c>
      <c s="36">
        <v>0</v>
      </c>
      <c s="36">
        <f>ROUND(G1642*H1642,6)</f>
      </c>
      <c r="L1642" s="38">
        <v>0</v>
      </c>
      <c s="32">
        <f>ROUND(ROUND(L1642,2)*ROUND(G1642,3),2)</f>
      </c>
      <c s="36" t="s">
        <v>98</v>
      </c>
      <c>
        <f>(M1642*21)/100</f>
      </c>
      <c t="s">
        <v>28</v>
      </c>
    </row>
    <row r="1643" spans="1:5" ht="12.75">
      <c r="A1643" s="35" t="s">
        <v>55</v>
      </c>
      <c r="E1643" s="39" t="s">
        <v>2671</v>
      </c>
    </row>
    <row r="1644" spans="1:5" ht="25.5">
      <c r="A1644" s="35" t="s">
        <v>56</v>
      </c>
      <c r="E1644" s="40" t="s">
        <v>1779</v>
      </c>
    </row>
    <row r="1645" spans="1:5" ht="12.75">
      <c r="A1645" t="s">
        <v>57</v>
      </c>
      <c r="E1645" s="39" t="s">
        <v>5</v>
      </c>
    </row>
    <row r="1646" spans="1:16" ht="25.5">
      <c r="A1646" t="s">
        <v>50</v>
      </c>
      <c s="34" t="s">
        <v>2672</v>
      </c>
      <c s="34" t="s">
        <v>2673</v>
      </c>
      <c s="35" t="s">
        <v>5</v>
      </c>
      <c s="6" t="s">
        <v>2674</v>
      </c>
      <c s="36" t="s">
        <v>257</v>
      </c>
      <c s="37">
        <v>1</v>
      </c>
      <c s="36">
        <v>0</v>
      </c>
      <c s="36">
        <f>ROUND(G1646*H1646,6)</f>
      </c>
      <c r="L1646" s="38">
        <v>0</v>
      </c>
      <c s="32">
        <f>ROUND(ROUND(L1646,2)*ROUND(G1646,3),2)</f>
      </c>
      <c s="36" t="s">
        <v>98</v>
      </c>
      <c>
        <f>(M1646*21)/100</f>
      </c>
      <c t="s">
        <v>28</v>
      </c>
    </row>
    <row r="1647" spans="1:5" ht="25.5">
      <c r="A1647" s="35" t="s">
        <v>55</v>
      </c>
      <c r="E1647" s="39" t="s">
        <v>2674</v>
      </c>
    </row>
    <row r="1648" spans="1:5" ht="25.5">
      <c r="A1648" s="35" t="s">
        <v>56</v>
      </c>
      <c r="E1648" s="40" t="s">
        <v>1779</v>
      </c>
    </row>
    <row r="1649" spans="1:5" ht="12.75">
      <c r="A1649" t="s">
        <v>57</v>
      </c>
      <c r="E1649" s="39" t="s">
        <v>5</v>
      </c>
    </row>
    <row r="1650" spans="1:16" ht="25.5">
      <c r="A1650" t="s">
        <v>50</v>
      </c>
      <c s="34" t="s">
        <v>2675</v>
      </c>
      <c s="34" t="s">
        <v>2676</v>
      </c>
      <c s="35" t="s">
        <v>5</v>
      </c>
      <c s="6" t="s">
        <v>2677</v>
      </c>
      <c s="36" t="s">
        <v>85</v>
      </c>
      <c s="37">
        <v>1</v>
      </c>
      <c s="36">
        <v>0</v>
      </c>
      <c s="36">
        <f>ROUND(G1650*H1650,6)</f>
      </c>
      <c r="L1650" s="38">
        <v>0</v>
      </c>
      <c s="32">
        <f>ROUND(ROUND(L1650,2)*ROUND(G1650,3),2)</f>
      </c>
      <c s="36" t="s">
        <v>98</v>
      </c>
      <c>
        <f>(M1650*21)/100</f>
      </c>
      <c t="s">
        <v>28</v>
      </c>
    </row>
    <row r="1651" spans="1:5" ht="25.5">
      <c r="A1651" s="35" t="s">
        <v>55</v>
      </c>
      <c r="E1651" s="39" t="s">
        <v>2677</v>
      </c>
    </row>
    <row r="1652" spans="1:5" ht="25.5">
      <c r="A1652" s="35" t="s">
        <v>56</v>
      </c>
      <c r="E1652" s="40" t="s">
        <v>1779</v>
      </c>
    </row>
    <row r="1653" spans="1:5" ht="12.75">
      <c r="A1653" t="s">
        <v>57</v>
      </c>
      <c r="E1653" s="39" t="s">
        <v>5</v>
      </c>
    </row>
    <row r="1654" spans="1:16" ht="12.75">
      <c r="A1654" t="s">
        <v>50</v>
      </c>
      <c s="34" t="s">
        <v>2678</v>
      </c>
      <c s="34" t="s">
        <v>2679</v>
      </c>
      <c s="35" t="s">
        <v>5</v>
      </c>
      <c s="6" t="s">
        <v>2680</v>
      </c>
      <c s="36" t="s">
        <v>257</v>
      </c>
      <c s="37">
        <v>1</v>
      </c>
      <c s="36">
        <v>0</v>
      </c>
      <c s="36">
        <f>ROUND(G1654*H1654,6)</f>
      </c>
      <c r="L1654" s="38">
        <v>0</v>
      </c>
      <c s="32">
        <f>ROUND(ROUND(L1654,2)*ROUND(G1654,3),2)</f>
      </c>
      <c s="36" t="s">
        <v>98</v>
      </c>
      <c>
        <f>(M1654*21)/100</f>
      </c>
      <c t="s">
        <v>28</v>
      </c>
    </row>
    <row r="1655" spans="1:5" ht="12.75">
      <c r="A1655" s="35" t="s">
        <v>55</v>
      </c>
      <c r="E1655" s="39" t="s">
        <v>2680</v>
      </c>
    </row>
    <row r="1656" spans="1:5" ht="25.5">
      <c r="A1656" s="35" t="s">
        <v>56</v>
      </c>
      <c r="E1656" s="40" t="s">
        <v>1779</v>
      </c>
    </row>
    <row r="1657" spans="1:5" ht="12.75">
      <c r="A1657" t="s">
        <v>57</v>
      </c>
      <c r="E1657" s="39" t="s">
        <v>5</v>
      </c>
    </row>
    <row r="1658" spans="1:16" ht="25.5">
      <c r="A1658" t="s">
        <v>50</v>
      </c>
      <c s="34" t="s">
        <v>2681</v>
      </c>
      <c s="34" t="s">
        <v>2682</v>
      </c>
      <c s="35" t="s">
        <v>5</v>
      </c>
      <c s="6" t="s">
        <v>2683</v>
      </c>
      <c s="36" t="s">
        <v>257</v>
      </c>
      <c s="37">
        <v>1</v>
      </c>
      <c s="36">
        <v>0</v>
      </c>
      <c s="36">
        <f>ROUND(G1658*H1658,6)</f>
      </c>
      <c r="L1658" s="38">
        <v>0</v>
      </c>
      <c s="32">
        <f>ROUND(ROUND(L1658,2)*ROUND(G1658,3),2)</f>
      </c>
      <c s="36" t="s">
        <v>98</v>
      </c>
      <c>
        <f>(M1658*21)/100</f>
      </c>
      <c t="s">
        <v>28</v>
      </c>
    </row>
    <row r="1659" spans="1:5" ht="25.5">
      <c r="A1659" s="35" t="s">
        <v>55</v>
      </c>
      <c r="E1659" s="39" t="s">
        <v>2683</v>
      </c>
    </row>
    <row r="1660" spans="1:5" ht="25.5">
      <c r="A1660" s="35" t="s">
        <v>56</v>
      </c>
      <c r="E1660" s="40" t="s">
        <v>1779</v>
      </c>
    </row>
    <row r="1661" spans="1:5" ht="12.75">
      <c r="A1661" t="s">
        <v>57</v>
      </c>
      <c r="E1661" s="39" t="s">
        <v>5</v>
      </c>
    </row>
    <row r="1662" spans="1:16" ht="12.75">
      <c r="A1662" t="s">
        <v>50</v>
      </c>
      <c s="34" t="s">
        <v>2684</v>
      </c>
      <c s="34" t="s">
        <v>2685</v>
      </c>
      <c s="35" t="s">
        <v>5</v>
      </c>
      <c s="6" t="s">
        <v>2686</v>
      </c>
      <c s="36" t="s">
        <v>257</v>
      </c>
      <c s="37">
        <v>1</v>
      </c>
      <c s="36">
        <v>0</v>
      </c>
      <c s="36">
        <f>ROUND(G1662*H1662,6)</f>
      </c>
      <c r="L1662" s="38">
        <v>0</v>
      </c>
      <c s="32">
        <f>ROUND(ROUND(L1662,2)*ROUND(G1662,3),2)</f>
      </c>
      <c s="36" t="s">
        <v>98</v>
      </c>
      <c>
        <f>(M1662*21)/100</f>
      </c>
      <c t="s">
        <v>28</v>
      </c>
    </row>
    <row r="1663" spans="1:5" ht="12.75">
      <c r="A1663" s="35" t="s">
        <v>55</v>
      </c>
      <c r="E1663" s="39" t="s">
        <v>2686</v>
      </c>
    </row>
    <row r="1664" spans="1:5" ht="25.5">
      <c r="A1664" s="35" t="s">
        <v>56</v>
      </c>
      <c r="E1664" s="40" t="s">
        <v>1779</v>
      </c>
    </row>
    <row r="1665" spans="1:5" ht="12.75">
      <c r="A1665" t="s">
        <v>57</v>
      </c>
      <c r="E1665" s="39" t="s">
        <v>5</v>
      </c>
    </row>
    <row r="1666" spans="1:16" ht="12.75">
      <c r="A1666" t="s">
        <v>50</v>
      </c>
      <c s="34" t="s">
        <v>2687</v>
      </c>
      <c s="34" t="s">
        <v>2688</v>
      </c>
      <c s="35" t="s">
        <v>5</v>
      </c>
      <c s="6" t="s">
        <v>2689</v>
      </c>
      <c s="36" t="s">
        <v>257</v>
      </c>
      <c s="37">
        <v>1</v>
      </c>
      <c s="36">
        <v>0</v>
      </c>
      <c s="36">
        <f>ROUND(G1666*H1666,6)</f>
      </c>
      <c r="L1666" s="38">
        <v>0</v>
      </c>
      <c s="32">
        <f>ROUND(ROUND(L1666,2)*ROUND(G1666,3),2)</f>
      </c>
      <c s="36" t="s">
        <v>98</v>
      </c>
      <c>
        <f>(M1666*21)/100</f>
      </c>
      <c t="s">
        <v>28</v>
      </c>
    </row>
    <row r="1667" spans="1:5" ht="12.75">
      <c r="A1667" s="35" t="s">
        <v>55</v>
      </c>
      <c r="E1667" s="39" t="s">
        <v>2689</v>
      </c>
    </row>
    <row r="1668" spans="1:5" ht="25.5">
      <c r="A1668" s="35" t="s">
        <v>56</v>
      </c>
      <c r="E1668" s="40" t="s">
        <v>1779</v>
      </c>
    </row>
    <row r="1669" spans="1:5" ht="12.75">
      <c r="A1669" t="s">
        <v>57</v>
      </c>
      <c r="E1669" s="39" t="s">
        <v>5</v>
      </c>
    </row>
    <row r="1670" spans="1:16" ht="25.5">
      <c r="A1670" t="s">
        <v>50</v>
      </c>
      <c s="34" t="s">
        <v>2690</v>
      </c>
      <c s="34" t="s">
        <v>2691</v>
      </c>
      <c s="35" t="s">
        <v>5</v>
      </c>
      <c s="6" t="s">
        <v>2692</v>
      </c>
      <c s="36" t="s">
        <v>85</v>
      </c>
      <c s="37">
        <v>1</v>
      </c>
      <c s="36">
        <v>0</v>
      </c>
      <c s="36">
        <f>ROUND(G1670*H1670,6)</f>
      </c>
      <c r="L1670" s="38">
        <v>0</v>
      </c>
      <c s="32">
        <f>ROUND(ROUND(L1670,2)*ROUND(G1670,3),2)</f>
      </c>
      <c s="36" t="s">
        <v>98</v>
      </c>
      <c>
        <f>(M1670*21)/100</f>
      </c>
      <c t="s">
        <v>28</v>
      </c>
    </row>
    <row r="1671" spans="1:5" ht="25.5">
      <c r="A1671" s="35" t="s">
        <v>55</v>
      </c>
      <c r="E1671" s="39" t="s">
        <v>2692</v>
      </c>
    </row>
    <row r="1672" spans="1:5" ht="25.5">
      <c r="A1672" s="35" t="s">
        <v>56</v>
      </c>
      <c r="E1672" s="40" t="s">
        <v>1779</v>
      </c>
    </row>
    <row r="1673" spans="1:5" ht="12.75">
      <c r="A1673" t="s">
        <v>57</v>
      </c>
      <c r="E1673" s="39" t="s">
        <v>5</v>
      </c>
    </row>
    <row r="1674" spans="1:16" ht="12.75">
      <c r="A1674" t="s">
        <v>50</v>
      </c>
      <c s="34" t="s">
        <v>2693</v>
      </c>
      <c s="34" t="s">
        <v>2694</v>
      </c>
      <c s="35" t="s">
        <v>5</v>
      </c>
      <c s="6" t="s">
        <v>2695</v>
      </c>
      <c s="36" t="s">
        <v>257</v>
      </c>
      <c s="37">
        <v>1</v>
      </c>
      <c s="36">
        <v>0</v>
      </c>
      <c s="36">
        <f>ROUND(G1674*H1674,6)</f>
      </c>
      <c r="L1674" s="38">
        <v>0</v>
      </c>
      <c s="32">
        <f>ROUND(ROUND(L1674,2)*ROUND(G1674,3),2)</f>
      </c>
      <c s="36" t="s">
        <v>98</v>
      </c>
      <c>
        <f>(M1674*21)/100</f>
      </c>
      <c t="s">
        <v>28</v>
      </c>
    </row>
    <row r="1675" spans="1:5" ht="12.75">
      <c r="A1675" s="35" t="s">
        <v>55</v>
      </c>
      <c r="E1675" s="39" t="s">
        <v>2695</v>
      </c>
    </row>
    <row r="1676" spans="1:5" ht="25.5">
      <c r="A1676" s="35" t="s">
        <v>56</v>
      </c>
      <c r="E1676" s="40" t="s">
        <v>1779</v>
      </c>
    </row>
    <row r="1677" spans="1:5" ht="12.75">
      <c r="A1677" t="s">
        <v>57</v>
      </c>
      <c r="E1677" s="39" t="s">
        <v>5</v>
      </c>
    </row>
    <row r="1678" spans="1:16" ht="25.5">
      <c r="A1678" t="s">
        <v>50</v>
      </c>
      <c s="34" t="s">
        <v>2696</v>
      </c>
      <c s="34" t="s">
        <v>2697</v>
      </c>
      <c s="35" t="s">
        <v>5</v>
      </c>
      <c s="6" t="s">
        <v>2698</v>
      </c>
      <c s="36" t="s">
        <v>85</v>
      </c>
      <c s="37">
        <v>1</v>
      </c>
      <c s="36">
        <v>0</v>
      </c>
      <c s="36">
        <f>ROUND(G1678*H1678,6)</f>
      </c>
      <c r="L1678" s="38">
        <v>0</v>
      </c>
      <c s="32">
        <f>ROUND(ROUND(L1678,2)*ROUND(G1678,3),2)</f>
      </c>
      <c s="36" t="s">
        <v>98</v>
      </c>
      <c>
        <f>(M1678*21)/100</f>
      </c>
      <c t="s">
        <v>28</v>
      </c>
    </row>
    <row r="1679" spans="1:5" ht="25.5">
      <c r="A1679" s="35" t="s">
        <v>55</v>
      </c>
      <c r="E1679" s="39" t="s">
        <v>2698</v>
      </c>
    </row>
    <row r="1680" spans="1:5" ht="25.5">
      <c r="A1680" s="35" t="s">
        <v>56</v>
      </c>
      <c r="E1680" s="40" t="s">
        <v>1779</v>
      </c>
    </row>
    <row r="1681" spans="1:5" ht="12.75">
      <c r="A1681" t="s">
        <v>57</v>
      </c>
      <c r="E1681" s="39" t="s">
        <v>5</v>
      </c>
    </row>
    <row r="1682" spans="1:16" ht="25.5">
      <c r="A1682" t="s">
        <v>50</v>
      </c>
      <c s="34" t="s">
        <v>2699</v>
      </c>
      <c s="34" t="s">
        <v>2700</v>
      </c>
      <c s="35" t="s">
        <v>5</v>
      </c>
      <c s="6" t="s">
        <v>2701</v>
      </c>
      <c s="36" t="s">
        <v>85</v>
      </c>
      <c s="37">
        <v>1</v>
      </c>
      <c s="36">
        <v>0</v>
      </c>
      <c s="36">
        <f>ROUND(G1682*H1682,6)</f>
      </c>
      <c r="L1682" s="38">
        <v>0</v>
      </c>
      <c s="32">
        <f>ROUND(ROUND(L1682,2)*ROUND(G1682,3),2)</f>
      </c>
      <c s="36" t="s">
        <v>98</v>
      </c>
      <c>
        <f>(M1682*21)/100</f>
      </c>
      <c t="s">
        <v>28</v>
      </c>
    </row>
    <row r="1683" spans="1:5" ht="25.5">
      <c r="A1683" s="35" t="s">
        <v>55</v>
      </c>
      <c r="E1683" s="39" t="s">
        <v>2701</v>
      </c>
    </row>
    <row r="1684" spans="1:5" ht="25.5">
      <c r="A1684" s="35" t="s">
        <v>56</v>
      </c>
      <c r="E1684" s="40" t="s">
        <v>1779</v>
      </c>
    </row>
    <row r="1685" spans="1:5" ht="12.75">
      <c r="A1685" t="s">
        <v>57</v>
      </c>
      <c r="E1685" s="39" t="s">
        <v>5</v>
      </c>
    </row>
    <row r="1686" spans="1:16" ht="12.75">
      <c r="A1686" t="s">
        <v>50</v>
      </c>
      <c s="34" t="s">
        <v>2702</v>
      </c>
      <c s="34" t="s">
        <v>2703</v>
      </c>
      <c s="35" t="s">
        <v>5</v>
      </c>
      <c s="6" t="s">
        <v>2704</v>
      </c>
      <c s="36" t="s">
        <v>85</v>
      </c>
      <c s="37">
        <v>3</v>
      </c>
      <c s="36">
        <v>0</v>
      </c>
      <c s="36">
        <f>ROUND(G1686*H1686,6)</f>
      </c>
      <c r="L1686" s="38">
        <v>0</v>
      </c>
      <c s="32">
        <f>ROUND(ROUND(L1686,2)*ROUND(G1686,3),2)</f>
      </c>
      <c s="36" t="s">
        <v>98</v>
      </c>
      <c>
        <f>(M1686*21)/100</f>
      </c>
      <c t="s">
        <v>28</v>
      </c>
    </row>
    <row r="1687" spans="1:5" ht="12.75">
      <c r="A1687" s="35" t="s">
        <v>55</v>
      </c>
      <c r="E1687" s="39" t="s">
        <v>2704</v>
      </c>
    </row>
    <row r="1688" spans="1:5" ht="89.25">
      <c r="A1688" s="35" t="s">
        <v>56</v>
      </c>
      <c r="E1688" s="40" t="s">
        <v>2705</v>
      </c>
    </row>
    <row r="1689" spans="1:5" ht="12.75">
      <c r="A1689" t="s">
        <v>57</v>
      </c>
      <c r="E1689" s="39" t="s">
        <v>5</v>
      </c>
    </row>
    <row r="1690" spans="1:16" ht="12.75">
      <c r="A1690" t="s">
        <v>50</v>
      </c>
      <c s="34" t="s">
        <v>2706</v>
      </c>
      <c s="34" t="s">
        <v>2707</v>
      </c>
      <c s="35" t="s">
        <v>5</v>
      </c>
      <c s="6" t="s">
        <v>2708</v>
      </c>
      <c s="36" t="s">
        <v>257</v>
      </c>
      <c s="37">
        <v>1</v>
      </c>
      <c s="36">
        <v>0</v>
      </c>
      <c s="36">
        <f>ROUND(G1690*H1690,6)</f>
      </c>
      <c r="L1690" s="38">
        <v>0</v>
      </c>
      <c s="32">
        <f>ROUND(ROUND(L1690,2)*ROUND(G1690,3),2)</f>
      </c>
      <c s="36" t="s">
        <v>98</v>
      </c>
      <c>
        <f>(M1690*21)/100</f>
      </c>
      <c t="s">
        <v>28</v>
      </c>
    </row>
    <row r="1691" spans="1:5" ht="12.75">
      <c r="A1691" s="35" t="s">
        <v>55</v>
      </c>
      <c r="E1691" s="39" t="s">
        <v>2708</v>
      </c>
    </row>
    <row r="1692" spans="1:5" ht="25.5">
      <c r="A1692" s="35" t="s">
        <v>56</v>
      </c>
      <c r="E1692" s="40" t="s">
        <v>1779</v>
      </c>
    </row>
    <row r="1693" spans="1:5" ht="12.75">
      <c r="A1693" t="s">
        <v>57</v>
      </c>
      <c r="E1693" s="39" t="s">
        <v>5</v>
      </c>
    </row>
    <row r="1694" spans="1:16" ht="25.5">
      <c r="A1694" t="s">
        <v>50</v>
      </c>
      <c s="34" t="s">
        <v>2709</v>
      </c>
      <c s="34" t="s">
        <v>2710</v>
      </c>
      <c s="35" t="s">
        <v>5</v>
      </c>
      <c s="6" t="s">
        <v>2711</v>
      </c>
      <c s="36" t="s">
        <v>85</v>
      </c>
      <c s="37">
        <v>1</v>
      </c>
      <c s="36">
        <v>0</v>
      </c>
      <c s="36">
        <f>ROUND(G1694*H1694,6)</f>
      </c>
      <c r="L1694" s="38">
        <v>0</v>
      </c>
      <c s="32">
        <f>ROUND(ROUND(L1694,2)*ROUND(G1694,3),2)</f>
      </c>
      <c s="36" t="s">
        <v>98</v>
      </c>
      <c>
        <f>(M1694*21)/100</f>
      </c>
      <c t="s">
        <v>28</v>
      </c>
    </row>
    <row r="1695" spans="1:5" ht="25.5">
      <c r="A1695" s="35" t="s">
        <v>55</v>
      </c>
      <c r="E1695" s="39" t="s">
        <v>2711</v>
      </c>
    </row>
    <row r="1696" spans="1:5" ht="25.5">
      <c r="A1696" s="35" t="s">
        <v>56</v>
      </c>
      <c r="E1696" s="40" t="s">
        <v>1779</v>
      </c>
    </row>
    <row r="1697" spans="1:5" ht="12.75">
      <c r="A1697" t="s">
        <v>57</v>
      </c>
      <c r="E1697" s="39" t="s">
        <v>5</v>
      </c>
    </row>
    <row r="1698" spans="1:16" ht="25.5">
      <c r="A1698" t="s">
        <v>50</v>
      </c>
      <c s="34" t="s">
        <v>2712</v>
      </c>
      <c s="34" t="s">
        <v>2713</v>
      </c>
      <c s="35" t="s">
        <v>5</v>
      </c>
      <c s="6" t="s">
        <v>2714</v>
      </c>
      <c s="36" t="s">
        <v>85</v>
      </c>
      <c s="37">
        <v>1</v>
      </c>
      <c s="36">
        <v>0</v>
      </c>
      <c s="36">
        <f>ROUND(G1698*H1698,6)</f>
      </c>
      <c r="L1698" s="38">
        <v>0</v>
      </c>
      <c s="32">
        <f>ROUND(ROUND(L1698,2)*ROUND(G1698,3),2)</f>
      </c>
      <c s="36" t="s">
        <v>98</v>
      </c>
      <c>
        <f>(M1698*21)/100</f>
      </c>
      <c t="s">
        <v>28</v>
      </c>
    </row>
    <row r="1699" spans="1:5" ht="25.5">
      <c r="A1699" s="35" t="s">
        <v>55</v>
      </c>
      <c r="E1699" s="39" t="s">
        <v>2714</v>
      </c>
    </row>
    <row r="1700" spans="1:5" ht="25.5">
      <c r="A1700" s="35" t="s">
        <v>56</v>
      </c>
      <c r="E1700" s="40" t="s">
        <v>1779</v>
      </c>
    </row>
    <row r="1701" spans="1:5" ht="12.75">
      <c r="A1701" t="s">
        <v>57</v>
      </c>
      <c r="E1701" s="39" t="s">
        <v>5</v>
      </c>
    </row>
    <row r="1702" spans="1:16" ht="12.75">
      <c r="A1702" t="s">
        <v>50</v>
      </c>
      <c s="34" t="s">
        <v>2715</v>
      </c>
      <c s="34" t="s">
        <v>2716</v>
      </c>
      <c s="35" t="s">
        <v>5</v>
      </c>
      <c s="6" t="s">
        <v>2717</v>
      </c>
      <c s="36" t="s">
        <v>85</v>
      </c>
      <c s="37">
        <v>1</v>
      </c>
      <c s="36">
        <v>0</v>
      </c>
      <c s="36">
        <f>ROUND(G1702*H1702,6)</f>
      </c>
      <c r="L1702" s="38">
        <v>0</v>
      </c>
      <c s="32">
        <f>ROUND(ROUND(L1702,2)*ROUND(G1702,3),2)</f>
      </c>
      <c s="36" t="s">
        <v>98</v>
      </c>
      <c>
        <f>(M1702*21)/100</f>
      </c>
      <c t="s">
        <v>28</v>
      </c>
    </row>
    <row r="1703" spans="1:5" ht="12.75">
      <c r="A1703" s="35" t="s">
        <v>55</v>
      </c>
      <c r="E1703" s="39" t="s">
        <v>2717</v>
      </c>
    </row>
    <row r="1704" spans="1:5" ht="25.5">
      <c r="A1704" s="35" t="s">
        <v>56</v>
      </c>
      <c r="E1704" s="40" t="s">
        <v>1779</v>
      </c>
    </row>
    <row r="1705" spans="1:5" ht="12.75">
      <c r="A1705" t="s">
        <v>57</v>
      </c>
      <c r="E1705" s="39" t="s">
        <v>5</v>
      </c>
    </row>
    <row r="1706" spans="1:16" ht="12.75">
      <c r="A1706" t="s">
        <v>50</v>
      </c>
      <c s="34" t="s">
        <v>2718</v>
      </c>
      <c s="34" t="s">
        <v>2719</v>
      </c>
      <c s="35" t="s">
        <v>5</v>
      </c>
      <c s="6" t="s">
        <v>2720</v>
      </c>
      <c s="36" t="s">
        <v>257</v>
      </c>
      <c s="37">
        <v>1</v>
      </c>
      <c s="36">
        <v>0</v>
      </c>
      <c s="36">
        <f>ROUND(G1706*H1706,6)</f>
      </c>
      <c r="L1706" s="38">
        <v>0</v>
      </c>
      <c s="32">
        <f>ROUND(ROUND(L1706,2)*ROUND(G1706,3),2)</f>
      </c>
      <c s="36" t="s">
        <v>98</v>
      </c>
      <c>
        <f>(M1706*21)/100</f>
      </c>
      <c t="s">
        <v>28</v>
      </c>
    </row>
    <row r="1707" spans="1:5" ht="12.75">
      <c r="A1707" s="35" t="s">
        <v>55</v>
      </c>
      <c r="E1707" s="39" t="s">
        <v>2720</v>
      </c>
    </row>
    <row r="1708" spans="1:5" ht="25.5">
      <c r="A1708" s="35" t="s">
        <v>56</v>
      </c>
      <c r="E1708" s="40" t="s">
        <v>1779</v>
      </c>
    </row>
    <row r="1709" spans="1:5" ht="12.75">
      <c r="A1709" t="s">
        <v>57</v>
      </c>
      <c r="E1709" s="39" t="s">
        <v>5</v>
      </c>
    </row>
    <row r="1710" spans="1:16" ht="12.75">
      <c r="A1710" t="s">
        <v>50</v>
      </c>
      <c s="34" t="s">
        <v>2721</v>
      </c>
      <c s="34" t="s">
        <v>2722</v>
      </c>
      <c s="35" t="s">
        <v>5</v>
      </c>
      <c s="6" t="s">
        <v>2723</v>
      </c>
      <c s="36" t="s">
        <v>257</v>
      </c>
      <c s="37">
        <v>1</v>
      </c>
      <c s="36">
        <v>0</v>
      </c>
      <c s="36">
        <f>ROUND(G1710*H1710,6)</f>
      </c>
      <c r="L1710" s="38">
        <v>0</v>
      </c>
      <c s="32">
        <f>ROUND(ROUND(L1710,2)*ROUND(G1710,3),2)</f>
      </c>
      <c s="36" t="s">
        <v>98</v>
      </c>
      <c>
        <f>(M1710*21)/100</f>
      </c>
      <c t="s">
        <v>28</v>
      </c>
    </row>
    <row r="1711" spans="1:5" ht="12.75">
      <c r="A1711" s="35" t="s">
        <v>55</v>
      </c>
      <c r="E1711" s="39" t="s">
        <v>2723</v>
      </c>
    </row>
    <row r="1712" spans="1:5" ht="25.5">
      <c r="A1712" s="35" t="s">
        <v>56</v>
      </c>
      <c r="E1712" s="40" t="s">
        <v>1779</v>
      </c>
    </row>
    <row r="1713" spans="1:5" ht="12.75">
      <c r="A1713" t="s">
        <v>57</v>
      </c>
      <c r="E1713" s="39" t="s">
        <v>5</v>
      </c>
    </row>
    <row r="1714" spans="1:16" ht="25.5">
      <c r="A1714" t="s">
        <v>50</v>
      </c>
      <c s="34" t="s">
        <v>2724</v>
      </c>
      <c s="34" t="s">
        <v>2725</v>
      </c>
      <c s="35" t="s">
        <v>5</v>
      </c>
      <c s="6" t="s">
        <v>2726</v>
      </c>
      <c s="36" t="s">
        <v>257</v>
      </c>
      <c s="37">
        <v>1</v>
      </c>
      <c s="36">
        <v>0</v>
      </c>
      <c s="36">
        <f>ROUND(G1714*H1714,6)</f>
      </c>
      <c r="L1714" s="38">
        <v>0</v>
      </c>
      <c s="32">
        <f>ROUND(ROUND(L1714,2)*ROUND(G1714,3),2)</f>
      </c>
      <c s="36" t="s">
        <v>98</v>
      </c>
      <c>
        <f>(M1714*21)/100</f>
      </c>
      <c t="s">
        <v>28</v>
      </c>
    </row>
    <row r="1715" spans="1:5" ht="25.5">
      <c r="A1715" s="35" t="s">
        <v>55</v>
      </c>
      <c r="E1715" s="39" t="s">
        <v>2726</v>
      </c>
    </row>
    <row r="1716" spans="1:5" ht="25.5">
      <c r="A1716" s="35" t="s">
        <v>56</v>
      </c>
      <c r="E1716" s="40" t="s">
        <v>1779</v>
      </c>
    </row>
    <row r="1717" spans="1:5" ht="12.75">
      <c r="A1717" t="s">
        <v>57</v>
      </c>
      <c r="E1717" s="39" t="s">
        <v>5</v>
      </c>
    </row>
    <row r="1718" spans="1:16" ht="25.5">
      <c r="A1718" t="s">
        <v>50</v>
      </c>
      <c s="34" t="s">
        <v>1862</v>
      </c>
      <c s="34" t="s">
        <v>2727</v>
      </c>
      <c s="35" t="s">
        <v>5</v>
      </c>
      <c s="6" t="s">
        <v>2728</v>
      </c>
      <c s="36" t="s">
        <v>257</v>
      </c>
      <c s="37">
        <v>1</v>
      </c>
      <c s="36">
        <v>0</v>
      </c>
      <c s="36">
        <f>ROUND(G1718*H1718,6)</f>
      </c>
      <c r="L1718" s="38">
        <v>0</v>
      </c>
      <c s="32">
        <f>ROUND(ROUND(L1718,2)*ROUND(G1718,3),2)</f>
      </c>
      <c s="36" t="s">
        <v>98</v>
      </c>
      <c>
        <f>(M1718*21)/100</f>
      </c>
      <c t="s">
        <v>28</v>
      </c>
    </row>
    <row r="1719" spans="1:5" ht="25.5">
      <c r="A1719" s="35" t="s">
        <v>55</v>
      </c>
      <c r="E1719" s="39" t="s">
        <v>2728</v>
      </c>
    </row>
    <row r="1720" spans="1:5" ht="25.5">
      <c r="A1720" s="35" t="s">
        <v>56</v>
      </c>
      <c r="E1720" s="40" t="s">
        <v>1779</v>
      </c>
    </row>
    <row r="1721" spans="1:5" ht="12.75">
      <c r="A1721" t="s">
        <v>57</v>
      </c>
      <c r="E1721" s="39" t="s">
        <v>5</v>
      </c>
    </row>
    <row r="1722" spans="1:16" ht="25.5">
      <c r="A1722" t="s">
        <v>50</v>
      </c>
      <c s="34" t="s">
        <v>1895</v>
      </c>
      <c s="34" t="s">
        <v>2729</v>
      </c>
      <c s="35" t="s">
        <v>5</v>
      </c>
      <c s="6" t="s">
        <v>2730</v>
      </c>
      <c s="36" t="s">
        <v>257</v>
      </c>
      <c s="37">
        <v>1</v>
      </c>
      <c s="36">
        <v>0</v>
      </c>
      <c s="36">
        <f>ROUND(G1722*H1722,6)</f>
      </c>
      <c r="L1722" s="38">
        <v>0</v>
      </c>
      <c s="32">
        <f>ROUND(ROUND(L1722,2)*ROUND(G1722,3),2)</f>
      </c>
      <c s="36" t="s">
        <v>98</v>
      </c>
      <c>
        <f>(M1722*21)/100</f>
      </c>
      <c t="s">
        <v>28</v>
      </c>
    </row>
    <row r="1723" spans="1:5" ht="25.5">
      <c r="A1723" s="35" t="s">
        <v>55</v>
      </c>
      <c r="E1723" s="39" t="s">
        <v>2730</v>
      </c>
    </row>
    <row r="1724" spans="1:5" ht="25.5">
      <c r="A1724" s="35" t="s">
        <v>56</v>
      </c>
      <c r="E1724" s="40" t="s">
        <v>1779</v>
      </c>
    </row>
    <row r="1725" spans="1:5" ht="12.75">
      <c r="A1725" t="s">
        <v>57</v>
      </c>
      <c r="E1725" s="39" t="s">
        <v>5</v>
      </c>
    </row>
    <row r="1726" spans="1:16" ht="25.5">
      <c r="A1726" t="s">
        <v>50</v>
      </c>
      <c s="34" t="s">
        <v>1969</v>
      </c>
      <c s="34" t="s">
        <v>2731</v>
      </c>
      <c s="35" t="s">
        <v>5</v>
      </c>
      <c s="6" t="s">
        <v>2732</v>
      </c>
      <c s="36" t="s">
        <v>257</v>
      </c>
      <c s="37">
        <v>1</v>
      </c>
      <c s="36">
        <v>0</v>
      </c>
      <c s="36">
        <f>ROUND(G1726*H1726,6)</f>
      </c>
      <c r="L1726" s="38">
        <v>0</v>
      </c>
      <c s="32">
        <f>ROUND(ROUND(L1726,2)*ROUND(G1726,3),2)</f>
      </c>
      <c s="36" t="s">
        <v>98</v>
      </c>
      <c>
        <f>(M1726*21)/100</f>
      </c>
      <c t="s">
        <v>28</v>
      </c>
    </row>
    <row r="1727" spans="1:5" ht="25.5">
      <c r="A1727" s="35" t="s">
        <v>55</v>
      </c>
      <c r="E1727" s="39" t="s">
        <v>2732</v>
      </c>
    </row>
    <row r="1728" spans="1:5" ht="25.5">
      <c r="A1728" s="35" t="s">
        <v>56</v>
      </c>
      <c r="E1728" s="40" t="s">
        <v>1779</v>
      </c>
    </row>
    <row r="1729" spans="1:5" ht="12.75">
      <c r="A1729" t="s">
        <v>57</v>
      </c>
      <c r="E1729" s="39" t="s">
        <v>5</v>
      </c>
    </row>
    <row r="1730" spans="1:16" ht="25.5">
      <c r="A1730" t="s">
        <v>50</v>
      </c>
      <c s="34" t="s">
        <v>2733</v>
      </c>
      <c s="34" t="s">
        <v>2734</v>
      </c>
      <c s="35" t="s">
        <v>5</v>
      </c>
      <c s="6" t="s">
        <v>2735</v>
      </c>
      <c s="36" t="s">
        <v>257</v>
      </c>
      <c s="37">
        <v>1</v>
      </c>
      <c s="36">
        <v>0</v>
      </c>
      <c s="36">
        <f>ROUND(G1730*H1730,6)</f>
      </c>
      <c r="L1730" s="38">
        <v>0</v>
      </c>
      <c s="32">
        <f>ROUND(ROUND(L1730,2)*ROUND(G1730,3),2)</f>
      </c>
      <c s="36" t="s">
        <v>98</v>
      </c>
      <c>
        <f>(M1730*21)/100</f>
      </c>
      <c t="s">
        <v>28</v>
      </c>
    </row>
    <row r="1731" spans="1:5" ht="25.5">
      <c r="A1731" s="35" t="s">
        <v>55</v>
      </c>
      <c r="E1731" s="39" t="s">
        <v>2735</v>
      </c>
    </row>
    <row r="1732" spans="1:5" ht="25.5">
      <c r="A1732" s="35" t="s">
        <v>56</v>
      </c>
      <c r="E1732" s="40" t="s">
        <v>1779</v>
      </c>
    </row>
    <row r="1733" spans="1:5" ht="12.75">
      <c r="A1733" t="s">
        <v>57</v>
      </c>
      <c r="E1733" s="39" t="s">
        <v>5</v>
      </c>
    </row>
    <row r="1734" spans="1:16" ht="25.5">
      <c r="A1734" t="s">
        <v>50</v>
      </c>
      <c s="34" t="s">
        <v>2736</v>
      </c>
      <c s="34" t="s">
        <v>2737</v>
      </c>
      <c s="35" t="s">
        <v>5</v>
      </c>
      <c s="6" t="s">
        <v>2738</v>
      </c>
      <c s="36" t="s">
        <v>257</v>
      </c>
      <c s="37">
        <v>1</v>
      </c>
      <c s="36">
        <v>0</v>
      </c>
      <c s="36">
        <f>ROUND(G1734*H1734,6)</f>
      </c>
      <c r="L1734" s="38">
        <v>0</v>
      </c>
      <c s="32">
        <f>ROUND(ROUND(L1734,2)*ROUND(G1734,3),2)</f>
      </c>
      <c s="36" t="s">
        <v>98</v>
      </c>
      <c>
        <f>(M1734*21)/100</f>
      </c>
      <c t="s">
        <v>28</v>
      </c>
    </row>
    <row r="1735" spans="1:5" ht="25.5">
      <c r="A1735" s="35" t="s">
        <v>55</v>
      </c>
      <c r="E1735" s="39" t="s">
        <v>2738</v>
      </c>
    </row>
    <row r="1736" spans="1:5" ht="25.5">
      <c r="A1736" s="35" t="s">
        <v>56</v>
      </c>
      <c r="E1736" s="40" t="s">
        <v>1779</v>
      </c>
    </row>
    <row r="1737" spans="1:5" ht="12.75">
      <c r="A1737" t="s">
        <v>57</v>
      </c>
      <c r="E1737" s="39" t="s">
        <v>5</v>
      </c>
    </row>
    <row r="1738" spans="1:16" ht="25.5">
      <c r="A1738" t="s">
        <v>50</v>
      </c>
      <c s="34" t="s">
        <v>2739</v>
      </c>
      <c s="34" t="s">
        <v>2740</v>
      </c>
      <c s="35" t="s">
        <v>5</v>
      </c>
      <c s="6" t="s">
        <v>2741</v>
      </c>
      <c s="36" t="s">
        <v>257</v>
      </c>
      <c s="37">
        <v>1</v>
      </c>
      <c s="36">
        <v>0</v>
      </c>
      <c s="36">
        <f>ROUND(G1738*H1738,6)</f>
      </c>
      <c r="L1738" s="38">
        <v>0</v>
      </c>
      <c s="32">
        <f>ROUND(ROUND(L1738,2)*ROUND(G1738,3),2)</f>
      </c>
      <c s="36" t="s">
        <v>98</v>
      </c>
      <c>
        <f>(M1738*21)/100</f>
      </c>
      <c t="s">
        <v>28</v>
      </c>
    </row>
    <row r="1739" spans="1:5" ht="25.5">
      <c r="A1739" s="35" t="s">
        <v>55</v>
      </c>
      <c r="E1739" s="39" t="s">
        <v>2741</v>
      </c>
    </row>
    <row r="1740" spans="1:5" ht="25.5">
      <c r="A1740" s="35" t="s">
        <v>56</v>
      </c>
      <c r="E1740" s="40" t="s">
        <v>1779</v>
      </c>
    </row>
    <row r="1741" spans="1:5" ht="12.75">
      <c r="A1741" t="s">
        <v>57</v>
      </c>
      <c r="E1741" s="39" t="s">
        <v>5</v>
      </c>
    </row>
    <row r="1742" spans="1:16" ht="25.5">
      <c r="A1742" t="s">
        <v>50</v>
      </c>
      <c s="34" t="s">
        <v>2742</v>
      </c>
      <c s="34" t="s">
        <v>2743</v>
      </c>
      <c s="35" t="s">
        <v>5</v>
      </c>
      <c s="6" t="s">
        <v>2744</v>
      </c>
      <c s="36" t="s">
        <v>257</v>
      </c>
      <c s="37">
        <v>1</v>
      </c>
      <c s="36">
        <v>0</v>
      </c>
      <c s="36">
        <f>ROUND(G1742*H1742,6)</f>
      </c>
      <c r="L1742" s="38">
        <v>0</v>
      </c>
      <c s="32">
        <f>ROUND(ROUND(L1742,2)*ROUND(G1742,3),2)</f>
      </c>
      <c s="36" t="s">
        <v>98</v>
      </c>
      <c>
        <f>(M1742*21)/100</f>
      </c>
      <c t="s">
        <v>28</v>
      </c>
    </row>
    <row r="1743" spans="1:5" ht="25.5">
      <c r="A1743" s="35" t="s">
        <v>55</v>
      </c>
      <c r="E1743" s="39" t="s">
        <v>2744</v>
      </c>
    </row>
    <row r="1744" spans="1:5" ht="25.5">
      <c r="A1744" s="35" t="s">
        <v>56</v>
      </c>
      <c r="E1744" s="40" t="s">
        <v>1779</v>
      </c>
    </row>
    <row r="1745" spans="1:5" ht="12.75">
      <c r="A1745" t="s">
        <v>57</v>
      </c>
      <c r="E1745" s="39" t="s">
        <v>5</v>
      </c>
    </row>
    <row r="1746" spans="1:16" ht="25.5">
      <c r="A1746" t="s">
        <v>50</v>
      </c>
      <c s="34" t="s">
        <v>2745</v>
      </c>
      <c s="34" t="s">
        <v>2746</v>
      </c>
      <c s="35" t="s">
        <v>5</v>
      </c>
      <c s="6" t="s">
        <v>2747</v>
      </c>
      <c s="36" t="s">
        <v>257</v>
      </c>
      <c s="37">
        <v>1</v>
      </c>
      <c s="36">
        <v>0</v>
      </c>
      <c s="36">
        <f>ROUND(G1746*H1746,6)</f>
      </c>
      <c r="L1746" s="38">
        <v>0</v>
      </c>
      <c s="32">
        <f>ROUND(ROUND(L1746,2)*ROUND(G1746,3),2)</f>
      </c>
      <c s="36" t="s">
        <v>98</v>
      </c>
      <c>
        <f>(M1746*21)/100</f>
      </c>
      <c t="s">
        <v>28</v>
      </c>
    </row>
    <row r="1747" spans="1:5" ht="25.5">
      <c r="A1747" s="35" t="s">
        <v>55</v>
      </c>
      <c r="E1747" s="39" t="s">
        <v>2747</v>
      </c>
    </row>
    <row r="1748" spans="1:5" ht="25.5">
      <c r="A1748" s="35" t="s">
        <v>56</v>
      </c>
      <c r="E1748" s="40" t="s">
        <v>1779</v>
      </c>
    </row>
    <row r="1749" spans="1:5" ht="12.75">
      <c r="A1749" t="s">
        <v>57</v>
      </c>
      <c r="E1749" s="39" t="s">
        <v>5</v>
      </c>
    </row>
    <row r="1750" spans="1:16" ht="25.5">
      <c r="A1750" t="s">
        <v>50</v>
      </c>
      <c s="34" t="s">
        <v>2748</v>
      </c>
      <c s="34" t="s">
        <v>2749</v>
      </c>
      <c s="35" t="s">
        <v>5</v>
      </c>
      <c s="6" t="s">
        <v>2750</v>
      </c>
      <c s="36" t="s">
        <v>257</v>
      </c>
      <c s="37">
        <v>1</v>
      </c>
      <c s="36">
        <v>0</v>
      </c>
      <c s="36">
        <f>ROUND(G1750*H1750,6)</f>
      </c>
      <c r="L1750" s="38">
        <v>0</v>
      </c>
      <c s="32">
        <f>ROUND(ROUND(L1750,2)*ROUND(G1750,3),2)</f>
      </c>
      <c s="36" t="s">
        <v>98</v>
      </c>
      <c>
        <f>(M1750*21)/100</f>
      </c>
      <c t="s">
        <v>28</v>
      </c>
    </row>
    <row r="1751" spans="1:5" ht="25.5">
      <c r="A1751" s="35" t="s">
        <v>55</v>
      </c>
      <c r="E1751" s="39" t="s">
        <v>2750</v>
      </c>
    </row>
    <row r="1752" spans="1:5" ht="25.5">
      <c r="A1752" s="35" t="s">
        <v>56</v>
      </c>
      <c r="E1752" s="40" t="s">
        <v>1779</v>
      </c>
    </row>
    <row r="1753" spans="1:5" ht="12.75">
      <c r="A1753" t="s">
        <v>57</v>
      </c>
      <c r="E1753" s="39" t="s">
        <v>5</v>
      </c>
    </row>
    <row r="1754" spans="1:16" ht="25.5">
      <c r="A1754" t="s">
        <v>50</v>
      </c>
      <c s="34" t="s">
        <v>2751</v>
      </c>
      <c s="34" t="s">
        <v>2752</v>
      </c>
      <c s="35" t="s">
        <v>5</v>
      </c>
      <c s="6" t="s">
        <v>2753</v>
      </c>
      <c s="36" t="s">
        <v>257</v>
      </c>
      <c s="37">
        <v>1</v>
      </c>
      <c s="36">
        <v>0</v>
      </c>
      <c s="36">
        <f>ROUND(G1754*H1754,6)</f>
      </c>
      <c r="L1754" s="38">
        <v>0</v>
      </c>
      <c s="32">
        <f>ROUND(ROUND(L1754,2)*ROUND(G1754,3),2)</f>
      </c>
      <c s="36" t="s">
        <v>98</v>
      </c>
      <c>
        <f>(M1754*21)/100</f>
      </c>
      <c t="s">
        <v>28</v>
      </c>
    </row>
    <row r="1755" spans="1:5" ht="25.5">
      <c r="A1755" s="35" t="s">
        <v>55</v>
      </c>
      <c r="E1755" s="39" t="s">
        <v>2753</v>
      </c>
    </row>
    <row r="1756" spans="1:5" ht="25.5">
      <c r="A1756" s="35" t="s">
        <v>56</v>
      </c>
      <c r="E1756" s="40" t="s">
        <v>1779</v>
      </c>
    </row>
    <row r="1757" spans="1:5" ht="12.75">
      <c r="A1757" t="s">
        <v>57</v>
      </c>
      <c r="E1757" s="39" t="s">
        <v>5</v>
      </c>
    </row>
    <row r="1758" spans="1:16" ht="25.5">
      <c r="A1758" t="s">
        <v>50</v>
      </c>
      <c s="34" t="s">
        <v>2754</v>
      </c>
      <c s="34" t="s">
        <v>2755</v>
      </c>
      <c s="35" t="s">
        <v>5</v>
      </c>
      <c s="6" t="s">
        <v>2756</v>
      </c>
      <c s="36" t="s">
        <v>257</v>
      </c>
      <c s="37">
        <v>1</v>
      </c>
      <c s="36">
        <v>0</v>
      </c>
      <c s="36">
        <f>ROUND(G1758*H1758,6)</f>
      </c>
      <c r="L1758" s="38">
        <v>0</v>
      </c>
      <c s="32">
        <f>ROUND(ROUND(L1758,2)*ROUND(G1758,3),2)</f>
      </c>
      <c s="36" t="s">
        <v>98</v>
      </c>
      <c>
        <f>(M1758*21)/100</f>
      </c>
      <c t="s">
        <v>28</v>
      </c>
    </row>
    <row r="1759" spans="1:5" ht="25.5">
      <c r="A1759" s="35" t="s">
        <v>55</v>
      </c>
      <c r="E1759" s="39" t="s">
        <v>2756</v>
      </c>
    </row>
    <row r="1760" spans="1:5" ht="25.5">
      <c r="A1760" s="35" t="s">
        <v>56</v>
      </c>
      <c r="E1760" s="40" t="s">
        <v>1779</v>
      </c>
    </row>
    <row r="1761" spans="1:5" ht="12.75">
      <c r="A1761" t="s">
        <v>57</v>
      </c>
      <c r="E1761" s="39" t="s">
        <v>5</v>
      </c>
    </row>
    <row r="1762" spans="1:16" ht="25.5">
      <c r="A1762" t="s">
        <v>50</v>
      </c>
      <c s="34" t="s">
        <v>2757</v>
      </c>
      <c s="34" t="s">
        <v>2758</v>
      </c>
      <c s="35" t="s">
        <v>5</v>
      </c>
      <c s="6" t="s">
        <v>2759</v>
      </c>
      <c s="36" t="s">
        <v>257</v>
      </c>
      <c s="37">
        <v>1</v>
      </c>
      <c s="36">
        <v>0</v>
      </c>
      <c s="36">
        <f>ROUND(G1762*H1762,6)</f>
      </c>
      <c r="L1762" s="38">
        <v>0</v>
      </c>
      <c s="32">
        <f>ROUND(ROUND(L1762,2)*ROUND(G1762,3),2)</f>
      </c>
      <c s="36" t="s">
        <v>98</v>
      </c>
      <c>
        <f>(M1762*21)/100</f>
      </c>
      <c t="s">
        <v>28</v>
      </c>
    </row>
    <row r="1763" spans="1:5" ht="25.5">
      <c r="A1763" s="35" t="s">
        <v>55</v>
      </c>
      <c r="E1763" s="39" t="s">
        <v>2759</v>
      </c>
    </row>
    <row r="1764" spans="1:5" ht="25.5">
      <c r="A1764" s="35" t="s">
        <v>56</v>
      </c>
      <c r="E1764" s="40" t="s">
        <v>1779</v>
      </c>
    </row>
    <row r="1765" spans="1:5" ht="12.75">
      <c r="A1765" t="s">
        <v>57</v>
      </c>
      <c r="E1765" s="39" t="s">
        <v>5</v>
      </c>
    </row>
    <row r="1766" spans="1:16" ht="12.75">
      <c r="A1766" t="s">
        <v>50</v>
      </c>
      <c s="34" t="s">
        <v>2760</v>
      </c>
      <c s="34" t="s">
        <v>2761</v>
      </c>
      <c s="35" t="s">
        <v>5</v>
      </c>
      <c s="6" t="s">
        <v>2762</v>
      </c>
      <c s="36" t="s">
        <v>257</v>
      </c>
      <c s="37">
        <v>1</v>
      </c>
      <c s="36">
        <v>0</v>
      </c>
      <c s="36">
        <f>ROUND(G1766*H1766,6)</f>
      </c>
      <c r="L1766" s="38">
        <v>0</v>
      </c>
      <c s="32">
        <f>ROUND(ROUND(L1766,2)*ROUND(G1766,3),2)</f>
      </c>
      <c s="36" t="s">
        <v>98</v>
      </c>
      <c>
        <f>(M1766*21)/100</f>
      </c>
      <c t="s">
        <v>28</v>
      </c>
    </row>
    <row r="1767" spans="1:5" ht="12.75">
      <c r="A1767" s="35" t="s">
        <v>55</v>
      </c>
      <c r="E1767" s="39" t="s">
        <v>2762</v>
      </c>
    </row>
    <row r="1768" spans="1:5" ht="25.5">
      <c r="A1768" s="35" t="s">
        <v>56</v>
      </c>
      <c r="E1768" s="40" t="s">
        <v>1779</v>
      </c>
    </row>
    <row r="1769" spans="1:5" ht="12.75">
      <c r="A1769" t="s">
        <v>57</v>
      </c>
      <c r="E1769" s="39" t="s">
        <v>5</v>
      </c>
    </row>
    <row r="1770" spans="1:16" ht="12.75">
      <c r="A1770" t="s">
        <v>50</v>
      </c>
      <c s="34" t="s">
        <v>2763</v>
      </c>
      <c s="34" t="s">
        <v>2761</v>
      </c>
      <c s="35" t="s">
        <v>48</v>
      </c>
      <c s="6" t="s">
        <v>2764</v>
      </c>
      <c s="36" t="s">
        <v>257</v>
      </c>
      <c s="37">
        <v>1</v>
      </c>
      <c s="36">
        <v>0</v>
      </c>
      <c s="36">
        <f>ROUND(G1770*H1770,6)</f>
      </c>
      <c r="L1770" s="38">
        <v>0</v>
      </c>
      <c s="32">
        <f>ROUND(ROUND(L1770,2)*ROUND(G1770,3),2)</f>
      </c>
      <c s="36" t="s">
        <v>98</v>
      </c>
      <c>
        <f>(M1770*21)/100</f>
      </c>
      <c t="s">
        <v>28</v>
      </c>
    </row>
    <row r="1771" spans="1:5" ht="12.75">
      <c r="A1771" s="35" t="s">
        <v>55</v>
      </c>
      <c r="E1771" s="39" t="s">
        <v>2764</v>
      </c>
    </row>
    <row r="1772" spans="1:5" ht="25.5">
      <c r="A1772" s="35" t="s">
        <v>56</v>
      </c>
      <c r="E1772" s="40" t="s">
        <v>1779</v>
      </c>
    </row>
    <row r="1773" spans="1:5" ht="12.75">
      <c r="A1773" t="s">
        <v>57</v>
      </c>
      <c r="E1773" s="39" t="s">
        <v>5</v>
      </c>
    </row>
    <row r="1774" spans="1:16" ht="12.75">
      <c r="A1774" t="s">
        <v>50</v>
      </c>
      <c s="34" t="s">
        <v>2039</v>
      </c>
      <c s="34" t="s">
        <v>2761</v>
      </c>
      <c s="35" t="s">
        <v>28</v>
      </c>
      <c s="6" t="s">
        <v>2765</v>
      </c>
      <c s="36" t="s">
        <v>257</v>
      </c>
      <c s="37">
        <v>1</v>
      </c>
      <c s="36">
        <v>0</v>
      </c>
      <c s="36">
        <f>ROUND(G1774*H1774,6)</f>
      </c>
      <c r="L1774" s="38">
        <v>0</v>
      </c>
      <c s="32">
        <f>ROUND(ROUND(L1774,2)*ROUND(G1774,3),2)</f>
      </c>
      <c s="36" t="s">
        <v>98</v>
      </c>
      <c>
        <f>(M1774*21)/100</f>
      </c>
      <c t="s">
        <v>28</v>
      </c>
    </row>
    <row r="1775" spans="1:5" ht="12.75">
      <c r="A1775" s="35" t="s">
        <v>55</v>
      </c>
      <c r="E1775" s="39" t="s">
        <v>2765</v>
      </c>
    </row>
    <row r="1776" spans="1:5" ht="25.5">
      <c r="A1776" s="35" t="s">
        <v>56</v>
      </c>
      <c r="E1776" s="40" t="s">
        <v>1779</v>
      </c>
    </row>
    <row r="1777" spans="1:5" ht="12.75">
      <c r="A1777" t="s">
        <v>57</v>
      </c>
      <c r="E1777" s="39" t="s">
        <v>5</v>
      </c>
    </row>
    <row r="1778" spans="1:16" ht="12.75">
      <c r="A1778" t="s">
        <v>50</v>
      </c>
      <c s="34" t="s">
        <v>2766</v>
      </c>
      <c s="34" t="s">
        <v>2761</v>
      </c>
      <c s="35" t="s">
        <v>26</v>
      </c>
      <c s="6" t="s">
        <v>2767</v>
      </c>
      <c s="36" t="s">
        <v>257</v>
      </c>
      <c s="37">
        <v>1</v>
      </c>
      <c s="36">
        <v>0</v>
      </c>
      <c s="36">
        <f>ROUND(G1778*H1778,6)</f>
      </c>
      <c r="L1778" s="38">
        <v>0</v>
      </c>
      <c s="32">
        <f>ROUND(ROUND(L1778,2)*ROUND(G1778,3),2)</f>
      </c>
      <c s="36" t="s">
        <v>98</v>
      </c>
      <c>
        <f>(M1778*21)/100</f>
      </c>
      <c t="s">
        <v>28</v>
      </c>
    </row>
    <row r="1779" spans="1:5" ht="12.75">
      <c r="A1779" s="35" t="s">
        <v>55</v>
      </c>
      <c r="E1779" s="39" t="s">
        <v>2767</v>
      </c>
    </row>
    <row r="1780" spans="1:5" ht="25.5">
      <c r="A1780" s="35" t="s">
        <v>56</v>
      </c>
      <c r="E1780" s="40" t="s">
        <v>1779</v>
      </c>
    </row>
    <row r="1781" spans="1:5" ht="12.75">
      <c r="A1781" t="s">
        <v>57</v>
      </c>
      <c r="E1781" s="39" t="s">
        <v>5</v>
      </c>
    </row>
    <row r="1782" spans="1:16" ht="12.75">
      <c r="A1782" t="s">
        <v>50</v>
      </c>
      <c s="34" t="s">
        <v>2768</v>
      </c>
      <c s="34" t="s">
        <v>2761</v>
      </c>
      <c s="35" t="s">
        <v>63</v>
      </c>
      <c s="6" t="s">
        <v>2769</v>
      </c>
      <c s="36" t="s">
        <v>257</v>
      </c>
      <c s="37">
        <v>1</v>
      </c>
      <c s="36">
        <v>0</v>
      </c>
      <c s="36">
        <f>ROUND(G1782*H1782,6)</f>
      </c>
      <c r="L1782" s="38">
        <v>0</v>
      </c>
      <c s="32">
        <f>ROUND(ROUND(L1782,2)*ROUND(G1782,3),2)</f>
      </c>
      <c s="36" t="s">
        <v>98</v>
      </c>
      <c>
        <f>(M1782*21)/100</f>
      </c>
      <c t="s">
        <v>28</v>
      </c>
    </row>
    <row r="1783" spans="1:5" ht="12.75">
      <c r="A1783" s="35" t="s">
        <v>55</v>
      </c>
      <c r="E1783" s="39" t="s">
        <v>2769</v>
      </c>
    </row>
    <row r="1784" spans="1:5" ht="25.5">
      <c r="A1784" s="35" t="s">
        <v>56</v>
      </c>
      <c r="E1784" s="40" t="s">
        <v>1779</v>
      </c>
    </row>
    <row r="1785" spans="1:5" ht="12.75">
      <c r="A1785" t="s">
        <v>57</v>
      </c>
      <c r="E1785" s="39" t="s">
        <v>5</v>
      </c>
    </row>
    <row r="1786" spans="1:16" ht="12.75">
      <c r="A1786" t="s">
        <v>50</v>
      </c>
      <c s="34" t="s">
        <v>2770</v>
      </c>
      <c s="34" t="s">
        <v>2761</v>
      </c>
      <c s="35" t="s">
        <v>66</v>
      </c>
      <c s="6" t="s">
        <v>2771</v>
      </c>
      <c s="36" t="s">
        <v>257</v>
      </c>
      <c s="37">
        <v>1</v>
      </c>
      <c s="36">
        <v>0</v>
      </c>
      <c s="36">
        <f>ROUND(G1786*H1786,6)</f>
      </c>
      <c r="L1786" s="38">
        <v>0</v>
      </c>
      <c s="32">
        <f>ROUND(ROUND(L1786,2)*ROUND(G1786,3),2)</f>
      </c>
      <c s="36" t="s">
        <v>98</v>
      </c>
      <c>
        <f>(M1786*21)/100</f>
      </c>
      <c t="s">
        <v>28</v>
      </c>
    </row>
    <row r="1787" spans="1:5" ht="12.75">
      <c r="A1787" s="35" t="s">
        <v>55</v>
      </c>
      <c r="E1787" s="39" t="s">
        <v>2771</v>
      </c>
    </row>
    <row r="1788" spans="1:5" ht="25.5">
      <c r="A1788" s="35" t="s">
        <v>56</v>
      </c>
      <c r="E1788" s="40" t="s">
        <v>1779</v>
      </c>
    </row>
    <row r="1789" spans="1:5" ht="12.75">
      <c r="A1789" t="s">
        <v>57</v>
      </c>
      <c r="E1789" s="39" t="s">
        <v>5</v>
      </c>
    </row>
    <row r="1790" spans="1:16" ht="12.75">
      <c r="A1790" t="s">
        <v>50</v>
      </c>
      <c s="34" t="s">
        <v>2772</v>
      </c>
      <c s="34" t="s">
        <v>2773</v>
      </c>
      <c s="35" t="s">
        <v>5</v>
      </c>
      <c s="6" t="s">
        <v>2774</v>
      </c>
      <c s="36" t="s">
        <v>257</v>
      </c>
      <c s="37">
        <v>1</v>
      </c>
      <c s="36">
        <v>0</v>
      </c>
      <c s="36">
        <f>ROUND(G1790*H1790,6)</f>
      </c>
      <c r="L1790" s="38">
        <v>0</v>
      </c>
      <c s="32">
        <f>ROUND(ROUND(L1790,2)*ROUND(G1790,3),2)</f>
      </c>
      <c s="36" t="s">
        <v>98</v>
      </c>
      <c>
        <f>(M1790*21)/100</f>
      </c>
      <c t="s">
        <v>28</v>
      </c>
    </row>
    <row r="1791" spans="1:5" ht="12.75">
      <c r="A1791" s="35" t="s">
        <v>55</v>
      </c>
      <c r="E1791" s="39" t="s">
        <v>2774</v>
      </c>
    </row>
    <row r="1792" spans="1:5" ht="25.5">
      <c r="A1792" s="35" t="s">
        <v>56</v>
      </c>
      <c r="E1792" s="40" t="s">
        <v>1779</v>
      </c>
    </row>
    <row r="1793" spans="1:5" ht="12.75">
      <c r="A1793" t="s">
        <v>57</v>
      </c>
      <c r="E1793" s="39" t="s">
        <v>5</v>
      </c>
    </row>
    <row r="1794" spans="1:16" ht="12.75">
      <c r="A1794" t="s">
        <v>50</v>
      </c>
      <c s="34" t="s">
        <v>2775</v>
      </c>
      <c s="34" t="s">
        <v>2776</v>
      </c>
      <c s="35" t="s">
        <v>5</v>
      </c>
      <c s="6" t="s">
        <v>2777</v>
      </c>
      <c s="36" t="s">
        <v>257</v>
      </c>
      <c s="37">
        <v>1</v>
      </c>
      <c s="36">
        <v>0</v>
      </c>
      <c s="36">
        <f>ROUND(G1794*H1794,6)</f>
      </c>
      <c r="L1794" s="38">
        <v>0</v>
      </c>
      <c s="32">
        <f>ROUND(ROUND(L1794,2)*ROUND(G1794,3),2)</f>
      </c>
      <c s="36" t="s">
        <v>98</v>
      </c>
      <c>
        <f>(M1794*21)/100</f>
      </c>
      <c t="s">
        <v>28</v>
      </c>
    </row>
    <row r="1795" spans="1:5" ht="12.75">
      <c r="A1795" s="35" t="s">
        <v>55</v>
      </c>
      <c r="E1795" s="39" t="s">
        <v>2777</v>
      </c>
    </row>
    <row r="1796" spans="1:5" ht="25.5">
      <c r="A1796" s="35" t="s">
        <v>56</v>
      </c>
      <c r="E1796" s="40" t="s">
        <v>1779</v>
      </c>
    </row>
    <row r="1797" spans="1:5" ht="12.75">
      <c r="A1797" t="s">
        <v>57</v>
      </c>
      <c r="E1797" s="39" t="s">
        <v>5</v>
      </c>
    </row>
    <row r="1798" spans="1:16" ht="12.75">
      <c r="A1798" t="s">
        <v>50</v>
      </c>
      <c s="34" t="s">
        <v>2778</v>
      </c>
      <c s="34" t="s">
        <v>2779</v>
      </c>
      <c s="35" t="s">
        <v>5</v>
      </c>
      <c s="6" t="s">
        <v>2780</v>
      </c>
      <c s="36" t="s">
        <v>257</v>
      </c>
      <c s="37">
        <v>1</v>
      </c>
      <c s="36">
        <v>0</v>
      </c>
      <c s="36">
        <f>ROUND(G1798*H1798,6)</f>
      </c>
      <c r="L1798" s="38">
        <v>0</v>
      </c>
      <c s="32">
        <f>ROUND(ROUND(L1798,2)*ROUND(G1798,3),2)</f>
      </c>
      <c s="36" t="s">
        <v>98</v>
      </c>
      <c>
        <f>(M1798*21)/100</f>
      </c>
      <c t="s">
        <v>28</v>
      </c>
    </row>
    <row r="1799" spans="1:5" ht="12.75">
      <c r="A1799" s="35" t="s">
        <v>55</v>
      </c>
      <c r="E1799" s="39" t="s">
        <v>2780</v>
      </c>
    </row>
    <row r="1800" spans="1:5" ht="25.5">
      <c r="A1800" s="35" t="s">
        <v>56</v>
      </c>
      <c r="E1800" s="40" t="s">
        <v>1779</v>
      </c>
    </row>
    <row r="1801" spans="1:5" ht="12.75">
      <c r="A1801" t="s">
        <v>57</v>
      </c>
      <c r="E1801" s="39" t="s">
        <v>5</v>
      </c>
    </row>
    <row r="1802" spans="1:16" ht="25.5">
      <c r="A1802" t="s">
        <v>50</v>
      </c>
      <c s="34" t="s">
        <v>2781</v>
      </c>
      <c s="34" t="s">
        <v>2782</v>
      </c>
      <c s="35" t="s">
        <v>5</v>
      </c>
      <c s="6" t="s">
        <v>2783</v>
      </c>
      <c s="36" t="s">
        <v>257</v>
      </c>
      <c s="37">
        <v>1</v>
      </c>
      <c s="36">
        <v>0</v>
      </c>
      <c s="36">
        <f>ROUND(G1802*H1802,6)</f>
      </c>
      <c r="L1802" s="38">
        <v>0</v>
      </c>
      <c s="32">
        <f>ROUND(ROUND(L1802,2)*ROUND(G1802,3),2)</f>
      </c>
      <c s="36" t="s">
        <v>98</v>
      </c>
      <c>
        <f>(M1802*21)/100</f>
      </c>
      <c t="s">
        <v>28</v>
      </c>
    </row>
    <row r="1803" spans="1:5" ht="25.5">
      <c r="A1803" s="35" t="s">
        <v>55</v>
      </c>
      <c r="E1803" s="39" t="s">
        <v>2783</v>
      </c>
    </row>
    <row r="1804" spans="1:5" ht="25.5">
      <c r="A1804" s="35" t="s">
        <v>56</v>
      </c>
      <c r="E1804" s="40" t="s">
        <v>1779</v>
      </c>
    </row>
    <row r="1805" spans="1:5" ht="12.75">
      <c r="A1805" t="s">
        <v>57</v>
      </c>
      <c r="E1805" s="39" t="s">
        <v>5</v>
      </c>
    </row>
    <row r="1806" spans="1:16" ht="12.75">
      <c r="A1806" t="s">
        <v>50</v>
      </c>
      <c s="34" t="s">
        <v>2784</v>
      </c>
      <c s="34" t="s">
        <v>2785</v>
      </c>
      <c s="35" t="s">
        <v>5</v>
      </c>
      <c s="6" t="s">
        <v>2786</v>
      </c>
      <c s="36" t="s">
        <v>85</v>
      </c>
      <c s="37">
        <v>8</v>
      </c>
      <c s="36">
        <v>0</v>
      </c>
      <c s="36">
        <f>ROUND(G1806*H1806,6)</f>
      </c>
      <c r="L1806" s="38">
        <v>0</v>
      </c>
      <c s="32">
        <f>ROUND(ROUND(L1806,2)*ROUND(G1806,3),2)</f>
      </c>
      <c s="36" t="s">
        <v>98</v>
      </c>
      <c>
        <f>(M1806*21)/100</f>
      </c>
      <c t="s">
        <v>28</v>
      </c>
    </row>
    <row r="1807" spans="1:5" ht="12.75">
      <c r="A1807" s="35" t="s">
        <v>55</v>
      </c>
      <c r="E1807" s="39" t="s">
        <v>2786</v>
      </c>
    </row>
    <row r="1808" spans="1:5" ht="25.5">
      <c r="A1808" s="35" t="s">
        <v>56</v>
      </c>
      <c r="E1808" s="40" t="s">
        <v>2787</v>
      </c>
    </row>
    <row r="1809" spans="1:5" ht="12.75">
      <c r="A1809" t="s">
        <v>57</v>
      </c>
      <c r="E1809" s="39" t="s">
        <v>5</v>
      </c>
    </row>
    <row r="1810" spans="1:16" ht="12.75">
      <c r="A1810" t="s">
        <v>50</v>
      </c>
      <c s="34" t="s">
        <v>2788</v>
      </c>
      <c s="34" t="s">
        <v>2789</v>
      </c>
      <c s="35" t="s">
        <v>5</v>
      </c>
      <c s="6" t="s">
        <v>2790</v>
      </c>
      <c s="36" t="s">
        <v>257</v>
      </c>
      <c s="37">
        <v>1</v>
      </c>
      <c s="36">
        <v>0</v>
      </c>
      <c s="36">
        <f>ROUND(G1810*H1810,6)</f>
      </c>
      <c r="L1810" s="38">
        <v>0</v>
      </c>
      <c s="32">
        <f>ROUND(ROUND(L1810,2)*ROUND(G1810,3),2)</f>
      </c>
      <c s="36" t="s">
        <v>98</v>
      </c>
      <c>
        <f>(M1810*21)/100</f>
      </c>
      <c t="s">
        <v>28</v>
      </c>
    </row>
    <row r="1811" spans="1:5" ht="12.75">
      <c r="A1811" s="35" t="s">
        <v>55</v>
      </c>
      <c r="E1811" s="39" t="s">
        <v>2790</v>
      </c>
    </row>
    <row r="1812" spans="1:5" ht="25.5">
      <c r="A1812" s="35" t="s">
        <v>56</v>
      </c>
      <c r="E1812" s="40" t="s">
        <v>1779</v>
      </c>
    </row>
    <row r="1813" spans="1:5" ht="12.75">
      <c r="A1813" t="s">
        <v>57</v>
      </c>
      <c r="E1813" s="39" t="s">
        <v>5</v>
      </c>
    </row>
    <row r="1814" spans="1:16" ht="12.75">
      <c r="A1814" t="s">
        <v>50</v>
      </c>
      <c s="34" t="s">
        <v>2791</v>
      </c>
      <c s="34" t="s">
        <v>2792</v>
      </c>
      <c s="35" t="s">
        <v>5</v>
      </c>
      <c s="6" t="s">
        <v>2793</v>
      </c>
      <c s="36" t="s">
        <v>257</v>
      </c>
      <c s="37">
        <v>1</v>
      </c>
      <c s="36">
        <v>0</v>
      </c>
      <c s="36">
        <f>ROUND(G1814*H1814,6)</f>
      </c>
      <c r="L1814" s="38">
        <v>0</v>
      </c>
      <c s="32">
        <f>ROUND(ROUND(L1814,2)*ROUND(G1814,3),2)</f>
      </c>
      <c s="36" t="s">
        <v>98</v>
      </c>
      <c>
        <f>(M1814*21)/100</f>
      </c>
      <c t="s">
        <v>28</v>
      </c>
    </row>
    <row r="1815" spans="1:5" ht="12.75">
      <c r="A1815" s="35" t="s">
        <v>55</v>
      </c>
      <c r="E1815" s="39" t="s">
        <v>2793</v>
      </c>
    </row>
    <row r="1816" spans="1:5" ht="25.5">
      <c r="A1816" s="35" t="s">
        <v>56</v>
      </c>
      <c r="E1816" s="40" t="s">
        <v>1779</v>
      </c>
    </row>
    <row r="1817" spans="1:5" ht="12.75">
      <c r="A1817" t="s">
        <v>57</v>
      </c>
      <c r="E1817" s="39" t="s">
        <v>5</v>
      </c>
    </row>
    <row r="1818" spans="1:16" ht="25.5">
      <c r="A1818" t="s">
        <v>50</v>
      </c>
      <c s="34" t="s">
        <v>2794</v>
      </c>
      <c s="34" t="s">
        <v>2795</v>
      </c>
      <c s="35" t="s">
        <v>5</v>
      </c>
      <c s="6" t="s">
        <v>2796</v>
      </c>
      <c s="36" t="s">
        <v>257</v>
      </c>
      <c s="37">
        <v>1</v>
      </c>
      <c s="36">
        <v>0</v>
      </c>
      <c s="36">
        <f>ROUND(G1818*H1818,6)</f>
      </c>
      <c r="L1818" s="38">
        <v>0</v>
      </c>
      <c s="32">
        <f>ROUND(ROUND(L1818,2)*ROUND(G1818,3),2)</f>
      </c>
      <c s="36" t="s">
        <v>98</v>
      </c>
      <c>
        <f>(M1818*21)/100</f>
      </c>
      <c t="s">
        <v>28</v>
      </c>
    </row>
    <row r="1819" spans="1:5" ht="25.5">
      <c r="A1819" s="35" t="s">
        <v>55</v>
      </c>
      <c r="E1819" s="39" t="s">
        <v>2796</v>
      </c>
    </row>
    <row r="1820" spans="1:5" ht="25.5">
      <c r="A1820" s="35" t="s">
        <v>56</v>
      </c>
      <c r="E1820" s="40" t="s">
        <v>1779</v>
      </c>
    </row>
    <row r="1821" spans="1:5" ht="12.75">
      <c r="A1821" t="s">
        <v>57</v>
      </c>
      <c r="E1821" s="39" t="s">
        <v>5</v>
      </c>
    </row>
    <row r="1822" spans="1:16" ht="12.75">
      <c r="A1822" t="s">
        <v>50</v>
      </c>
      <c s="34" t="s">
        <v>2797</v>
      </c>
      <c s="34" t="s">
        <v>2798</v>
      </c>
      <c s="35" t="s">
        <v>5</v>
      </c>
      <c s="6" t="s">
        <v>2799</v>
      </c>
      <c s="36" t="s">
        <v>257</v>
      </c>
      <c s="37">
        <v>1</v>
      </c>
      <c s="36">
        <v>0</v>
      </c>
      <c s="36">
        <f>ROUND(G1822*H1822,6)</f>
      </c>
      <c r="L1822" s="38">
        <v>0</v>
      </c>
      <c s="32">
        <f>ROUND(ROUND(L1822,2)*ROUND(G1822,3),2)</f>
      </c>
      <c s="36" t="s">
        <v>98</v>
      </c>
      <c>
        <f>(M1822*21)/100</f>
      </c>
      <c t="s">
        <v>28</v>
      </c>
    </row>
    <row r="1823" spans="1:5" ht="12.75">
      <c r="A1823" s="35" t="s">
        <v>55</v>
      </c>
      <c r="E1823" s="39" t="s">
        <v>2799</v>
      </c>
    </row>
    <row r="1824" spans="1:5" ht="25.5">
      <c r="A1824" s="35" t="s">
        <v>56</v>
      </c>
      <c r="E1824" s="40" t="s">
        <v>1779</v>
      </c>
    </row>
    <row r="1825" spans="1:5" ht="12.75">
      <c r="A1825" t="s">
        <v>57</v>
      </c>
      <c r="E1825" s="39" t="s">
        <v>5</v>
      </c>
    </row>
    <row r="1826" spans="1:16" ht="12.75">
      <c r="A1826" t="s">
        <v>50</v>
      </c>
      <c s="34" t="s">
        <v>2800</v>
      </c>
      <c s="34" t="s">
        <v>2801</v>
      </c>
      <c s="35" t="s">
        <v>5</v>
      </c>
      <c s="6" t="s">
        <v>2802</v>
      </c>
      <c s="36" t="s">
        <v>257</v>
      </c>
      <c s="37">
        <v>1</v>
      </c>
      <c s="36">
        <v>0</v>
      </c>
      <c s="36">
        <f>ROUND(G1826*H1826,6)</f>
      </c>
      <c r="L1826" s="38">
        <v>0</v>
      </c>
      <c s="32">
        <f>ROUND(ROUND(L1826,2)*ROUND(G1826,3),2)</f>
      </c>
      <c s="36" t="s">
        <v>98</v>
      </c>
      <c>
        <f>(M1826*21)/100</f>
      </c>
      <c t="s">
        <v>28</v>
      </c>
    </row>
    <row r="1827" spans="1:5" ht="12.75">
      <c r="A1827" s="35" t="s">
        <v>55</v>
      </c>
      <c r="E1827" s="39" t="s">
        <v>2802</v>
      </c>
    </row>
    <row r="1828" spans="1:5" ht="25.5">
      <c r="A1828" s="35" t="s">
        <v>56</v>
      </c>
      <c r="E1828" s="40" t="s">
        <v>1779</v>
      </c>
    </row>
    <row r="1829" spans="1:5" ht="12.75">
      <c r="A1829" t="s">
        <v>57</v>
      </c>
      <c r="E1829" s="39" t="s">
        <v>5</v>
      </c>
    </row>
    <row r="1830" spans="1:16" ht="12.75">
      <c r="A1830" t="s">
        <v>50</v>
      </c>
      <c s="34" t="s">
        <v>2803</v>
      </c>
      <c s="34" t="s">
        <v>2804</v>
      </c>
      <c s="35" t="s">
        <v>5</v>
      </c>
      <c s="6" t="s">
        <v>2805</v>
      </c>
      <c s="36" t="s">
        <v>257</v>
      </c>
      <c s="37">
        <v>1</v>
      </c>
      <c s="36">
        <v>0</v>
      </c>
      <c s="36">
        <f>ROUND(G1830*H1830,6)</f>
      </c>
      <c r="L1830" s="38">
        <v>0</v>
      </c>
      <c s="32">
        <f>ROUND(ROUND(L1830,2)*ROUND(G1830,3),2)</f>
      </c>
      <c s="36" t="s">
        <v>98</v>
      </c>
      <c>
        <f>(M1830*21)/100</f>
      </c>
      <c t="s">
        <v>28</v>
      </c>
    </row>
    <row r="1831" spans="1:5" ht="12.75">
      <c r="A1831" s="35" t="s">
        <v>55</v>
      </c>
      <c r="E1831" s="39" t="s">
        <v>2805</v>
      </c>
    </row>
    <row r="1832" spans="1:5" ht="25.5">
      <c r="A1832" s="35" t="s">
        <v>56</v>
      </c>
      <c r="E1832" s="40" t="s">
        <v>1779</v>
      </c>
    </row>
    <row r="1833" spans="1:5" ht="12.75">
      <c r="A1833" t="s">
        <v>57</v>
      </c>
      <c r="E1833" s="39" t="s">
        <v>5</v>
      </c>
    </row>
    <row r="1834" spans="1:16" ht="25.5">
      <c r="A1834" t="s">
        <v>50</v>
      </c>
      <c s="34" t="s">
        <v>2806</v>
      </c>
      <c s="34" t="s">
        <v>2807</v>
      </c>
      <c s="35" t="s">
        <v>5</v>
      </c>
      <c s="6" t="s">
        <v>2808</v>
      </c>
      <c s="36" t="s">
        <v>257</v>
      </c>
      <c s="37">
        <v>1</v>
      </c>
      <c s="36">
        <v>0</v>
      </c>
      <c s="36">
        <f>ROUND(G1834*H1834,6)</f>
      </c>
      <c r="L1834" s="38">
        <v>0</v>
      </c>
      <c s="32">
        <f>ROUND(ROUND(L1834,2)*ROUND(G1834,3),2)</f>
      </c>
      <c s="36" t="s">
        <v>98</v>
      </c>
      <c>
        <f>(M1834*21)/100</f>
      </c>
      <c t="s">
        <v>28</v>
      </c>
    </row>
    <row r="1835" spans="1:5" ht="25.5">
      <c r="A1835" s="35" t="s">
        <v>55</v>
      </c>
      <c r="E1835" s="39" t="s">
        <v>2808</v>
      </c>
    </row>
    <row r="1836" spans="1:5" ht="25.5">
      <c r="A1836" s="35" t="s">
        <v>56</v>
      </c>
      <c r="E1836" s="40" t="s">
        <v>1779</v>
      </c>
    </row>
    <row r="1837" spans="1:5" ht="12.75">
      <c r="A1837" t="s">
        <v>57</v>
      </c>
      <c r="E1837" s="39" t="s">
        <v>5</v>
      </c>
    </row>
    <row r="1838" spans="1:16" ht="25.5">
      <c r="A1838" t="s">
        <v>50</v>
      </c>
      <c s="34" t="s">
        <v>99</v>
      </c>
      <c s="34" t="s">
        <v>2809</v>
      </c>
      <c s="35" t="s">
        <v>5</v>
      </c>
      <c s="6" t="s">
        <v>2810</v>
      </c>
      <c s="36" t="s">
        <v>257</v>
      </c>
      <c s="37">
        <v>1</v>
      </c>
      <c s="36">
        <v>0</v>
      </c>
      <c s="36">
        <f>ROUND(G1838*H1838,6)</f>
      </c>
      <c r="L1838" s="38">
        <v>0</v>
      </c>
      <c s="32">
        <f>ROUND(ROUND(L1838,2)*ROUND(G1838,3),2)</f>
      </c>
      <c s="36" t="s">
        <v>98</v>
      </c>
      <c>
        <f>(M1838*21)/100</f>
      </c>
      <c t="s">
        <v>28</v>
      </c>
    </row>
    <row r="1839" spans="1:5" ht="25.5">
      <c r="A1839" s="35" t="s">
        <v>55</v>
      </c>
      <c r="E1839" s="39" t="s">
        <v>2810</v>
      </c>
    </row>
    <row r="1840" spans="1:5" ht="25.5">
      <c r="A1840" s="35" t="s">
        <v>56</v>
      </c>
      <c r="E1840" s="40" t="s">
        <v>1779</v>
      </c>
    </row>
    <row r="1841" spans="1:5" ht="12.75">
      <c r="A1841" t="s">
        <v>57</v>
      </c>
      <c r="E1841" s="39" t="s">
        <v>5</v>
      </c>
    </row>
    <row r="1842" spans="1:16" ht="25.5">
      <c r="A1842" t="s">
        <v>50</v>
      </c>
      <c s="34" t="s">
        <v>107</v>
      </c>
      <c s="34" t="s">
        <v>2809</v>
      </c>
      <c s="35" t="s">
        <v>48</v>
      </c>
      <c s="6" t="s">
        <v>2811</v>
      </c>
      <c s="36" t="s">
        <v>257</v>
      </c>
      <c s="37">
        <v>1</v>
      </c>
      <c s="36">
        <v>0</v>
      </c>
      <c s="36">
        <f>ROUND(G1842*H1842,6)</f>
      </c>
      <c r="L1842" s="38">
        <v>0</v>
      </c>
      <c s="32">
        <f>ROUND(ROUND(L1842,2)*ROUND(G1842,3),2)</f>
      </c>
      <c s="36" t="s">
        <v>98</v>
      </c>
      <c>
        <f>(M1842*21)/100</f>
      </c>
      <c t="s">
        <v>28</v>
      </c>
    </row>
    <row r="1843" spans="1:5" ht="25.5">
      <c r="A1843" s="35" t="s">
        <v>55</v>
      </c>
      <c r="E1843" s="39" t="s">
        <v>2811</v>
      </c>
    </row>
    <row r="1844" spans="1:5" ht="25.5">
      <c r="A1844" s="35" t="s">
        <v>56</v>
      </c>
      <c r="E1844" s="40" t="s">
        <v>1779</v>
      </c>
    </row>
    <row r="1845" spans="1:5" ht="12.75">
      <c r="A1845" t="s">
        <v>57</v>
      </c>
      <c r="E1845" s="39" t="s">
        <v>5</v>
      </c>
    </row>
    <row r="1846" spans="1:16" ht="25.5">
      <c r="A1846" t="s">
        <v>50</v>
      </c>
      <c s="34" t="s">
        <v>2812</v>
      </c>
      <c s="34" t="s">
        <v>2813</v>
      </c>
      <c s="35" t="s">
        <v>5</v>
      </c>
      <c s="6" t="s">
        <v>2814</v>
      </c>
      <c s="36" t="s">
        <v>257</v>
      </c>
      <c s="37">
        <v>1</v>
      </c>
      <c s="36">
        <v>0</v>
      </c>
      <c s="36">
        <f>ROUND(G1846*H1846,6)</f>
      </c>
      <c r="L1846" s="38">
        <v>0</v>
      </c>
      <c s="32">
        <f>ROUND(ROUND(L1846,2)*ROUND(G1846,3),2)</f>
      </c>
      <c s="36" t="s">
        <v>98</v>
      </c>
      <c>
        <f>(M1846*21)/100</f>
      </c>
      <c t="s">
        <v>28</v>
      </c>
    </row>
    <row r="1847" spans="1:5" ht="25.5">
      <c r="A1847" s="35" t="s">
        <v>55</v>
      </c>
      <c r="E1847" s="39" t="s">
        <v>2814</v>
      </c>
    </row>
    <row r="1848" spans="1:5" ht="25.5">
      <c r="A1848" s="35" t="s">
        <v>56</v>
      </c>
      <c r="E1848" s="40" t="s">
        <v>1779</v>
      </c>
    </row>
    <row r="1849" spans="1:5" ht="12.75">
      <c r="A1849" t="s">
        <v>57</v>
      </c>
      <c r="E1849" s="39" t="s">
        <v>5</v>
      </c>
    </row>
    <row r="1850" spans="1:16" ht="25.5">
      <c r="A1850" t="s">
        <v>50</v>
      </c>
      <c s="34" t="s">
        <v>133</v>
      </c>
      <c s="34" t="s">
        <v>2813</v>
      </c>
      <c s="35" t="s">
        <v>48</v>
      </c>
      <c s="6" t="s">
        <v>2815</v>
      </c>
      <c s="36" t="s">
        <v>257</v>
      </c>
      <c s="37">
        <v>1</v>
      </c>
      <c s="36">
        <v>0</v>
      </c>
      <c s="36">
        <f>ROUND(G1850*H1850,6)</f>
      </c>
      <c r="L1850" s="38">
        <v>0</v>
      </c>
      <c s="32">
        <f>ROUND(ROUND(L1850,2)*ROUND(G1850,3),2)</f>
      </c>
      <c s="36" t="s">
        <v>98</v>
      </c>
      <c>
        <f>(M1850*21)/100</f>
      </c>
      <c t="s">
        <v>28</v>
      </c>
    </row>
    <row r="1851" spans="1:5" ht="25.5">
      <c r="A1851" s="35" t="s">
        <v>55</v>
      </c>
      <c r="E1851" s="39" t="s">
        <v>2815</v>
      </c>
    </row>
    <row r="1852" spans="1:5" ht="25.5">
      <c r="A1852" s="35" t="s">
        <v>56</v>
      </c>
      <c r="E1852" s="40" t="s">
        <v>1779</v>
      </c>
    </row>
    <row r="1853" spans="1:5" ht="12.75">
      <c r="A1853" t="s">
        <v>57</v>
      </c>
      <c r="E1853" s="39" t="s">
        <v>5</v>
      </c>
    </row>
    <row r="1854" spans="1:16" ht="25.5">
      <c r="A1854" t="s">
        <v>50</v>
      </c>
      <c s="34" t="s">
        <v>147</v>
      </c>
      <c s="34" t="s">
        <v>2816</v>
      </c>
      <c s="35" t="s">
        <v>5</v>
      </c>
      <c s="6" t="s">
        <v>2817</v>
      </c>
      <c s="36" t="s">
        <v>257</v>
      </c>
      <c s="37">
        <v>1</v>
      </c>
      <c s="36">
        <v>0</v>
      </c>
      <c s="36">
        <f>ROUND(G1854*H1854,6)</f>
      </c>
      <c r="L1854" s="38">
        <v>0</v>
      </c>
      <c s="32">
        <f>ROUND(ROUND(L1854,2)*ROUND(G1854,3),2)</f>
      </c>
      <c s="36" t="s">
        <v>98</v>
      </c>
      <c>
        <f>(M1854*21)/100</f>
      </c>
      <c t="s">
        <v>28</v>
      </c>
    </row>
    <row r="1855" spans="1:5" ht="25.5">
      <c r="A1855" s="35" t="s">
        <v>55</v>
      </c>
      <c r="E1855" s="39" t="s">
        <v>2817</v>
      </c>
    </row>
    <row r="1856" spans="1:5" ht="25.5">
      <c r="A1856" s="35" t="s">
        <v>56</v>
      </c>
      <c r="E1856" s="40" t="s">
        <v>1779</v>
      </c>
    </row>
    <row r="1857" spans="1:5" ht="12.75">
      <c r="A1857" t="s">
        <v>57</v>
      </c>
      <c r="E1857" s="39" t="s">
        <v>5</v>
      </c>
    </row>
    <row r="1858" spans="1:16" ht="25.5">
      <c r="A1858" t="s">
        <v>50</v>
      </c>
      <c s="34" t="s">
        <v>2818</v>
      </c>
      <c s="34" t="s">
        <v>2819</v>
      </c>
      <c s="35" t="s">
        <v>5</v>
      </c>
      <c s="6" t="s">
        <v>2820</v>
      </c>
      <c s="36" t="s">
        <v>257</v>
      </c>
      <c s="37">
        <v>1</v>
      </c>
      <c s="36">
        <v>0</v>
      </c>
      <c s="36">
        <f>ROUND(G1858*H1858,6)</f>
      </c>
      <c r="L1858" s="38">
        <v>0</v>
      </c>
      <c s="32">
        <f>ROUND(ROUND(L1858,2)*ROUND(G1858,3),2)</f>
      </c>
      <c s="36" t="s">
        <v>98</v>
      </c>
      <c>
        <f>(M1858*21)/100</f>
      </c>
      <c t="s">
        <v>28</v>
      </c>
    </row>
    <row r="1859" spans="1:5" ht="25.5">
      <c r="A1859" s="35" t="s">
        <v>55</v>
      </c>
      <c r="E1859" s="39" t="s">
        <v>2820</v>
      </c>
    </row>
    <row r="1860" spans="1:5" ht="25.5">
      <c r="A1860" s="35" t="s">
        <v>56</v>
      </c>
      <c r="E1860" s="40" t="s">
        <v>1779</v>
      </c>
    </row>
    <row r="1861" spans="1:5" ht="12.75">
      <c r="A1861" t="s">
        <v>57</v>
      </c>
      <c r="E1861" s="39" t="s">
        <v>5</v>
      </c>
    </row>
    <row r="1862" spans="1:16" ht="25.5">
      <c r="A1862" t="s">
        <v>50</v>
      </c>
      <c s="34" t="s">
        <v>154</v>
      </c>
      <c s="34" t="s">
        <v>2821</v>
      </c>
      <c s="35" t="s">
        <v>5</v>
      </c>
      <c s="6" t="s">
        <v>2822</v>
      </c>
      <c s="36" t="s">
        <v>257</v>
      </c>
      <c s="37">
        <v>1</v>
      </c>
      <c s="36">
        <v>0</v>
      </c>
      <c s="36">
        <f>ROUND(G1862*H1862,6)</f>
      </c>
      <c r="L1862" s="38">
        <v>0</v>
      </c>
      <c s="32">
        <f>ROUND(ROUND(L1862,2)*ROUND(G1862,3),2)</f>
      </c>
      <c s="36" t="s">
        <v>98</v>
      </c>
      <c>
        <f>(M1862*21)/100</f>
      </c>
      <c t="s">
        <v>28</v>
      </c>
    </row>
    <row r="1863" spans="1:5" ht="25.5">
      <c r="A1863" s="35" t="s">
        <v>55</v>
      </c>
      <c r="E1863" s="39" t="s">
        <v>2822</v>
      </c>
    </row>
    <row r="1864" spans="1:5" ht="25.5">
      <c r="A1864" s="35" t="s">
        <v>56</v>
      </c>
      <c r="E1864" s="40" t="s">
        <v>1779</v>
      </c>
    </row>
    <row r="1865" spans="1:5" ht="12.75">
      <c r="A1865" t="s">
        <v>57</v>
      </c>
      <c r="E1865" s="39" t="s">
        <v>5</v>
      </c>
    </row>
    <row r="1866" spans="1:16" ht="25.5">
      <c r="A1866" t="s">
        <v>50</v>
      </c>
      <c s="34" t="s">
        <v>178</v>
      </c>
      <c s="34" t="s">
        <v>2823</v>
      </c>
      <c s="35" t="s">
        <v>5</v>
      </c>
      <c s="6" t="s">
        <v>2824</v>
      </c>
      <c s="36" t="s">
        <v>257</v>
      </c>
      <c s="37">
        <v>1</v>
      </c>
      <c s="36">
        <v>0</v>
      </c>
      <c s="36">
        <f>ROUND(G1866*H1866,6)</f>
      </c>
      <c r="L1866" s="38">
        <v>0</v>
      </c>
      <c s="32">
        <f>ROUND(ROUND(L1866,2)*ROUND(G1866,3),2)</f>
      </c>
      <c s="36" t="s">
        <v>98</v>
      </c>
      <c>
        <f>(M1866*21)/100</f>
      </c>
      <c t="s">
        <v>28</v>
      </c>
    </row>
    <row r="1867" spans="1:5" ht="25.5">
      <c r="A1867" s="35" t="s">
        <v>55</v>
      </c>
      <c r="E1867" s="39" t="s">
        <v>2824</v>
      </c>
    </row>
    <row r="1868" spans="1:5" ht="25.5">
      <c r="A1868" s="35" t="s">
        <v>56</v>
      </c>
      <c r="E1868" s="40" t="s">
        <v>1779</v>
      </c>
    </row>
    <row r="1869" spans="1:5" ht="12.75">
      <c r="A1869" t="s">
        <v>57</v>
      </c>
      <c r="E1869" s="39" t="s">
        <v>5</v>
      </c>
    </row>
    <row r="1870" spans="1:16" ht="25.5">
      <c r="A1870" t="s">
        <v>50</v>
      </c>
      <c s="34" t="s">
        <v>2825</v>
      </c>
      <c s="34" t="s">
        <v>2826</v>
      </c>
      <c s="35" t="s">
        <v>5</v>
      </c>
      <c s="6" t="s">
        <v>2827</v>
      </c>
      <c s="36" t="s">
        <v>257</v>
      </c>
      <c s="37">
        <v>1</v>
      </c>
      <c s="36">
        <v>0</v>
      </c>
      <c s="36">
        <f>ROUND(G1870*H1870,6)</f>
      </c>
      <c r="L1870" s="38">
        <v>0</v>
      </c>
      <c s="32">
        <f>ROUND(ROUND(L1870,2)*ROUND(G1870,3),2)</f>
      </c>
      <c s="36" t="s">
        <v>98</v>
      </c>
      <c>
        <f>(M1870*21)/100</f>
      </c>
      <c t="s">
        <v>28</v>
      </c>
    </row>
    <row r="1871" spans="1:5" ht="25.5">
      <c r="A1871" s="35" t="s">
        <v>55</v>
      </c>
      <c r="E1871" s="39" t="s">
        <v>2827</v>
      </c>
    </row>
    <row r="1872" spans="1:5" ht="25.5">
      <c r="A1872" s="35" t="s">
        <v>56</v>
      </c>
      <c r="E1872" s="40" t="s">
        <v>1779</v>
      </c>
    </row>
    <row r="1873" spans="1:5" ht="12.75">
      <c r="A1873" t="s">
        <v>57</v>
      </c>
      <c r="E1873" s="39" t="s">
        <v>5</v>
      </c>
    </row>
    <row r="1874" spans="1:16" ht="25.5">
      <c r="A1874" t="s">
        <v>50</v>
      </c>
      <c s="34" t="s">
        <v>2828</v>
      </c>
      <c s="34" t="s">
        <v>2829</v>
      </c>
      <c s="35" t="s">
        <v>5</v>
      </c>
      <c s="6" t="s">
        <v>2830</v>
      </c>
      <c s="36" t="s">
        <v>257</v>
      </c>
      <c s="37">
        <v>1</v>
      </c>
      <c s="36">
        <v>0</v>
      </c>
      <c s="36">
        <f>ROUND(G1874*H1874,6)</f>
      </c>
      <c r="L1874" s="38">
        <v>0</v>
      </c>
      <c s="32">
        <f>ROUND(ROUND(L1874,2)*ROUND(G1874,3),2)</f>
      </c>
      <c s="36" t="s">
        <v>98</v>
      </c>
      <c>
        <f>(M1874*21)/100</f>
      </c>
      <c t="s">
        <v>28</v>
      </c>
    </row>
    <row r="1875" spans="1:5" ht="25.5">
      <c r="A1875" s="35" t="s">
        <v>55</v>
      </c>
      <c r="E1875" s="39" t="s">
        <v>2830</v>
      </c>
    </row>
    <row r="1876" spans="1:5" ht="25.5">
      <c r="A1876" s="35" t="s">
        <v>56</v>
      </c>
      <c r="E1876" s="40" t="s">
        <v>1779</v>
      </c>
    </row>
    <row r="1877" spans="1:5" ht="12.75">
      <c r="A1877" t="s">
        <v>57</v>
      </c>
      <c r="E1877" s="39" t="s">
        <v>5</v>
      </c>
    </row>
    <row r="1878" spans="1:16" ht="25.5">
      <c r="A1878" t="s">
        <v>50</v>
      </c>
      <c s="34" t="s">
        <v>2057</v>
      </c>
      <c s="34" t="s">
        <v>2831</v>
      </c>
      <c s="35" t="s">
        <v>5</v>
      </c>
      <c s="6" t="s">
        <v>2832</v>
      </c>
      <c s="36" t="s">
        <v>257</v>
      </c>
      <c s="37">
        <v>1</v>
      </c>
      <c s="36">
        <v>0</v>
      </c>
      <c s="36">
        <f>ROUND(G1878*H1878,6)</f>
      </c>
      <c r="L1878" s="38">
        <v>0</v>
      </c>
      <c s="32">
        <f>ROUND(ROUND(L1878,2)*ROUND(G1878,3),2)</f>
      </c>
      <c s="36" t="s">
        <v>98</v>
      </c>
      <c>
        <f>(M1878*21)/100</f>
      </c>
      <c t="s">
        <v>28</v>
      </c>
    </row>
    <row r="1879" spans="1:5" ht="25.5">
      <c r="A1879" s="35" t="s">
        <v>55</v>
      </c>
      <c r="E1879" s="39" t="s">
        <v>2832</v>
      </c>
    </row>
    <row r="1880" spans="1:5" ht="25.5">
      <c r="A1880" s="35" t="s">
        <v>56</v>
      </c>
      <c r="E1880" s="40" t="s">
        <v>1779</v>
      </c>
    </row>
    <row r="1881" spans="1:5" ht="12.75">
      <c r="A1881" t="s">
        <v>57</v>
      </c>
      <c r="E1881" s="39" t="s">
        <v>5</v>
      </c>
    </row>
    <row r="1882" spans="1:16" ht="25.5">
      <c r="A1882" t="s">
        <v>50</v>
      </c>
      <c s="34" t="s">
        <v>2833</v>
      </c>
      <c s="34" t="s">
        <v>2834</v>
      </c>
      <c s="35" t="s">
        <v>5</v>
      </c>
      <c s="6" t="s">
        <v>2835</v>
      </c>
      <c s="36" t="s">
        <v>257</v>
      </c>
      <c s="37">
        <v>1</v>
      </c>
      <c s="36">
        <v>0</v>
      </c>
      <c s="36">
        <f>ROUND(G1882*H1882,6)</f>
      </c>
      <c r="L1882" s="38">
        <v>0</v>
      </c>
      <c s="32">
        <f>ROUND(ROUND(L1882,2)*ROUND(G1882,3),2)</f>
      </c>
      <c s="36" t="s">
        <v>98</v>
      </c>
      <c>
        <f>(M1882*21)/100</f>
      </c>
      <c t="s">
        <v>28</v>
      </c>
    </row>
    <row r="1883" spans="1:5" ht="25.5">
      <c r="A1883" s="35" t="s">
        <v>55</v>
      </c>
      <c r="E1883" s="39" t="s">
        <v>2835</v>
      </c>
    </row>
    <row r="1884" spans="1:5" ht="25.5">
      <c r="A1884" s="35" t="s">
        <v>56</v>
      </c>
      <c r="E1884" s="40" t="s">
        <v>1779</v>
      </c>
    </row>
    <row r="1885" spans="1:5" ht="12.75">
      <c r="A1885" t="s">
        <v>57</v>
      </c>
      <c r="E1885" s="39" t="s">
        <v>5</v>
      </c>
    </row>
    <row r="1886" spans="1:16" ht="25.5">
      <c r="A1886" t="s">
        <v>50</v>
      </c>
      <c s="34" t="s">
        <v>2836</v>
      </c>
      <c s="34" t="s">
        <v>2837</v>
      </c>
      <c s="35" t="s">
        <v>5</v>
      </c>
      <c s="6" t="s">
        <v>2838</v>
      </c>
      <c s="36" t="s">
        <v>257</v>
      </c>
      <c s="37">
        <v>1</v>
      </c>
      <c s="36">
        <v>0</v>
      </c>
      <c s="36">
        <f>ROUND(G1886*H1886,6)</f>
      </c>
      <c r="L1886" s="38">
        <v>0</v>
      </c>
      <c s="32">
        <f>ROUND(ROUND(L1886,2)*ROUND(G1886,3),2)</f>
      </c>
      <c s="36" t="s">
        <v>98</v>
      </c>
      <c>
        <f>(M1886*21)/100</f>
      </c>
      <c t="s">
        <v>28</v>
      </c>
    </row>
    <row r="1887" spans="1:5" ht="25.5">
      <c r="A1887" s="35" t="s">
        <v>55</v>
      </c>
      <c r="E1887" s="39" t="s">
        <v>2838</v>
      </c>
    </row>
    <row r="1888" spans="1:5" ht="25.5">
      <c r="A1888" s="35" t="s">
        <v>56</v>
      </c>
      <c r="E1888" s="40" t="s">
        <v>1779</v>
      </c>
    </row>
    <row r="1889" spans="1:5" ht="12.75">
      <c r="A1889" t="s">
        <v>57</v>
      </c>
      <c r="E1889" s="39" t="s">
        <v>5</v>
      </c>
    </row>
    <row r="1890" spans="1:16" ht="25.5">
      <c r="A1890" t="s">
        <v>50</v>
      </c>
      <c s="34" t="s">
        <v>2839</v>
      </c>
      <c s="34" t="s">
        <v>2840</v>
      </c>
      <c s="35" t="s">
        <v>5</v>
      </c>
      <c s="6" t="s">
        <v>2841</v>
      </c>
      <c s="36" t="s">
        <v>257</v>
      </c>
      <c s="37">
        <v>1</v>
      </c>
      <c s="36">
        <v>0</v>
      </c>
      <c s="36">
        <f>ROUND(G1890*H1890,6)</f>
      </c>
      <c r="L1890" s="38">
        <v>0</v>
      </c>
      <c s="32">
        <f>ROUND(ROUND(L1890,2)*ROUND(G1890,3),2)</f>
      </c>
      <c s="36" t="s">
        <v>98</v>
      </c>
      <c>
        <f>(M1890*21)/100</f>
      </c>
      <c t="s">
        <v>28</v>
      </c>
    </row>
    <row r="1891" spans="1:5" ht="25.5">
      <c r="A1891" s="35" t="s">
        <v>55</v>
      </c>
      <c r="E1891" s="39" t="s">
        <v>2841</v>
      </c>
    </row>
    <row r="1892" spans="1:5" ht="25.5">
      <c r="A1892" s="35" t="s">
        <v>56</v>
      </c>
      <c r="E1892" s="40" t="s">
        <v>1779</v>
      </c>
    </row>
    <row r="1893" spans="1:5" ht="12.75">
      <c r="A1893" t="s">
        <v>57</v>
      </c>
      <c r="E1893" s="39" t="s">
        <v>5</v>
      </c>
    </row>
    <row r="1894" spans="1:16" ht="12.75">
      <c r="A1894" t="s">
        <v>50</v>
      </c>
      <c s="34" t="s">
        <v>2842</v>
      </c>
      <c s="34" t="s">
        <v>2843</v>
      </c>
      <c s="35" t="s">
        <v>5</v>
      </c>
      <c s="6" t="s">
        <v>2844</v>
      </c>
      <c s="36" t="s">
        <v>85</v>
      </c>
      <c s="37">
        <v>2</v>
      </c>
      <c s="36">
        <v>0</v>
      </c>
      <c s="36">
        <f>ROUND(G1894*H1894,6)</f>
      </c>
      <c r="L1894" s="38">
        <v>0</v>
      </c>
      <c s="32">
        <f>ROUND(ROUND(L1894,2)*ROUND(G1894,3),2)</f>
      </c>
      <c s="36" t="s">
        <v>98</v>
      </c>
      <c>
        <f>(M1894*21)/100</f>
      </c>
      <c t="s">
        <v>28</v>
      </c>
    </row>
    <row r="1895" spans="1:5" ht="12.75">
      <c r="A1895" s="35" t="s">
        <v>55</v>
      </c>
      <c r="E1895" s="39" t="s">
        <v>2844</v>
      </c>
    </row>
    <row r="1896" spans="1:5" ht="25.5">
      <c r="A1896" s="35" t="s">
        <v>56</v>
      </c>
      <c r="E1896" s="40" t="s">
        <v>791</v>
      </c>
    </row>
    <row r="1897" spans="1:5" ht="12.75">
      <c r="A1897" t="s">
        <v>57</v>
      </c>
      <c r="E1897" s="39" t="s">
        <v>5</v>
      </c>
    </row>
    <row r="1898" spans="1:16" ht="25.5">
      <c r="A1898" t="s">
        <v>50</v>
      </c>
      <c s="34" t="s">
        <v>2845</v>
      </c>
      <c s="34" t="s">
        <v>2846</v>
      </c>
      <c s="35" t="s">
        <v>5</v>
      </c>
      <c s="6" t="s">
        <v>2847</v>
      </c>
      <c s="36" t="s">
        <v>85</v>
      </c>
      <c s="37">
        <v>1</v>
      </c>
      <c s="36">
        <v>0</v>
      </c>
      <c s="36">
        <f>ROUND(G1898*H1898,6)</f>
      </c>
      <c r="L1898" s="38">
        <v>0</v>
      </c>
      <c s="32">
        <f>ROUND(ROUND(L1898,2)*ROUND(G1898,3),2)</f>
      </c>
      <c s="36" t="s">
        <v>98</v>
      </c>
      <c>
        <f>(M1898*21)/100</f>
      </c>
      <c t="s">
        <v>28</v>
      </c>
    </row>
    <row r="1899" spans="1:5" ht="25.5">
      <c r="A1899" s="35" t="s">
        <v>55</v>
      </c>
      <c r="E1899" s="39" t="s">
        <v>2847</v>
      </c>
    </row>
    <row r="1900" spans="1:5" ht="25.5">
      <c r="A1900" s="35" t="s">
        <v>56</v>
      </c>
      <c r="E1900" s="40" t="s">
        <v>1779</v>
      </c>
    </row>
    <row r="1901" spans="1:5" ht="12.75">
      <c r="A1901" t="s">
        <v>57</v>
      </c>
      <c r="E1901" s="39" t="s">
        <v>5</v>
      </c>
    </row>
    <row r="1902" spans="1:16" ht="12.75">
      <c r="A1902" t="s">
        <v>50</v>
      </c>
      <c s="34" t="s">
        <v>2848</v>
      </c>
      <c s="34" t="s">
        <v>2849</v>
      </c>
      <c s="35" t="s">
        <v>5</v>
      </c>
      <c s="6" t="s">
        <v>2850</v>
      </c>
      <c s="36" t="s">
        <v>85</v>
      </c>
      <c s="37">
        <v>1</v>
      </c>
      <c s="36">
        <v>0</v>
      </c>
      <c s="36">
        <f>ROUND(G1902*H1902,6)</f>
      </c>
      <c r="L1902" s="38">
        <v>0</v>
      </c>
      <c s="32">
        <f>ROUND(ROUND(L1902,2)*ROUND(G1902,3),2)</f>
      </c>
      <c s="36" t="s">
        <v>98</v>
      </c>
      <c>
        <f>(M1902*21)/100</f>
      </c>
      <c t="s">
        <v>28</v>
      </c>
    </row>
    <row r="1903" spans="1:5" ht="12.75">
      <c r="A1903" s="35" t="s">
        <v>55</v>
      </c>
      <c r="E1903" s="39" t="s">
        <v>2850</v>
      </c>
    </row>
    <row r="1904" spans="1:5" ht="12.75">
      <c r="A1904" s="35" t="s">
        <v>56</v>
      </c>
      <c r="E1904" s="40" t="s">
        <v>222</v>
      </c>
    </row>
    <row r="1905" spans="1:5" ht="12.75">
      <c r="A1905" t="s">
        <v>57</v>
      </c>
      <c r="E1905" s="39" t="s">
        <v>5</v>
      </c>
    </row>
    <row r="1906" spans="1:16" ht="12.75">
      <c r="A1906" t="s">
        <v>50</v>
      </c>
      <c s="34" t="s">
        <v>2851</v>
      </c>
      <c s="34" t="s">
        <v>2852</v>
      </c>
      <c s="35" t="s">
        <v>5</v>
      </c>
      <c s="6" t="s">
        <v>2853</v>
      </c>
      <c s="36" t="s">
        <v>85</v>
      </c>
      <c s="37">
        <v>15</v>
      </c>
      <c s="36">
        <v>0</v>
      </c>
      <c s="36">
        <f>ROUND(G1906*H1906,6)</f>
      </c>
      <c r="L1906" s="38">
        <v>0</v>
      </c>
      <c s="32">
        <f>ROUND(ROUND(L1906,2)*ROUND(G1906,3),2)</f>
      </c>
      <c s="36" t="s">
        <v>98</v>
      </c>
      <c>
        <f>(M1906*21)/100</f>
      </c>
      <c t="s">
        <v>28</v>
      </c>
    </row>
    <row r="1907" spans="1:5" ht="12.75">
      <c r="A1907" s="35" t="s">
        <v>55</v>
      </c>
      <c r="E1907" s="39" t="s">
        <v>2853</v>
      </c>
    </row>
    <row r="1908" spans="1:5" ht="89.25">
      <c r="A1908" s="35" t="s">
        <v>56</v>
      </c>
      <c r="E1908" s="40" t="s">
        <v>2854</v>
      </c>
    </row>
    <row r="1909" spans="1:5" ht="12.75">
      <c r="A1909" t="s">
        <v>57</v>
      </c>
      <c r="E1909" s="39" t="s">
        <v>5</v>
      </c>
    </row>
    <row r="1910" spans="1:16" ht="12.75">
      <c r="A1910" t="s">
        <v>50</v>
      </c>
      <c s="34" t="s">
        <v>2855</v>
      </c>
      <c s="34" t="s">
        <v>2856</v>
      </c>
      <c s="35" t="s">
        <v>5</v>
      </c>
      <c s="6" t="s">
        <v>2857</v>
      </c>
      <c s="36" t="s">
        <v>257</v>
      </c>
      <c s="37">
        <v>1</v>
      </c>
      <c s="36">
        <v>0</v>
      </c>
      <c s="36">
        <f>ROUND(G1910*H1910,6)</f>
      </c>
      <c r="L1910" s="38">
        <v>0</v>
      </c>
      <c s="32">
        <f>ROUND(ROUND(L1910,2)*ROUND(G1910,3),2)</f>
      </c>
      <c s="36" t="s">
        <v>98</v>
      </c>
      <c>
        <f>(M1910*21)/100</f>
      </c>
      <c t="s">
        <v>28</v>
      </c>
    </row>
    <row r="1911" spans="1:5" ht="12.75">
      <c r="A1911" s="35" t="s">
        <v>55</v>
      </c>
      <c r="E1911" s="39" t="s">
        <v>2857</v>
      </c>
    </row>
    <row r="1912" spans="1:5" ht="25.5">
      <c r="A1912" s="35" t="s">
        <v>56</v>
      </c>
      <c r="E1912" s="40" t="s">
        <v>1779</v>
      </c>
    </row>
    <row r="1913" spans="1:5" ht="12.75">
      <c r="A1913" t="s">
        <v>57</v>
      </c>
      <c r="E1913" s="39" t="s">
        <v>5</v>
      </c>
    </row>
    <row r="1914" spans="1:16" ht="12.75">
      <c r="A1914" t="s">
        <v>50</v>
      </c>
      <c s="34" t="s">
        <v>2858</v>
      </c>
      <c s="34" t="s">
        <v>2859</v>
      </c>
      <c s="35" t="s">
        <v>5</v>
      </c>
      <c s="6" t="s">
        <v>2860</v>
      </c>
      <c s="36" t="s">
        <v>257</v>
      </c>
      <c s="37">
        <v>1</v>
      </c>
      <c s="36">
        <v>0</v>
      </c>
      <c s="36">
        <f>ROUND(G1914*H1914,6)</f>
      </c>
      <c r="L1914" s="38">
        <v>0</v>
      </c>
      <c s="32">
        <f>ROUND(ROUND(L1914,2)*ROUND(G1914,3),2)</f>
      </c>
      <c s="36" t="s">
        <v>98</v>
      </c>
      <c>
        <f>(M1914*21)/100</f>
      </c>
      <c t="s">
        <v>28</v>
      </c>
    </row>
    <row r="1915" spans="1:5" ht="12.75">
      <c r="A1915" s="35" t="s">
        <v>55</v>
      </c>
      <c r="E1915" s="39" t="s">
        <v>2860</v>
      </c>
    </row>
    <row r="1916" spans="1:5" ht="25.5">
      <c r="A1916" s="35" t="s">
        <v>56</v>
      </c>
      <c r="E1916" s="40" t="s">
        <v>1779</v>
      </c>
    </row>
    <row r="1917" spans="1:5" ht="12.75">
      <c r="A1917" t="s">
        <v>57</v>
      </c>
      <c r="E1917" s="39" t="s">
        <v>5</v>
      </c>
    </row>
    <row r="1918" spans="1:16" ht="12.75">
      <c r="A1918" t="s">
        <v>50</v>
      </c>
      <c s="34" t="s">
        <v>2063</v>
      </c>
      <c s="34" t="s">
        <v>2861</v>
      </c>
      <c s="35" t="s">
        <v>5</v>
      </c>
      <c s="6" t="s">
        <v>2857</v>
      </c>
      <c s="36" t="s">
        <v>257</v>
      </c>
      <c s="37">
        <v>1</v>
      </c>
      <c s="36">
        <v>0</v>
      </c>
      <c s="36">
        <f>ROUND(G1918*H1918,6)</f>
      </c>
      <c r="L1918" s="38">
        <v>0</v>
      </c>
      <c s="32">
        <f>ROUND(ROUND(L1918,2)*ROUND(G1918,3),2)</f>
      </c>
      <c s="36" t="s">
        <v>98</v>
      </c>
      <c>
        <f>(M1918*21)/100</f>
      </c>
      <c t="s">
        <v>28</v>
      </c>
    </row>
    <row r="1919" spans="1:5" ht="12.75">
      <c r="A1919" s="35" t="s">
        <v>55</v>
      </c>
      <c r="E1919" s="39" t="s">
        <v>2857</v>
      </c>
    </row>
    <row r="1920" spans="1:5" ht="25.5">
      <c r="A1920" s="35" t="s">
        <v>56</v>
      </c>
      <c r="E1920" s="40" t="s">
        <v>1779</v>
      </c>
    </row>
    <row r="1921" spans="1:5" ht="12.75">
      <c r="A1921" t="s">
        <v>57</v>
      </c>
      <c r="E1921" s="39" t="s">
        <v>5</v>
      </c>
    </row>
    <row r="1922" spans="1:16" ht="12.75">
      <c r="A1922" t="s">
        <v>50</v>
      </c>
      <c s="34" t="s">
        <v>2088</v>
      </c>
      <c s="34" t="s">
        <v>2862</v>
      </c>
      <c s="35" t="s">
        <v>5</v>
      </c>
      <c s="6" t="s">
        <v>2863</v>
      </c>
      <c s="36" t="s">
        <v>257</v>
      </c>
      <c s="37">
        <v>1</v>
      </c>
      <c s="36">
        <v>0</v>
      </c>
      <c s="36">
        <f>ROUND(G1922*H1922,6)</f>
      </c>
      <c r="L1922" s="38">
        <v>0</v>
      </c>
      <c s="32">
        <f>ROUND(ROUND(L1922,2)*ROUND(G1922,3),2)</f>
      </c>
      <c s="36" t="s">
        <v>98</v>
      </c>
      <c>
        <f>(M1922*21)/100</f>
      </c>
      <c t="s">
        <v>28</v>
      </c>
    </row>
    <row r="1923" spans="1:5" ht="12.75">
      <c r="A1923" s="35" t="s">
        <v>55</v>
      </c>
      <c r="E1923" s="39" t="s">
        <v>2863</v>
      </c>
    </row>
    <row r="1924" spans="1:5" ht="25.5">
      <c r="A1924" s="35" t="s">
        <v>56</v>
      </c>
      <c r="E1924" s="40" t="s">
        <v>1779</v>
      </c>
    </row>
    <row r="1925" spans="1:5" ht="12.75">
      <c r="A1925" t="s">
        <v>57</v>
      </c>
      <c r="E1925" s="39" t="s">
        <v>5</v>
      </c>
    </row>
    <row r="1926" spans="1:16" ht="12.75">
      <c r="A1926" t="s">
        <v>50</v>
      </c>
      <c s="34" t="s">
        <v>2162</v>
      </c>
      <c s="34" t="s">
        <v>2864</v>
      </c>
      <c s="35" t="s">
        <v>5</v>
      </c>
      <c s="6" t="s">
        <v>2865</v>
      </c>
      <c s="36" t="s">
        <v>257</v>
      </c>
      <c s="37">
        <v>1</v>
      </c>
      <c s="36">
        <v>0</v>
      </c>
      <c s="36">
        <f>ROUND(G1926*H1926,6)</f>
      </c>
      <c r="L1926" s="38">
        <v>0</v>
      </c>
      <c s="32">
        <f>ROUND(ROUND(L1926,2)*ROUND(G1926,3),2)</f>
      </c>
      <c s="36" t="s">
        <v>98</v>
      </c>
      <c>
        <f>(M1926*21)/100</f>
      </c>
      <c t="s">
        <v>28</v>
      </c>
    </row>
    <row r="1927" spans="1:5" ht="12.75">
      <c r="A1927" s="35" t="s">
        <v>55</v>
      </c>
      <c r="E1927" s="39" t="s">
        <v>2865</v>
      </c>
    </row>
    <row r="1928" spans="1:5" ht="25.5">
      <c r="A1928" s="35" t="s">
        <v>56</v>
      </c>
      <c r="E1928" s="40" t="s">
        <v>1779</v>
      </c>
    </row>
    <row r="1929" spans="1:5" ht="12.75">
      <c r="A1929" t="s">
        <v>57</v>
      </c>
      <c r="E1929" s="39" t="s">
        <v>5</v>
      </c>
    </row>
    <row r="1930" spans="1:16" ht="12.75">
      <c r="A1930" t="s">
        <v>50</v>
      </c>
      <c s="34" t="s">
        <v>2249</v>
      </c>
      <c s="34" t="s">
        <v>2866</v>
      </c>
      <c s="35" t="s">
        <v>5</v>
      </c>
      <c s="6" t="s">
        <v>2867</v>
      </c>
      <c s="36" t="s">
        <v>257</v>
      </c>
      <c s="37">
        <v>1</v>
      </c>
      <c s="36">
        <v>0</v>
      </c>
      <c s="36">
        <f>ROUND(G1930*H1930,6)</f>
      </c>
      <c r="L1930" s="38">
        <v>0</v>
      </c>
      <c s="32">
        <f>ROUND(ROUND(L1930,2)*ROUND(G1930,3),2)</f>
      </c>
      <c s="36" t="s">
        <v>98</v>
      </c>
      <c>
        <f>(M1930*21)/100</f>
      </c>
      <c t="s">
        <v>28</v>
      </c>
    </row>
    <row r="1931" spans="1:5" ht="12.75">
      <c r="A1931" s="35" t="s">
        <v>55</v>
      </c>
      <c r="E1931" s="39" t="s">
        <v>2867</v>
      </c>
    </row>
    <row r="1932" spans="1:5" ht="25.5">
      <c r="A1932" s="35" t="s">
        <v>56</v>
      </c>
      <c r="E1932" s="40" t="s">
        <v>1779</v>
      </c>
    </row>
    <row r="1933" spans="1:5" ht="12.75">
      <c r="A1933" t="s">
        <v>57</v>
      </c>
      <c r="E1933" s="39" t="s">
        <v>5</v>
      </c>
    </row>
    <row r="1934" spans="1:16" ht="12.75">
      <c r="A1934" t="s">
        <v>50</v>
      </c>
      <c s="34" t="s">
        <v>2868</v>
      </c>
      <c s="34" t="s">
        <v>2869</v>
      </c>
      <c s="35" t="s">
        <v>5</v>
      </c>
      <c s="6" t="s">
        <v>2870</v>
      </c>
      <c s="36" t="s">
        <v>257</v>
      </c>
      <c s="37">
        <v>1</v>
      </c>
      <c s="36">
        <v>0</v>
      </c>
      <c s="36">
        <f>ROUND(G1934*H1934,6)</f>
      </c>
      <c r="L1934" s="38">
        <v>0</v>
      </c>
      <c s="32">
        <f>ROUND(ROUND(L1934,2)*ROUND(G1934,3),2)</f>
      </c>
      <c s="36" t="s">
        <v>98</v>
      </c>
      <c>
        <f>(M1934*21)/100</f>
      </c>
      <c t="s">
        <v>28</v>
      </c>
    </row>
    <row r="1935" spans="1:5" ht="12.75">
      <c r="A1935" s="35" t="s">
        <v>55</v>
      </c>
      <c r="E1935" s="39" t="s">
        <v>2870</v>
      </c>
    </row>
    <row r="1936" spans="1:5" ht="25.5">
      <c r="A1936" s="35" t="s">
        <v>56</v>
      </c>
      <c r="E1936" s="40" t="s">
        <v>1779</v>
      </c>
    </row>
    <row r="1937" spans="1:5" ht="12.75">
      <c r="A1937" t="s">
        <v>57</v>
      </c>
      <c r="E1937" s="39" t="s">
        <v>5</v>
      </c>
    </row>
    <row r="1938" spans="1:16" ht="25.5">
      <c r="A1938" t="s">
        <v>50</v>
      </c>
      <c s="34" t="s">
        <v>2368</v>
      </c>
      <c s="34" t="s">
        <v>2871</v>
      </c>
      <c s="35" t="s">
        <v>5</v>
      </c>
      <c s="6" t="s">
        <v>2872</v>
      </c>
      <c s="36" t="s">
        <v>257</v>
      </c>
      <c s="37">
        <v>1</v>
      </c>
      <c s="36">
        <v>0</v>
      </c>
      <c s="36">
        <f>ROUND(G1938*H1938,6)</f>
      </c>
      <c r="L1938" s="38">
        <v>0</v>
      </c>
      <c s="32">
        <f>ROUND(ROUND(L1938,2)*ROUND(G1938,3),2)</f>
      </c>
      <c s="36" t="s">
        <v>98</v>
      </c>
      <c>
        <f>(M1938*21)/100</f>
      </c>
      <c t="s">
        <v>28</v>
      </c>
    </row>
    <row r="1939" spans="1:5" ht="25.5">
      <c r="A1939" s="35" t="s">
        <v>55</v>
      </c>
      <c r="E1939" s="39" t="s">
        <v>2872</v>
      </c>
    </row>
    <row r="1940" spans="1:5" ht="25.5">
      <c r="A1940" s="35" t="s">
        <v>56</v>
      </c>
      <c r="E1940" s="40" t="s">
        <v>1779</v>
      </c>
    </row>
    <row r="1941" spans="1:5" ht="12.75">
      <c r="A1941" t="s">
        <v>57</v>
      </c>
      <c r="E1941" s="39" t="s">
        <v>5</v>
      </c>
    </row>
    <row r="1942" spans="1:16" ht="25.5">
      <c r="A1942" t="s">
        <v>50</v>
      </c>
      <c s="34" t="s">
        <v>312</v>
      </c>
      <c s="34" t="s">
        <v>2873</v>
      </c>
      <c s="35" t="s">
        <v>5</v>
      </c>
      <c s="6" t="s">
        <v>2874</v>
      </c>
      <c s="36" t="s">
        <v>257</v>
      </c>
      <c s="37">
        <v>1</v>
      </c>
      <c s="36">
        <v>0</v>
      </c>
      <c s="36">
        <f>ROUND(G1942*H1942,6)</f>
      </c>
      <c r="L1942" s="38">
        <v>0</v>
      </c>
      <c s="32">
        <f>ROUND(ROUND(L1942,2)*ROUND(G1942,3),2)</f>
      </c>
      <c s="36" t="s">
        <v>98</v>
      </c>
      <c>
        <f>(M1942*21)/100</f>
      </c>
      <c t="s">
        <v>28</v>
      </c>
    </row>
    <row r="1943" spans="1:5" ht="25.5">
      <c r="A1943" s="35" t="s">
        <v>55</v>
      </c>
      <c r="E1943" s="39" t="s">
        <v>2874</v>
      </c>
    </row>
    <row r="1944" spans="1:5" ht="25.5">
      <c r="A1944" s="35" t="s">
        <v>56</v>
      </c>
      <c r="E1944" s="40" t="s">
        <v>1779</v>
      </c>
    </row>
    <row r="1945" spans="1:5" ht="12.75">
      <c r="A1945" t="s">
        <v>57</v>
      </c>
      <c r="E1945" s="39" t="s">
        <v>5</v>
      </c>
    </row>
    <row r="1946" spans="1:16" ht="25.5">
      <c r="A1946" t="s">
        <v>50</v>
      </c>
      <c s="34" t="s">
        <v>2875</v>
      </c>
      <c s="34" t="s">
        <v>2876</v>
      </c>
      <c s="35" t="s">
        <v>5</v>
      </c>
      <c s="6" t="s">
        <v>2877</v>
      </c>
      <c s="36" t="s">
        <v>257</v>
      </c>
      <c s="37">
        <v>1</v>
      </c>
      <c s="36">
        <v>0</v>
      </c>
      <c s="36">
        <f>ROUND(G1946*H1946,6)</f>
      </c>
      <c r="L1946" s="38">
        <v>0</v>
      </c>
      <c s="32">
        <f>ROUND(ROUND(L1946,2)*ROUND(G1946,3),2)</f>
      </c>
      <c s="36" t="s">
        <v>98</v>
      </c>
      <c>
        <f>(M1946*21)/100</f>
      </c>
      <c t="s">
        <v>28</v>
      </c>
    </row>
    <row r="1947" spans="1:5" ht="25.5">
      <c r="A1947" s="35" t="s">
        <v>55</v>
      </c>
      <c r="E1947" s="39" t="s">
        <v>2877</v>
      </c>
    </row>
    <row r="1948" spans="1:5" ht="25.5">
      <c r="A1948" s="35" t="s">
        <v>56</v>
      </c>
      <c r="E1948" s="40" t="s">
        <v>1779</v>
      </c>
    </row>
    <row r="1949" spans="1:5" ht="12.75">
      <c r="A1949" t="s">
        <v>57</v>
      </c>
      <c r="E1949" s="39" t="s">
        <v>5</v>
      </c>
    </row>
    <row r="1950" spans="1:16" ht="12.75">
      <c r="A1950" t="s">
        <v>50</v>
      </c>
      <c s="34" t="s">
        <v>2878</v>
      </c>
      <c s="34" t="s">
        <v>2879</v>
      </c>
      <c s="35" t="s">
        <v>5</v>
      </c>
      <c s="6" t="s">
        <v>2880</v>
      </c>
      <c s="36" t="s">
        <v>257</v>
      </c>
      <c s="37">
        <v>1</v>
      </c>
      <c s="36">
        <v>0</v>
      </c>
      <c s="36">
        <f>ROUND(G1950*H1950,6)</f>
      </c>
      <c r="L1950" s="38">
        <v>0</v>
      </c>
      <c s="32">
        <f>ROUND(ROUND(L1950,2)*ROUND(G1950,3),2)</f>
      </c>
      <c s="36" t="s">
        <v>98</v>
      </c>
      <c>
        <f>(M1950*21)/100</f>
      </c>
      <c t="s">
        <v>28</v>
      </c>
    </row>
    <row r="1951" spans="1:5" ht="12.75">
      <c r="A1951" s="35" t="s">
        <v>55</v>
      </c>
      <c r="E1951" s="39" t="s">
        <v>2880</v>
      </c>
    </row>
    <row r="1952" spans="1:5" ht="25.5">
      <c r="A1952" s="35" t="s">
        <v>56</v>
      </c>
      <c r="E1952" s="40" t="s">
        <v>1779</v>
      </c>
    </row>
    <row r="1953" spans="1:5" ht="12.75">
      <c r="A1953" t="s">
        <v>57</v>
      </c>
      <c r="E1953" s="39" t="s">
        <v>5</v>
      </c>
    </row>
    <row r="1954" spans="1:16" ht="25.5">
      <c r="A1954" t="s">
        <v>50</v>
      </c>
      <c s="34" t="s">
        <v>2881</v>
      </c>
      <c s="34" t="s">
        <v>2882</v>
      </c>
      <c s="35" t="s">
        <v>5</v>
      </c>
      <c s="6" t="s">
        <v>2883</v>
      </c>
      <c s="36" t="s">
        <v>257</v>
      </c>
      <c s="37">
        <v>1</v>
      </c>
      <c s="36">
        <v>0</v>
      </c>
      <c s="36">
        <f>ROUND(G1954*H1954,6)</f>
      </c>
      <c r="L1954" s="38">
        <v>0</v>
      </c>
      <c s="32">
        <f>ROUND(ROUND(L1954,2)*ROUND(G1954,3),2)</f>
      </c>
      <c s="36" t="s">
        <v>98</v>
      </c>
      <c>
        <f>(M1954*21)/100</f>
      </c>
      <c t="s">
        <v>28</v>
      </c>
    </row>
    <row r="1955" spans="1:5" ht="25.5">
      <c r="A1955" s="35" t="s">
        <v>55</v>
      </c>
      <c r="E1955" s="39" t="s">
        <v>2883</v>
      </c>
    </row>
    <row r="1956" spans="1:5" ht="25.5">
      <c r="A1956" s="35" t="s">
        <v>56</v>
      </c>
      <c r="E1956" s="40" t="s">
        <v>1779</v>
      </c>
    </row>
    <row r="1957" spans="1:5" ht="12.75">
      <c r="A1957" t="s">
        <v>57</v>
      </c>
      <c r="E1957" s="39" t="s">
        <v>5</v>
      </c>
    </row>
    <row r="1958" spans="1:16" ht="12.75">
      <c r="A1958" t="s">
        <v>50</v>
      </c>
      <c s="34" t="s">
        <v>2884</v>
      </c>
      <c s="34" t="s">
        <v>2885</v>
      </c>
      <c s="35" t="s">
        <v>5</v>
      </c>
      <c s="6" t="s">
        <v>2886</v>
      </c>
      <c s="36" t="s">
        <v>257</v>
      </c>
      <c s="37">
        <v>1</v>
      </c>
      <c s="36">
        <v>0</v>
      </c>
      <c s="36">
        <f>ROUND(G1958*H1958,6)</f>
      </c>
      <c r="L1958" s="38">
        <v>0</v>
      </c>
      <c s="32">
        <f>ROUND(ROUND(L1958,2)*ROUND(G1958,3),2)</f>
      </c>
      <c s="36" t="s">
        <v>98</v>
      </c>
      <c>
        <f>(M1958*21)/100</f>
      </c>
      <c t="s">
        <v>28</v>
      </c>
    </row>
    <row r="1959" spans="1:5" ht="12.75">
      <c r="A1959" s="35" t="s">
        <v>55</v>
      </c>
      <c r="E1959" s="39" t="s">
        <v>2886</v>
      </c>
    </row>
    <row r="1960" spans="1:5" ht="25.5">
      <c r="A1960" s="35" t="s">
        <v>56</v>
      </c>
      <c r="E1960" s="40" t="s">
        <v>1779</v>
      </c>
    </row>
    <row r="1961" spans="1:5" ht="12.75">
      <c r="A1961" t="s">
        <v>57</v>
      </c>
      <c r="E1961" s="39" t="s">
        <v>5</v>
      </c>
    </row>
    <row r="1962" spans="1:16" ht="12.75">
      <c r="A1962" t="s">
        <v>50</v>
      </c>
      <c s="34" t="s">
        <v>2887</v>
      </c>
      <c s="34" t="s">
        <v>2888</v>
      </c>
      <c s="35" t="s">
        <v>5</v>
      </c>
      <c s="6" t="s">
        <v>2889</v>
      </c>
      <c s="36" t="s">
        <v>85</v>
      </c>
      <c s="37">
        <v>1</v>
      </c>
      <c s="36">
        <v>0</v>
      </c>
      <c s="36">
        <f>ROUND(G1962*H1962,6)</f>
      </c>
      <c r="L1962" s="38">
        <v>0</v>
      </c>
      <c s="32">
        <f>ROUND(ROUND(L1962,2)*ROUND(G1962,3),2)</f>
      </c>
      <c s="36" t="s">
        <v>98</v>
      </c>
      <c>
        <f>(M1962*21)/100</f>
      </c>
      <c t="s">
        <v>28</v>
      </c>
    </row>
    <row r="1963" spans="1:5" ht="12.75">
      <c r="A1963" s="35" t="s">
        <v>55</v>
      </c>
      <c r="E1963" s="39" t="s">
        <v>2889</v>
      </c>
    </row>
    <row r="1964" spans="1:5" ht="25.5">
      <c r="A1964" s="35" t="s">
        <v>56</v>
      </c>
      <c r="E1964" s="40" t="s">
        <v>1779</v>
      </c>
    </row>
    <row r="1965" spans="1:5" ht="12.75">
      <c r="A1965" t="s">
        <v>57</v>
      </c>
      <c r="E1965" s="39" t="s">
        <v>5</v>
      </c>
    </row>
    <row r="1966" spans="1:16" ht="12.75">
      <c r="A1966" t="s">
        <v>50</v>
      </c>
      <c s="34" t="s">
        <v>2890</v>
      </c>
      <c s="34" t="s">
        <v>2891</v>
      </c>
      <c s="35" t="s">
        <v>5</v>
      </c>
      <c s="6" t="s">
        <v>2892</v>
      </c>
      <c s="36" t="s">
        <v>85</v>
      </c>
      <c s="37">
        <v>1</v>
      </c>
      <c s="36">
        <v>0</v>
      </c>
      <c s="36">
        <f>ROUND(G1966*H1966,6)</f>
      </c>
      <c r="L1966" s="38">
        <v>0</v>
      </c>
      <c s="32">
        <f>ROUND(ROUND(L1966,2)*ROUND(G1966,3),2)</f>
      </c>
      <c s="36" t="s">
        <v>98</v>
      </c>
      <c>
        <f>(M1966*21)/100</f>
      </c>
      <c t="s">
        <v>28</v>
      </c>
    </row>
    <row r="1967" spans="1:5" ht="12.75">
      <c r="A1967" s="35" t="s">
        <v>55</v>
      </c>
      <c r="E1967" s="39" t="s">
        <v>2892</v>
      </c>
    </row>
    <row r="1968" spans="1:5" ht="25.5">
      <c r="A1968" s="35" t="s">
        <v>56</v>
      </c>
      <c r="E1968" s="40" t="s">
        <v>1779</v>
      </c>
    </row>
    <row r="1969" spans="1:5" ht="12.75">
      <c r="A1969" t="s">
        <v>57</v>
      </c>
      <c r="E1969" s="39" t="s">
        <v>5</v>
      </c>
    </row>
    <row r="1970" spans="1:16" ht="12.75">
      <c r="A1970" t="s">
        <v>50</v>
      </c>
      <c s="34" t="s">
        <v>2893</v>
      </c>
      <c s="34" t="s">
        <v>2894</v>
      </c>
      <c s="35" t="s">
        <v>5</v>
      </c>
      <c s="6" t="s">
        <v>2895</v>
      </c>
      <c s="36" t="s">
        <v>257</v>
      </c>
      <c s="37">
        <v>1</v>
      </c>
      <c s="36">
        <v>0</v>
      </c>
      <c s="36">
        <f>ROUND(G1970*H1970,6)</f>
      </c>
      <c r="L1970" s="38">
        <v>0</v>
      </c>
      <c s="32">
        <f>ROUND(ROUND(L1970,2)*ROUND(G1970,3),2)</f>
      </c>
      <c s="36" t="s">
        <v>98</v>
      </c>
      <c>
        <f>(M1970*21)/100</f>
      </c>
      <c t="s">
        <v>28</v>
      </c>
    </row>
    <row r="1971" spans="1:5" ht="12.75">
      <c r="A1971" s="35" t="s">
        <v>55</v>
      </c>
      <c r="E1971" s="39" t="s">
        <v>2895</v>
      </c>
    </row>
    <row r="1972" spans="1:5" ht="25.5">
      <c r="A1972" s="35" t="s">
        <v>56</v>
      </c>
      <c r="E1972" s="40" t="s">
        <v>1779</v>
      </c>
    </row>
    <row r="1973" spans="1:5" ht="12.75">
      <c r="A1973" t="s">
        <v>57</v>
      </c>
      <c r="E1973" s="39" t="s">
        <v>5</v>
      </c>
    </row>
    <row r="1974" spans="1:16" ht="12.75">
      <c r="A1974" t="s">
        <v>50</v>
      </c>
      <c s="34" t="s">
        <v>2896</v>
      </c>
      <c s="34" t="s">
        <v>2897</v>
      </c>
      <c s="35" t="s">
        <v>5</v>
      </c>
      <c s="6" t="s">
        <v>2898</v>
      </c>
      <c s="36" t="s">
        <v>257</v>
      </c>
      <c s="37">
        <v>1</v>
      </c>
      <c s="36">
        <v>0</v>
      </c>
      <c s="36">
        <f>ROUND(G1974*H1974,6)</f>
      </c>
      <c r="L1974" s="38">
        <v>0</v>
      </c>
      <c s="32">
        <f>ROUND(ROUND(L1974,2)*ROUND(G1974,3),2)</f>
      </c>
      <c s="36" t="s">
        <v>98</v>
      </c>
      <c>
        <f>(M1974*21)/100</f>
      </c>
      <c t="s">
        <v>28</v>
      </c>
    </row>
    <row r="1975" spans="1:5" ht="12.75">
      <c r="A1975" s="35" t="s">
        <v>55</v>
      </c>
      <c r="E1975" s="39" t="s">
        <v>2898</v>
      </c>
    </row>
    <row r="1976" spans="1:5" ht="25.5">
      <c r="A1976" s="35" t="s">
        <v>56</v>
      </c>
      <c r="E1976" s="40" t="s">
        <v>1779</v>
      </c>
    </row>
    <row r="1977" spans="1:5" ht="12.75">
      <c r="A1977" t="s">
        <v>57</v>
      </c>
      <c r="E1977" s="39" t="s">
        <v>5</v>
      </c>
    </row>
    <row r="1978" spans="1:16" ht="12.75">
      <c r="A1978" t="s">
        <v>50</v>
      </c>
      <c s="34" t="s">
        <v>2899</v>
      </c>
      <c s="34" t="s">
        <v>2900</v>
      </c>
      <c s="35" t="s">
        <v>5</v>
      </c>
      <c s="6" t="s">
        <v>2901</v>
      </c>
      <c s="36" t="s">
        <v>85</v>
      </c>
      <c s="37">
        <v>6</v>
      </c>
      <c s="36">
        <v>0</v>
      </c>
      <c s="36">
        <f>ROUND(G1978*H1978,6)</f>
      </c>
      <c r="L1978" s="38">
        <v>0</v>
      </c>
      <c s="32">
        <f>ROUND(ROUND(L1978,2)*ROUND(G1978,3),2)</f>
      </c>
      <c s="36" t="s">
        <v>98</v>
      </c>
      <c>
        <f>(M1978*21)/100</f>
      </c>
      <c t="s">
        <v>28</v>
      </c>
    </row>
    <row r="1979" spans="1:5" ht="12.75">
      <c r="A1979" s="35" t="s">
        <v>55</v>
      </c>
      <c r="E1979" s="39" t="s">
        <v>2901</v>
      </c>
    </row>
    <row r="1980" spans="1:5" ht="63.75">
      <c r="A1980" s="35" t="s">
        <v>56</v>
      </c>
      <c r="E1980" s="40" t="s">
        <v>2902</v>
      </c>
    </row>
    <row r="1981" spans="1:5" ht="12.75">
      <c r="A1981" t="s">
        <v>57</v>
      </c>
      <c r="E1981" s="39" t="s">
        <v>5</v>
      </c>
    </row>
    <row r="1982" spans="1:16" ht="25.5">
      <c r="A1982" t="s">
        <v>50</v>
      </c>
      <c s="34" t="s">
        <v>2903</v>
      </c>
      <c s="34" t="s">
        <v>2904</v>
      </c>
      <c s="35" t="s">
        <v>5</v>
      </c>
      <c s="6" t="s">
        <v>2905</v>
      </c>
      <c s="36" t="s">
        <v>257</v>
      </c>
      <c s="37">
        <v>1</v>
      </c>
      <c s="36">
        <v>0</v>
      </c>
      <c s="36">
        <f>ROUND(G1982*H1982,6)</f>
      </c>
      <c r="L1982" s="38">
        <v>0</v>
      </c>
      <c s="32">
        <f>ROUND(ROUND(L1982,2)*ROUND(G1982,3),2)</f>
      </c>
      <c s="36" t="s">
        <v>98</v>
      </c>
      <c>
        <f>(M1982*21)/100</f>
      </c>
      <c t="s">
        <v>28</v>
      </c>
    </row>
    <row r="1983" spans="1:5" ht="25.5">
      <c r="A1983" s="35" t="s">
        <v>55</v>
      </c>
      <c r="E1983" s="39" t="s">
        <v>2905</v>
      </c>
    </row>
    <row r="1984" spans="1:5" ht="25.5">
      <c r="A1984" s="35" t="s">
        <v>56</v>
      </c>
      <c r="E1984" s="40" t="s">
        <v>1779</v>
      </c>
    </row>
    <row r="1985" spans="1:5" ht="12.75">
      <c r="A1985" t="s">
        <v>57</v>
      </c>
      <c r="E1985" s="39" t="s">
        <v>5</v>
      </c>
    </row>
    <row r="1986" spans="1:16" ht="12.75">
      <c r="A1986" t="s">
        <v>50</v>
      </c>
      <c s="34" t="s">
        <v>2906</v>
      </c>
      <c s="34" t="s">
        <v>2907</v>
      </c>
      <c s="35" t="s">
        <v>5</v>
      </c>
      <c s="6" t="s">
        <v>2908</v>
      </c>
      <c s="36" t="s">
        <v>257</v>
      </c>
      <c s="37">
        <v>1</v>
      </c>
      <c s="36">
        <v>0</v>
      </c>
      <c s="36">
        <f>ROUND(G1986*H1986,6)</f>
      </c>
      <c r="L1986" s="38">
        <v>0</v>
      </c>
      <c s="32">
        <f>ROUND(ROUND(L1986,2)*ROUND(G1986,3),2)</f>
      </c>
      <c s="36" t="s">
        <v>98</v>
      </c>
      <c>
        <f>(M1986*21)/100</f>
      </c>
      <c t="s">
        <v>28</v>
      </c>
    </row>
    <row r="1987" spans="1:5" ht="12.75">
      <c r="A1987" s="35" t="s">
        <v>55</v>
      </c>
      <c r="E1987" s="39" t="s">
        <v>2908</v>
      </c>
    </row>
    <row r="1988" spans="1:5" ht="25.5">
      <c r="A1988" s="35" t="s">
        <v>56</v>
      </c>
      <c r="E1988" s="40" t="s">
        <v>1779</v>
      </c>
    </row>
    <row r="1989" spans="1:5" ht="12.75">
      <c r="A1989" t="s">
        <v>57</v>
      </c>
      <c r="E1989" s="39" t="s">
        <v>5</v>
      </c>
    </row>
    <row r="1990" spans="1:16" ht="12.75">
      <c r="A1990" t="s">
        <v>50</v>
      </c>
      <c s="34" t="s">
        <v>2909</v>
      </c>
      <c s="34" t="s">
        <v>2910</v>
      </c>
      <c s="35" t="s">
        <v>5</v>
      </c>
      <c s="6" t="s">
        <v>2911</v>
      </c>
      <c s="36" t="s">
        <v>257</v>
      </c>
      <c s="37">
        <v>1</v>
      </c>
      <c s="36">
        <v>0</v>
      </c>
      <c s="36">
        <f>ROUND(G1990*H1990,6)</f>
      </c>
      <c r="L1990" s="38">
        <v>0</v>
      </c>
      <c s="32">
        <f>ROUND(ROUND(L1990,2)*ROUND(G1990,3),2)</f>
      </c>
      <c s="36" t="s">
        <v>98</v>
      </c>
      <c>
        <f>(M1990*21)/100</f>
      </c>
      <c t="s">
        <v>28</v>
      </c>
    </row>
    <row r="1991" spans="1:5" ht="12.75">
      <c r="A1991" s="35" t="s">
        <v>55</v>
      </c>
      <c r="E1991" s="39" t="s">
        <v>2911</v>
      </c>
    </row>
    <row r="1992" spans="1:5" ht="25.5">
      <c r="A1992" s="35" t="s">
        <v>56</v>
      </c>
      <c r="E1992" s="40" t="s">
        <v>1779</v>
      </c>
    </row>
    <row r="1993" spans="1:5" ht="12.75">
      <c r="A1993" t="s">
        <v>57</v>
      </c>
      <c r="E1993" s="39" t="s">
        <v>5</v>
      </c>
    </row>
    <row r="1994" spans="1:16" ht="25.5">
      <c r="A1994" t="s">
        <v>50</v>
      </c>
      <c s="34" t="s">
        <v>2912</v>
      </c>
      <c s="34" t="s">
        <v>2913</v>
      </c>
      <c s="35" t="s">
        <v>5</v>
      </c>
      <c s="6" t="s">
        <v>2914</v>
      </c>
      <c s="36" t="s">
        <v>257</v>
      </c>
      <c s="37">
        <v>1</v>
      </c>
      <c s="36">
        <v>0</v>
      </c>
      <c s="36">
        <f>ROUND(G1994*H1994,6)</f>
      </c>
      <c r="L1994" s="38">
        <v>0</v>
      </c>
      <c s="32">
        <f>ROUND(ROUND(L1994,2)*ROUND(G1994,3),2)</f>
      </c>
      <c s="36" t="s">
        <v>98</v>
      </c>
      <c>
        <f>(M1994*21)/100</f>
      </c>
      <c t="s">
        <v>28</v>
      </c>
    </row>
    <row r="1995" spans="1:5" ht="25.5">
      <c r="A1995" s="35" t="s">
        <v>55</v>
      </c>
      <c r="E1995" s="39" t="s">
        <v>2914</v>
      </c>
    </row>
    <row r="1996" spans="1:5" ht="25.5">
      <c r="A1996" s="35" t="s">
        <v>56</v>
      </c>
      <c r="E1996" s="40" t="s">
        <v>1779</v>
      </c>
    </row>
    <row r="1997" spans="1:5" ht="12.75">
      <c r="A1997" t="s">
        <v>57</v>
      </c>
      <c r="E1997" s="39" t="s">
        <v>5</v>
      </c>
    </row>
    <row r="1998" spans="1:16" ht="12.75">
      <c r="A1998" t="s">
        <v>50</v>
      </c>
      <c s="34" t="s">
        <v>2915</v>
      </c>
      <c s="34" t="s">
        <v>2916</v>
      </c>
      <c s="35" t="s">
        <v>5</v>
      </c>
      <c s="6" t="s">
        <v>2917</v>
      </c>
      <c s="36" t="s">
        <v>257</v>
      </c>
      <c s="37">
        <v>1</v>
      </c>
      <c s="36">
        <v>0</v>
      </c>
      <c s="36">
        <f>ROUND(G1998*H1998,6)</f>
      </c>
      <c r="L1998" s="38">
        <v>0</v>
      </c>
      <c s="32">
        <f>ROUND(ROUND(L1998,2)*ROUND(G1998,3),2)</f>
      </c>
      <c s="36" t="s">
        <v>98</v>
      </c>
      <c>
        <f>(M1998*21)/100</f>
      </c>
      <c t="s">
        <v>28</v>
      </c>
    </row>
    <row r="1999" spans="1:5" ht="12.75">
      <c r="A1999" s="35" t="s">
        <v>55</v>
      </c>
      <c r="E1999" s="39" t="s">
        <v>2917</v>
      </c>
    </row>
    <row r="2000" spans="1:5" ht="25.5">
      <c r="A2000" s="35" t="s">
        <v>56</v>
      </c>
      <c r="E2000" s="40" t="s">
        <v>1779</v>
      </c>
    </row>
    <row r="2001" spans="1:5" ht="12.75">
      <c r="A2001" t="s">
        <v>57</v>
      </c>
      <c r="E2001" s="39" t="s">
        <v>5</v>
      </c>
    </row>
    <row r="2002" spans="1:16" ht="12.75">
      <c r="A2002" t="s">
        <v>50</v>
      </c>
      <c s="34" t="s">
        <v>2918</v>
      </c>
      <c s="34" t="s">
        <v>2919</v>
      </c>
      <c s="35" t="s">
        <v>5</v>
      </c>
      <c s="6" t="s">
        <v>2920</v>
      </c>
      <c s="36" t="s">
        <v>257</v>
      </c>
      <c s="37">
        <v>1</v>
      </c>
      <c s="36">
        <v>0</v>
      </c>
      <c s="36">
        <f>ROUND(G2002*H2002,6)</f>
      </c>
      <c r="L2002" s="38">
        <v>0</v>
      </c>
      <c s="32">
        <f>ROUND(ROUND(L2002,2)*ROUND(G2002,3),2)</f>
      </c>
      <c s="36" t="s">
        <v>98</v>
      </c>
      <c>
        <f>(M2002*21)/100</f>
      </c>
      <c t="s">
        <v>28</v>
      </c>
    </row>
    <row r="2003" spans="1:5" ht="12.75">
      <c r="A2003" s="35" t="s">
        <v>55</v>
      </c>
      <c r="E2003" s="39" t="s">
        <v>2920</v>
      </c>
    </row>
    <row r="2004" spans="1:5" ht="25.5">
      <c r="A2004" s="35" t="s">
        <v>56</v>
      </c>
      <c r="E2004" s="40" t="s">
        <v>1779</v>
      </c>
    </row>
    <row r="2005" spans="1:5" ht="12.75">
      <c r="A2005" t="s">
        <v>57</v>
      </c>
      <c r="E2005" s="39" t="s">
        <v>5</v>
      </c>
    </row>
    <row r="2006" spans="1:16" ht="12.75">
      <c r="A2006" t="s">
        <v>50</v>
      </c>
      <c s="34" t="s">
        <v>2921</v>
      </c>
      <c s="34" t="s">
        <v>2922</v>
      </c>
      <c s="35" t="s">
        <v>5</v>
      </c>
      <c s="6" t="s">
        <v>2923</v>
      </c>
      <c s="36" t="s">
        <v>85</v>
      </c>
      <c s="37">
        <v>44</v>
      </c>
      <c s="36">
        <v>0</v>
      </c>
      <c s="36">
        <f>ROUND(G2006*H2006,6)</f>
      </c>
      <c r="L2006" s="38">
        <v>0</v>
      </c>
      <c s="32">
        <f>ROUND(ROUND(L2006,2)*ROUND(G2006,3),2)</f>
      </c>
      <c s="36" t="s">
        <v>98</v>
      </c>
      <c>
        <f>(M2006*21)/100</f>
      </c>
      <c t="s">
        <v>28</v>
      </c>
    </row>
    <row r="2007" spans="1:5" ht="12.75">
      <c r="A2007" s="35" t="s">
        <v>55</v>
      </c>
      <c r="E2007" s="39" t="s">
        <v>2923</v>
      </c>
    </row>
    <row r="2008" spans="1:5" ht="409.5">
      <c r="A2008" s="35" t="s">
        <v>56</v>
      </c>
      <c r="E2008" s="40" t="s">
        <v>2924</v>
      </c>
    </row>
    <row r="2009" spans="1:5" ht="12.75">
      <c r="A2009" t="s">
        <v>57</v>
      </c>
      <c r="E2009" s="39" t="s">
        <v>5</v>
      </c>
    </row>
    <row r="2010" spans="1:16" ht="12.75">
      <c r="A2010" t="s">
        <v>50</v>
      </c>
      <c s="34" t="s">
        <v>2925</v>
      </c>
      <c s="34" t="s">
        <v>2926</v>
      </c>
      <c s="35" t="s">
        <v>5</v>
      </c>
      <c s="6" t="s">
        <v>2927</v>
      </c>
      <c s="36" t="s">
        <v>85</v>
      </c>
      <c s="37">
        <v>1</v>
      </c>
      <c s="36">
        <v>0</v>
      </c>
      <c s="36">
        <f>ROUND(G2010*H2010,6)</f>
      </c>
      <c r="L2010" s="38">
        <v>0</v>
      </c>
      <c s="32">
        <f>ROUND(ROUND(L2010,2)*ROUND(G2010,3),2)</f>
      </c>
      <c s="36" t="s">
        <v>98</v>
      </c>
      <c>
        <f>(M2010*21)/100</f>
      </c>
      <c t="s">
        <v>28</v>
      </c>
    </row>
    <row r="2011" spans="1:5" ht="12.75">
      <c r="A2011" s="35" t="s">
        <v>55</v>
      </c>
      <c r="E2011" s="39" t="s">
        <v>2927</v>
      </c>
    </row>
    <row r="2012" spans="1:5" ht="25.5">
      <c r="A2012" s="35" t="s">
        <v>56</v>
      </c>
      <c r="E2012" s="40" t="s">
        <v>1779</v>
      </c>
    </row>
    <row r="2013" spans="1:5" ht="12.75">
      <c r="A2013" t="s">
        <v>57</v>
      </c>
      <c r="E2013" s="39" t="s">
        <v>5</v>
      </c>
    </row>
    <row r="2014" spans="1:16" ht="25.5">
      <c r="A2014" t="s">
        <v>50</v>
      </c>
      <c s="34" t="s">
        <v>2928</v>
      </c>
      <c s="34" t="s">
        <v>340</v>
      </c>
      <c s="35" t="s">
        <v>5</v>
      </c>
      <c s="6" t="s">
        <v>341</v>
      </c>
      <c s="36" t="s">
        <v>342</v>
      </c>
      <c s="37">
        <v>110035</v>
      </c>
      <c s="36">
        <v>0</v>
      </c>
      <c s="36">
        <f>ROUND(G2014*H2014,6)</f>
      </c>
      <c r="L2014" s="38">
        <v>0</v>
      </c>
      <c s="32">
        <f>ROUND(ROUND(L2014,2)*ROUND(G2014,3),2)</f>
      </c>
      <c s="36" t="s">
        <v>316</v>
      </c>
      <c>
        <f>(M2014*21)/100</f>
      </c>
      <c t="s">
        <v>28</v>
      </c>
    </row>
    <row r="2015" spans="1:5" ht="25.5">
      <c r="A2015" s="35" t="s">
        <v>55</v>
      </c>
      <c r="E2015" s="39" t="s">
        <v>341</v>
      </c>
    </row>
    <row r="2016" spans="1:5" ht="12.75">
      <c r="A2016" s="35" t="s">
        <v>56</v>
      </c>
      <c r="E2016" s="40" t="s">
        <v>5</v>
      </c>
    </row>
    <row r="2017" spans="1:5" ht="12.75">
      <c r="A2017" t="s">
        <v>57</v>
      </c>
      <c r="E2017" s="39" t="s">
        <v>5</v>
      </c>
    </row>
    <row r="2018" spans="1:13" ht="12.75">
      <c r="A2018" t="s">
        <v>47</v>
      </c>
      <c r="C2018" s="31" t="s">
        <v>2929</v>
      </c>
      <c r="E2018" s="33" t="s">
        <v>2930</v>
      </c>
      <c r="J2018" s="32">
        <f>0</f>
      </c>
      <c s="32">
        <f>0</f>
      </c>
      <c s="32">
        <f>0+L2019+L2023+L2027+L2031+L2035+L2039+L2043+L2047+L2051+L2055+L2059+L2063</f>
      </c>
      <c s="32">
        <f>0+M2019+M2023+M2027+M2031+M2035+M2039+M2043+M2047+M2051+M2055+M2059+M2063</f>
      </c>
    </row>
    <row r="2019" spans="1:16" ht="12.75">
      <c r="A2019" t="s">
        <v>50</v>
      </c>
      <c s="34" t="s">
        <v>2931</v>
      </c>
      <c s="34" t="s">
        <v>2932</v>
      </c>
      <c s="35" t="s">
        <v>5</v>
      </c>
      <c s="6" t="s">
        <v>2933</v>
      </c>
      <c s="36" t="s">
        <v>70</v>
      </c>
      <c s="37">
        <v>62.908</v>
      </c>
      <c s="36">
        <v>0</v>
      </c>
      <c s="36">
        <f>ROUND(G2019*H2019,6)</f>
      </c>
      <c r="L2019" s="38">
        <v>0</v>
      </c>
      <c s="32">
        <f>ROUND(ROUND(L2019,2)*ROUND(G2019,3),2)</f>
      </c>
      <c s="36" t="s">
        <v>98</v>
      </c>
      <c>
        <f>(M2019*21)/100</f>
      </c>
      <c t="s">
        <v>28</v>
      </c>
    </row>
    <row r="2020" spans="1:5" ht="12.75">
      <c r="A2020" s="35" t="s">
        <v>55</v>
      </c>
      <c r="E2020" s="39" t="s">
        <v>2933</v>
      </c>
    </row>
    <row r="2021" spans="1:5" ht="76.5">
      <c r="A2021" s="35" t="s">
        <v>56</v>
      </c>
      <c r="E2021" s="40" t="s">
        <v>2934</v>
      </c>
    </row>
    <row r="2022" spans="1:5" ht="409.5">
      <c r="A2022" t="s">
        <v>57</v>
      </c>
      <c r="E2022" s="39" t="s">
        <v>2935</v>
      </c>
    </row>
    <row r="2023" spans="1:16" ht="12.75">
      <c r="A2023" t="s">
        <v>50</v>
      </c>
      <c s="34" t="s">
        <v>2936</v>
      </c>
      <c s="34" t="s">
        <v>2937</v>
      </c>
      <c s="35" t="s">
        <v>5</v>
      </c>
      <c s="6" t="s">
        <v>2938</v>
      </c>
      <c s="36" t="s">
        <v>257</v>
      </c>
      <c s="37">
        <v>1</v>
      </c>
      <c s="36">
        <v>0</v>
      </c>
      <c s="36">
        <f>ROUND(G2023*H2023,6)</f>
      </c>
      <c r="L2023" s="38">
        <v>0</v>
      </c>
      <c s="32">
        <f>ROUND(ROUND(L2023,2)*ROUND(G2023,3),2)</f>
      </c>
      <c s="36" t="s">
        <v>98</v>
      </c>
      <c>
        <f>(M2023*21)/100</f>
      </c>
      <c t="s">
        <v>28</v>
      </c>
    </row>
    <row r="2024" spans="1:5" ht="12.75">
      <c r="A2024" s="35" t="s">
        <v>55</v>
      </c>
      <c r="E2024" s="39" t="s">
        <v>2938</v>
      </c>
    </row>
    <row r="2025" spans="1:5" ht="12.75">
      <c r="A2025" s="35" t="s">
        <v>56</v>
      </c>
      <c r="E2025" s="40" t="s">
        <v>5</v>
      </c>
    </row>
    <row r="2026" spans="1:5" ht="216.75">
      <c r="A2026" t="s">
        <v>57</v>
      </c>
      <c r="E2026" s="39" t="s">
        <v>2939</v>
      </c>
    </row>
    <row r="2027" spans="1:16" ht="12.75">
      <c r="A2027" t="s">
        <v>50</v>
      </c>
      <c s="34" t="s">
        <v>2940</v>
      </c>
      <c s="34" t="s">
        <v>2941</v>
      </c>
      <c s="35" t="s">
        <v>5</v>
      </c>
      <c s="6" t="s">
        <v>2942</v>
      </c>
      <c s="36" t="s">
        <v>70</v>
      </c>
      <c s="37">
        <v>18.72</v>
      </c>
      <c s="36">
        <v>0</v>
      </c>
      <c s="36">
        <f>ROUND(G2027*H2027,6)</f>
      </c>
      <c r="L2027" s="38">
        <v>0</v>
      </c>
      <c s="32">
        <f>ROUND(ROUND(L2027,2)*ROUND(G2027,3),2)</f>
      </c>
      <c s="36" t="s">
        <v>98</v>
      </c>
      <c>
        <f>(M2027*21)/100</f>
      </c>
      <c t="s">
        <v>28</v>
      </c>
    </row>
    <row r="2028" spans="1:5" ht="12.75">
      <c r="A2028" s="35" t="s">
        <v>55</v>
      </c>
      <c r="E2028" s="39" t="s">
        <v>2942</v>
      </c>
    </row>
    <row r="2029" spans="1:5" ht="12.75">
      <c r="A2029" s="35" t="s">
        <v>56</v>
      </c>
      <c r="E2029" s="40" t="s">
        <v>2943</v>
      </c>
    </row>
    <row r="2030" spans="1:5" ht="216.75">
      <c r="A2030" t="s">
        <v>57</v>
      </c>
      <c r="E2030" s="39" t="s">
        <v>2944</v>
      </c>
    </row>
    <row r="2031" spans="1:16" ht="12.75">
      <c r="A2031" t="s">
        <v>50</v>
      </c>
      <c s="34" t="s">
        <v>2945</v>
      </c>
      <c s="34" t="s">
        <v>2946</v>
      </c>
      <c s="35" t="s">
        <v>5</v>
      </c>
      <c s="6" t="s">
        <v>2947</v>
      </c>
      <c s="36" t="s">
        <v>70</v>
      </c>
      <c s="37">
        <v>34.376</v>
      </c>
      <c s="36">
        <v>0</v>
      </c>
      <c s="36">
        <f>ROUND(G2031*H2031,6)</f>
      </c>
      <c r="L2031" s="38">
        <v>0</v>
      </c>
      <c s="32">
        <f>ROUND(ROUND(L2031,2)*ROUND(G2031,3),2)</f>
      </c>
      <c s="36" t="s">
        <v>98</v>
      </c>
      <c>
        <f>(M2031*21)/100</f>
      </c>
      <c t="s">
        <v>28</v>
      </c>
    </row>
    <row r="2032" spans="1:5" ht="12.75">
      <c r="A2032" s="35" t="s">
        <v>55</v>
      </c>
      <c r="E2032" s="39" t="s">
        <v>2947</v>
      </c>
    </row>
    <row r="2033" spans="1:5" ht="38.25">
      <c r="A2033" s="35" t="s">
        <v>56</v>
      </c>
      <c r="E2033" s="40" t="s">
        <v>2948</v>
      </c>
    </row>
    <row r="2034" spans="1:5" ht="409.5">
      <c r="A2034" t="s">
        <v>57</v>
      </c>
      <c r="E2034" s="39" t="s">
        <v>2949</v>
      </c>
    </row>
    <row r="2035" spans="1:16" ht="12.75">
      <c r="A2035" t="s">
        <v>50</v>
      </c>
      <c s="34" t="s">
        <v>2950</v>
      </c>
      <c s="34" t="s">
        <v>2951</v>
      </c>
      <c s="35" t="s">
        <v>5</v>
      </c>
      <c s="6" t="s">
        <v>2952</v>
      </c>
      <c s="36" t="s">
        <v>2953</v>
      </c>
      <c s="37">
        <v>41</v>
      </c>
      <c s="36">
        <v>0</v>
      </c>
      <c s="36">
        <f>ROUND(G2035*H2035,6)</f>
      </c>
      <c r="L2035" s="38">
        <v>0</v>
      </c>
      <c s="32">
        <f>ROUND(ROUND(L2035,2)*ROUND(G2035,3),2)</f>
      </c>
      <c s="36" t="s">
        <v>98</v>
      </c>
      <c>
        <f>(M2035*21)/100</f>
      </c>
      <c t="s">
        <v>28</v>
      </c>
    </row>
    <row r="2036" spans="1:5" ht="12.75">
      <c r="A2036" s="35" t="s">
        <v>55</v>
      </c>
      <c r="E2036" s="39" t="s">
        <v>2952</v>
      </c>
    </row>
    <row r="2037" spans="1:5" ht="12.75">
      <c r="A2037" s="35" t="s">
        <v>56</v>
      </c>
      <c r="E2037" s="40" t="s">
        <v>5</v>
      </c>
    </row>
    <row r="2038" spans="1:5" ht="409.5">
      <c r="A2038" t="s">
        <v>57</v>
      </c>
      <c r="E2038" s="39" t="s">
        <v>2954</v>
      </c>
    </row>
    <row r="2039" spans="1:16" ht="12.75">
      <c r="A2039" t="s">
        <v>50</v>
      </c>
      <c s="34" t="s">
        <v>2955</v>
      </c>
      <c s="34" t="s">
        <v>2956</v>
      </c>
      <c s="35" t="s">
        <v>5</v>
      </c>
      <c s="6" t="s">
        <v>2957</v>
      </c>
      <c s="36" t="s">
        <v>70</v>
      </c>
      <c s="37">
        <v>17.297</v>
      </c>
      <c s="36">
        <v>0</v>
      </c>
      <c s="36">
        <f>ROUND(G2039*H2039,6)</f>
      </c>
      <c r="L2039" s="38">
        <v>0</v>
      </c>
      <c s="32">
        <f>ROUND(ROUND(L2039,2)*ROUND(G2039,3),2)</f>
      </c>
      <c s="36" t="s">
        <v>98</v>
      </c>
      <c>
        <f>(M2039*21)/100</f>
      </c>
      <c t="s">
        <v>28</v>
      </c>
    </row>
    <row r="2040" spans="1:5" ht="12.75">
      <c r="A2040" s="35" t="s">
        <v>55</v>
      </c>
      <c r="E2040" s="39" t="s">
        <v>2957</v>
      </c>
    </row>
    <row r="2041" spans="1:5" ht="12.75">
      <c r="A2041" s="35" t="s">
        <v>56</v>
      </c>
      <c r="E2041" s="40" t="s">
        <v>2958</v>
      </c>
    </row>
    <row r="2042" spans="1:5" ht="369.75">
      <c r="A2042" t="s">
        <v>57</v>
      </c>
      <c r="E2042" s="39" t="s">
        <v>2959</v>
      </c>
    </row>
    <row r="2043" spans="1:16" ht="12.75">
      <c r="A2043" t="s">
        <v>50</v>
      </c>
      <c s="34" t="s">
        <v>2960</v>
      </c>
      <c s="34" t="s">
        <v>2961</v>
      </c>
      <c s="35" t="s">
        <v>5</v>
      </c>
      <c s="6" t="s">
        <v>2962</v>
      </c>
      <c s="36" t="s">
        <v>78</v>
      </c>
      <c s="37">
        <v>44.284</v>
      </c>
      <c s="36">
        <v>0</v>
      </c>
      <c s="36">
        <f>ROUND(G2043*H2043,6)</f>
      </c>
      <c r="L2043" s="38">
        <v>0</v>
      </c>
      <c s="32">
        <f>ROUND(ROUND(L2043,2)*ROUND(G2043,3),2)</f>
      </c>
      <c s="36" t="s">
        <v>98</v>
      </c>
      <c>
        <f>(M2043*21)/100</f>
      </c>
      <c t="s">
        <v>28</v>
      </c>
    </row>
    <row r="2044" spans="1:5" ht="12.75">
      <c r="A2044" s="35" t="s">
        <v>55</v>
      </c>
      <c r="E2044" s="39" t="s">
        <v>2962</v>
      </c>
    </row>
    <row r="2045" spans="1:5" ht="12.75">
      <c r="A2045" s="35" t="s">
        <v>56</v>
      </c>
      <c r="E2045" s="40" t="s">
        <v>2963</v>
      </c>
    </row>
    <row r="2046" spans="1:5" ht="242.25">
      <c r="A2046" t="s">
        <v>57</v>
      </c>
      <c r="E2046" s="39" t="s">
        <v>2964</v>
      </c>
    </row>
    <row r="2047" spans="1:16" ht="12.75">
      <c r="A2047" t="s">
        <v>50</v>
      </c>
      <c s="34" t="s">
        <v>2965</v>
      </c>
      <c s="34" t="s">
        <v>2966</v>
      </c>
      <c s="35" t="s">
        <v>5</v>
      </c>
      <c s="6" t="s">
        <v>2967</v>
      </c>
      <c s="36" t="s">
        <v>70</v>
      </c>
      <c s="37">
        <v>63.002</v>
      </c>
      <c s="36">
        <v>0</v>
      </c>
      <c s="36">
        <f>ROUND(G2047*H2047,6)</f>
      </c>
      <c r="L2047" s="38">
        <v>0</v>
      </c>
      <c s="32">
        <f>ROUND(ROUND(L2047,2)*ROUND(G2047,3),2)</f>
      </c>
      <c s="36" t="s">
        <v>98</v>
      </c>
      <c>
        <f>(M2047*21)/100</f>
      </c>
      <c t="s">
        <v>28</v>
      </c>
    </row>
    <row r="2048" spans="1:5" ht="12.75">
      <c r="A2048" s="35" t="s">
        <v>55</v>
      </c>
      <c r="E2048" s="39" t="s">
        <v>2967</v>
      </c>
    </row>
    <row r="2049" spans="1:5" ht="38.25">
      <c r="A2049" s="35" t="s">
        <v>56</v>
      </c>
      <c r="E2049" s="40" t="s">
        <v>2968</v>
      </c>
    </row>
    <row r="2050" spans="1:5" ht="409.5">
      <c r="A2050" t="s">
        <v>57</v>
      </c>
      <c r="E2050" s="39" t="s">
        <v>2969</v>
      </c>
    </row>
    <row r="2051" spans="1:16" ht="12.75">
      <c r="A2051" t="s">
        <v>50</v>
      </c>
      <c s="34" t="s">
        <v>2970</v>
      </c>
      <c s="34" t="s">
        <v>2971</v>
      </c>
      <c s="35" t="s">
        <v>5</v>
      </c>
      <c s="6" t="s">
        <v>2972</v>
      </c>
      <c s="36" t="s">
        <v>257</v>
      </c>
      <c s="37">
        <v>1</v>
      </c>
      <c s="36">
        <v>0</v>
      </c>
      <c s="36">
        <f>ROUND(G2051*H2051,6)</f>
      </c>
      <c r="L2051" s="38">
        <v>0</v>
      </c>
      <c s="32">
        <f>ROUND(ROUND(L2051,2)*ROUND(G2051,3),2)</f>
      </c>
      <c s="36" t="s">
        <v>98</v>
      </c>
      <c>
        <f>(M2051*21)/100</f>
      </c>
      <c t="s">
        <v>28</v>
      </c>
    </row>
    <row r="2052" spans="1:5" ht="12.75">
      <c r="A2052" s="35" t="s">
        <v>55</v>
      </c>
      <c r="E2052" s="39" t="s">
        <v>2972</v>
      </c>
    </row>
    <row r="2053" spans="1:5" ht="12.75">
      <c r="A2053" s="35" t="s">
        <v>56</v>
      </c>
      <c r="E2053" s="40" t="s">
        <v>5</v>
      </c>
    </row>
    <row r="2054" spans="1:5" ht="409.5">
      <c r="A2054" t="s">
        <v>57</v>
      </c>
      <c r="E2054" s="39" t="s">
        <v>2973</v>
      </c>
    </row>
    <row r="2055" spans="1:16" ht="12.75">
      <c r="A2055" t="s">
        <v>50</v>
      </c>
      <c s="34" t="s">
        <v>2974</v>
      </c>
      <c s="34" t="s">
        <v>2975</v>
      </c>
      <c s="35" t="s">
        <v>5</v>
      </c>
      <c s="6" t="s">
        <v>2976</v>
      </c>
      <c s="36" t="s">
        <v>85</v>
      </c>
      <c s="37">
        <v>1</v>
      </c>
      <c s="36">
        <v>0</v>
      </c>
      <c s="36">
        <f>ROUND(G2055*H2055,6)</f>
      </c>
      <c r="L2055" s="38">
        <v>0</v>
      </c>
      <c s="32">
        <f>ROUND(ROUND(L2055,2)*ROUND(G2055,3),2)</f>
      </c>
      <c s="36" t="s">
        <v>98</v>
      </c>
      <c>
        <f>(M2055*21)/100</f>
      </c>
      <c t="s">
        <v>28</v>
      </c>
    </row>
    <row r="2056" spans="1:5" ht="12.75">
      <c r="A2056" s="35" t="s">
        <v>55</v>
      </c>
      <c r="E2056" s="39" t="s">
        <v>2976</v>
      </c>
    </row>
    <row r="2057" spans="1:5" ht="12.75">
      <c r="A2057" s="35" t="s">
        <v>56</v>
      </c>
      <c r="E2057" s="40" t="s">
        <v>5</v>
      </c>
    </row>
    <row r="2058" spans="1:5" ht="216.75">
      <c r="A2058" t="s">
        <v>57</v>
      </c>
      <c r="E2058" s="39" t="s">
        <v>2977</v>
      </c>
    </row>
    <row r="2059" spans="1:16" ht="12.75">
      <c r="A2059" t="s">
        <v>50</v>
      </c>
      <c s="34" t="s">
        <v>2978</v>
      </c>
      <c s="34" t="s">
        <v>2979</v>
      </c>
      <c s="35" t="s">
        <v>5</v>
      </c>
      <c s="6" t="s">
        <v>2980</v>
      </c>
      <c s="36" t="s">
        <v>257</v>
      </c>
      <c s="37">
        <v>1</v>
      </c>
      <c s="36">
        <v>0</v>
      </c>
      <c s="36">
        <f>ROUND(G2059*H2059,6)</f>
      </c>
      <c r="L2059" s="38">
        <v>0</v>
      </c>
      <c s="32">
        <f>ROUND(ROUND(L2059,2)*ROUND(G2059,3),2)</f>
      </c>
      <c s="36" t="s">
        <v>98</v>
      </c>
      <c>
        <f>(M2059*21)/100</f>
      </c>
      <c t="s">
        <v>28</v>
      </c>
    </row>
    <row r="2060" spans="1:5" ht="12.75">
      <c r="A2060" s="35" t="s">
        <v>55</v>
      </c>
      <c r="E2060" s="39" t="s">
        <v>2980</v>
      </c>
    </row>
    <row r="2061" spans="1:5" ht="12.75">
      <c r="A2061" s="35" t="s">
        <v>56</v>
      </c>
      <c r="E2061" s="40" t="s">
        <v>5</v>
      </c>
    </row>
    <row r="2062" spans="1:5" ht="409.5">
      <c r="A2062" t="s">
        <v>57</v>
      </c>
      <c r="E2062" s="39" t="s">
        <v>2981</v>
      </c>
    </row>
    <row r="2063" spans="1:16" ht="12.75">
      <c r="A2063" t="s">
        <v>50</v>
      </c>
      <c s="34" t="s">
        <v>2982</v>
      </c>
      <c s="34" t="s">
        <v>2983</v>
      </c>
      <c s="35" t="s">
        <v>5</v>
      </c>
      <c s="6" t="s">
        <v>2984</v>
      </c>
      <c s="36" t="s">
        <v>1560</v>
      </c>
      <c s="37">
        <v>1</v>
      </c>
      <c s="36">
        <v>0</v>
      </c>
      <c s="36">
        <f>ROUND(G2063*H2063,6)</f>
      </c>
      <c r="L2063" s="38">
        <v>0</v>
      </c>
      <c s="32">
        <f>ROUND(ROUND(L2063,2)*ROUND(G2063,3),2)</f>
      </c>
      <c s="36" t="s">
        <v>98</v>
      </c>
      <c>
        <f>(M2063*21)/100</f>
      </c>
      <c t="s">
        <v>28</v>
      </c>
    </row>
    <row r="2064" spans="1:5" ht="12.75">
      <c r="A2064" s="35" t="s">
        <v>55</v>
      </c>
      <c r="E2064" s="39" t="s">
        <v>2984</v>
      </c>
    </row>
    <row r="2065" spans="1:5" ht="12.75">
      <c r="A2065" s="35" t="s">
        <v>56</v>
      </c>
      <c r="E2065" s="40" t="s">
        <v>5</v>
      </c>
    </row>
    <row r="2066" spans="1:5" ht="318.75">
      <c r="A2066" t="s">
        <v>57</v>
      </c>
      <c r="E2066" s="39" t="s">
        <v>2985</v>
      </c>
    </row>
    <row r="2067" spans="1:13" ht="12.75">
      <c r="A2067" t="s">
        <v>47</v>
      </c>
      <c r="C2067" s="31" t="s">
        <v>2884</v>
      </c>
      <c r="E2067" s="33" t="s">
        <v>2986</v>
      </c>
      <c r="J2067" s="32">
        <f>0</f>
      </c>
      <c s="32">
        <f>0</f>
      </c>
      <c s="32">
        <f>0+L2068+L2072+L2076+L2080+L2084+L2088+L2092+L2096+L2100+L2104+L2108+L2112+L2116+L2120</f>
      </c>
      <c s="32">
        <f>0+M2068+M2072+M2076+M2080+M2084+M2088+M2092+M2096+M2100+M2104+M2108+M2112+M2116+M2120</f>
      </c>
    </row>
    <row r="2068" spans="1:16" ht="12.75">
      <c r="A2068" t="s">
        <v>50</v>
      </c>
      <c s="34" t="s">
        <v>2987</v>
      </c>
      <c s="34" t="s">
        <v>2988</v>
      </c>
      <c s="35" t="s">
        <v>5</v>
      </c>
      <c s="6" t="s">
        <v>2989</v>
      </c>
      <c s="36" t="s">
        <v>70</v>
      </c>
      <c s="37">
        <v>1766.36</v>
      </c>
      <c s="36">
        <v>0.0003</v>
      </c>
      <c s="36">
        <f>ROUND(G2068*H2068,6)</f>
      </c>
      <c r="L2068" s="38">
        <v>0</v>
      </c>
      <c s="32">
        <f>ROUND(ROUND(L2068,2)*ROUND(G2068,3),2)</f>
      </c>
      <c s="36" t="s">
        <v>316</v>
      </c>
      <c>
        <f>(M2068*21)/100</f>
      </c>
      <c t="s">
        <v>28</v>
      </c>
    </row>
    <row r="2069" spans="1:5" ht="12.75">
      <c r="A2069" s="35" t="s">
        <v>55</v>
      </c>
      <c r="E2069" s="39" t="s">
        <v>2989</v>
      </c>
    </row>
    <row r="2070" spans="1:5" ht="12.75">
      <c r="A2070" s="35" t="s">
        <v>56</v>
      </c>
      <c r="E2070" s="40" t="s">
        <v>2990</v>
      </c>
    </row>
    <row r="2071" spans="1:5" ht="12.75">
      <c r="A2071" t="s">
        <v>57</v>
      </c>
      <c r="E2071" s="39" t="s">
        <v>5</v>
      </c>
    </row>
    <row r="2072" spans="1:16" ht="25.5">
      <c r="A2072" t="s">
        <v>50</v>
      </c>
      <c s="34" t="s">
        <v>2991</v>
      </c>
      <c s="34" t="s">
        <v>2992</v>
      </c>
      <c s="35" t="s">
        <v>5</v>
      </c>
      <c s="6" t="s">
        <v>2993</v>
      </c>
      <c s="36" t="s">
        <v>78</v>
      </c>
      <c s="37">
        <v>1263.262</v>
      </c>
      <c s="36">
        <v>0.00058</v>
      </c>
      <c s="36">
        <f>ROUND(G2072*H2072,6)</f>
      </c>
      <c r="L2072" s="38">
        <v>0</v>
      </c>
      <c s="32">
        <f>ROUND(ROUND(L2072,2)*ROUND(G2072,3),2)</f>
      </c>
      <c s="36" t="s">
        <v>316</v>
      </c>
      <c>
        <f>(M2072*21)/100</f>
      </c>
      <c t="s">
        <v>28</v>
      </c>
    </row>
    <row r="2073" spans="1:5" ht="25.5">
      <c r="A2073" s="35" t="s">
        <v>55</v>
      </c>
      <c r="E2073" s="39" t="s">
        <v>2993</v>
      </c>
    </row>
    <row r="2074" spans="1:5" ht="409.5">
      <c r="A2074" s="35" t="s">
        <v>56</v>
      </c>
      <c r="E2074" s="40" t="s">
        <v>2994</v>
      </c>
    </row>
    <row r="2075" spans="1:5" ht="12.75">
      <c r="A2075" t="s">
        <v>57</v>
      </c>
      <c r="E2075" s="39" t="s">
        <v>5</v>
      </c>
    </row>
    <row r="2076" spans="1:16" ht="25.5">
      <c r="A2076" t="s">
        <v>50</v>
      </c>
      <c s="34" t="s">
        <v>2995</v>
      </c>
      <c s="34" t="s">
        <v>2996</v>
      </c>
      <c s="35" t="s">
        <v>5</v>
      </c>
      <c s="6" t="s">
        <v>2997</v>
      </c>
      <c s="36" t="s">
        <v>70</v>
      </c>
      <c s="37">
        <v>145.275</v>
      </c>
      <c s="36">
        <v>0.0192</v>
      </c>
      <c s="36">
        <f>ROUND(G2076*H2076,6)</f>
      </c>
      <c r="L2076" s="38">
        <v>0</v>
      </c>
      <c s="32">
        <f>ROUND(ROUND(L2076,2)*ROUND(G2076,3),2)</f>
      </c>
      <c s="36" t="s">
        <v>98</v>
      </c>
      <c>
        <f>(M2076*21)/100</f>
      </c>
      <c t="s">
        <v>28</v>
      </c>
    </row>
    <row r="2077" spans="1:5" ht="25.5">
      <c r="A2077" s="35" t="s">
        <v>55</v>
      </c>
      <c r="E2077" s="39" t="s">
        <v>2997</v>
      </c>
    </row>
    <row r="2078" spans="1:5" ht="12.75">
      <c r="A2078" s="35" t="s">
        <v>56</v>
      </c>
      <c r="E2078" s="40" t="s">
        <v>2998</v>
      </c>
    </row>
    <row r="2079" spans="1:5" ht="12.75">
      <c r="A2079" t="s">
        <v>57</v>
      </c>
      <c r="E2079" s="39" t="s">
        <v>5</v>
      </c>
    </row>
    <row r="2080" spans="1:16" ht="12.75">
      <c r="A2080" t="s">
        <v>50</v>
      </c>
      <c s="34" t="s">
        <v>2999</v>
      </c>
      <c s="34" t="s">
        <v>3000</v>
      </c>
      <c s="35" t="s">
        <v>5</v>
      </c>
      <c s="6" t="s">
        <v>3001</v>
      </c>
      <c s="36" t="s">
        <v>70</v>
      </c>
      <c s="37">
        <v>39.393</v>
      </c>
      <c s="36">
        <v>0.0052</v>
      </c>
      <c s="36">
        <f>ROUND(G2080*H2080,6)</f>
      </c>
      <c r="L2080" s="38">
        <v>0</v>
      </c>
      <c s="32">
        <f>ROUND(ROUND(L2080,2)*ROUND(G2080,3),2)</f>
      </c>
      <c s="36" t="s">
        <v>98</v>
      </c>
      <c>
        <f>(M2080*21)/100</f>
      </c>
      <c t="s">
        <v>28</v>
      </c>
    </row>
    <row r="2081" spans="1:5" ht="12.75">
      <c r="A2081" s="35" t="s">
        <v>55</v>
      </c>
      <c r="E2081" s="39" t="s">
        <v>3001</v>
      </c>
    </row>
    <row r="2082" spans="1:5" ht="89.25">
      <c r="A2082" s="35" t="s">
        <v>56</v>
      </c>
      <c r="E2082" s="40" t="s">
        <v>3002</v>
      </c>
    </row>
    <row r="2083" spans="1:5" ht="12.75">
      <c r="A2083" t="s">
        <v>57</v>
      </c>
      <c r="E2083" s="39" t="s">
        <v>5</v>
      </c>
    </row>
    <row r="2084" spans="1:16" ht="12.75">
      <c r="A2084" t="s">
        <v>50</v>
      </c>
      <c s="34" t="s">
        <v>3003</v>
      </c>
      <c s="34" t="s">
        <v>3004</v>
      </c>
      <c s="35" t="s">
        <v>5</v>
      </c>
      <c s="6" t="s">
        <v>3005</v>
      </c>
      <c s="36" t="s">
        <v>70</v>
      </c>
      <c s="37">
        <v>45.302</v>
      </c>
      <c s="36">
        <v>0.112</v>
      </c>
      <c s="36">
        <f>ROUND(G2084*H2084,6)</f>
      </c>
      <c r="L2084" s="38">
        <v>0</v>
      </c>
      <c s="32">
        <f>ROUND(ROUND(L2084,2)*ROUND(G2084,3),2)</f>
      </c>
      <c s="36" t="s">
        <v>316</v>
      </c>
      <c>
        <f>(M2084*21)/100</f>
      </c>
      <c t="s">
        <v>28</v>
      </c>
    </row>
    <row r="2085" spans="1:5" ht="12.75">
      <c r="A2085" s="35" t="s">
        <v>55</v>
      </c>
      <c r="E2085" s="39" t="s">
        <v>3005</v>
      </c>
    </row>
    <row r="2086" spans="1:5" ht="12.75">
      <c r="A2086" s="35" t="s">
        <v>56</v>
      </c>
      <c r="E2086" s="40" t="s">
        <v>3006</v>
      </c>
    </row>
    <row r="2087" spans="1:5" ht="12.75">
      <c r="A2087" t="s">
        <v>57</v>
      </c>
      <c r="E2087" s="39" t="s">
        <v>5</v>
      </c>
    </row>
    <row r="2088" spans="1:16" ht="25.5">
      <c r="A2088" t="s">
        <v>50</v>
      </c>
      <c s="34" t="s">
        <v>3007</v>
      </c>
      <c s="34" t="s">
        <v>3008</v>
      </c>
      <c s="35" t="s">
        <v>5</v>
      </c>
      <c s="6" t="s">
        <v>3009</v>
      </c>
      <c s="36" t="s">
        <v>70</v>
      </c>
      <c s="37">
        <v>1766.36</v>
      </c>
      <c s="36">
        <v>0.009</v>
      </c>
      <c s="36">
        <f>ROUND(G2088*H2088,6)</f>
      </c>
      <c r="L2088" s="38">
        <v>0</v>
      </c>
      <c s="32">
        <f>ROUND(ROUND(L2088,2)*ROUND(G2088,3),2)</f>
      </c>
      <c s="36" t="s">
        <v>98</v>
      </c>
      <c>
        <f>(M2088*21)/100</f>
      </c>
      <c t="s">
        <v>28</v>
      </c>
    </row>
    <row r="2089" spans="1:5" ht="38.25">
      <c r="A2089" s="35" t="s">
        <v>55</v>
      </c>
      <c r="E2089" s="39" t="s">
        <v>3010</v>
      </c>
    </row>
    <row r="2090" spans="1:5" ht="409.5">
      <c r="A2090" s="35" t="s">
        <v>56</v>
      </c>
      <c r="E2090" s="40" t="s">
        <v>3011</v>
      </c>
    </row>
    <row r="2091" spans="1:5" ht="12.75">
      <c r="A2091" t="s">
        <v>57</v>
      </c>
      <c r="E2091" s="39" t="s">
        <v>5</v>
      </c>
    </row>
    <row r="2092" spans="1:16" ht="25.5">
      <c r="A2092" t="s">
        <v>50</v>
      </c>
      <c s="34" t="s">
        <v>3012</v>
      </c>
      <c s="34" t="s">
        <v>3013</v>
      </c>
      <c s="35" t="s">
        <v>5</v>
      </c>
      <c s="6" t="s">
        <v>2997</v>
      </c>
      <c s="36" t="s">
        <v>70</v>
      </c>
      <c s="37">
        <v>2031.314</v>
      </c>
      <c s="36">
        <v>0.0192</v>
      </c>
      <c s="36">
        <f>ROUND(G2092*H2092,6)</f>
      </c>
      <c r="L2092" s="38">
        <v>0</v>
      </c>
      <c s="32">
        <f>ROUND(ROUND(L2092,2)*ROUND(G2092,3),2)</f>
      </c>
      <c s="36" t="s">
        <v>1449</v>
      </c>
      <c>
        <f>(M2092*21)/100</f>
      </c>
      <c t="s">
        <v>28</v>
      </c>
    </row>
    <row r="2093" spans="1:5" ht="25.5">
      <c r="A2093" s="35" t="s">
        <v>55</v>
      </c>
      <c r="E2093" s="39" t="s">
        <v>2997</v>
      </c>
    </row>
    <row r="2094" spans="1:5" ht="12.75">
      <c r="A2094" s="35" t="s">
        <v>56</v>
      </c>
      <c r="E2094" s="40" t="s">
        <v>3014</v>
      </c>
    </row>
    <row r="2095" spans="1:5" ht="12.75">
      <c r="A2095" t="s">
        <v>57</v>
      </c>
      <c r="E2095" s="39" t="s">
        <v>5</v>
      </c>
    </row>
    <row r="2096" spans="1:16" ht="25.5">
      <c r="A2096" t="s">
        <v>50</v>
      </c>
      <c s="34" t="s">
        <v>3015</v>
      </c>
      <c s="34" t="s">
        <v>3016</v>
      </c>
      <c s="35" t="s">
        <v>5</v>
      </c>
      <c s="6" t="s">
        <v>3017</v>
      </c>
      <c s="36" t="s">
        <v>70</v>
      </c>
      <c s="37">
        <v>1774.02</v>
      </c>
      <c s="36">
        <v>0</v>
      </c>
      <c s="36">
        <f>ROUND(G2096*H2096,6)</f>
      </c>
      <c r="L2096" s="38">
        <v>0</v>
      </c>
      <c s="32">
        <f>ROUND(ROUND(L2096,2)*ROUND(G2096,3),2)</f>
      </c>
      <c s="36" t="s">
        <v>98</v>
      </c>
      <c>
        <f>(M2096*21)/100</f>
      </c>
      <c t="s">
        <v>28</v>
      </c>
    </row>
    <row r="2097" spans="1:5" ht="25.5">
      <c r="A2097" s="35" t="s">
        <v>55</v>
      </c>
      <c r="E2097" s="39" t="s">
        <v>3017</v>
      </c>
    </row>
    <row r="2098" spans="1:5" ht="12.75">
      <c r="A2098" s="35" t="s">
        <v>56</v>
      </c>
      <c r="E2098" s="40" t="s">
        <v>3018</v>
      </c>
    </row>
    <row r="2099" spans="1:5" ht="12.75">
      <c r="A2099" t="s">
        <v>57</v>
      </c>
      <c r="E2099" s="39" t="s">
        <v>5</v>
      </c>
    </row>
    <row r="2100" spans="1:16" ht="12.75">
      <c r="A2100" t="s">
        <v>50</v>
      </c>
      <c s="34" t="s">
        <v>3019</v>
      </c>
      <c s="34" t="s">
        <v>3020</v>
      </c>
      <c s="35" t="s">
        <v>5</v>
      </c>
      <c s="6" t="s">
        <v>3021</v>
      </c>
      <c s="36" t="s">
        <v>70</v>
      </c>
      <c s="37">
        <v>303.02</v>
      </c>
      <c s="36">
        <v>0.0015</v>
      </c>
      <c s="36">
        <f>ROUND(G2100*H2100,6)</f>
      </c>
      <c r="L2100" s="38">
        <v>0</v>
      </c>
      <c s="32">
        <f>ROUND(ROUND(L2100,2)*ROUND(G2100,3),2)</f>
      </c>
      <c s="36" t="s">
        <v>316</v>
      </c>
      <c>
        <f>(M2100*21)/100</f>
      </c>
      <c t="s">
        <v>28</v>
      </c>
    </row>
    <row r="2101" spans="1:5" ht="12.75">
      <c r="A2101" s="35" t="s">
        <v>55</v>
      </c>
      <c r="E2101" s="39" t="s">
        <v>3021</v>
      </c>
    </row>
    <row r="2102" spans="1:5" ht="12.75">
      <c r="A2102" s="35" t="s">
        <v>56</v>
      </c>
      <c r="E2102" s="40" t="s">
        <v>3022</v>
      </c>
    </row>
    <row r="2103" spans="1:5" ht="12.75">
      <c r="A2103" t="s">
        <v>57</v>
      </c>
      <c r="E2103" s="39" t="s">
        <v>5</v>
      </c>
    </row>
    <row r="2104" spans="1:16" ht="25.5">
      <c r="A2104" t="s">
        <v>50</v>
      </c>
      <c s="34" t="s">
        <v>3023</v>
      </c>
      <c s="34" t="s">
        <v>3024</v>
      </c>
      <c s="35" t="s">
        <v>5</v>
      </c>
      <c s="6" t="s">
        <v>3025</v>
      </c>
      <c s="36" t="s">
        <v>70</v>
      </c>
      <c s="37">
        <v>1766.36</v>
      </c>
      <c s="36">
        <v>0.0051</v>
      </c>
      <c s="36">
        <f>ROUND(G2104*H2104,6)</f>
      </c>
      <c r="L2104" s="38">
        <v>0</v>
      </c>
      <c s="32">
        <f>ROUND(ROUND(L2104,2)*ROUND(G2104,3),2)</f>
      </c>
      <c s="36" t="s">
        <v>316</v>
      </c>
      <c>
        <f>(M2104*21)/100</f>
      </c>
      <c t="s">
        <v>28</v>
      </c>
    </row>
    <row r="2105" spans="1:5" ht="25.5">
      <c r="A2105" s="35" t="s">
        <v>55</v>
      </c>
      <c r="E2105" s="39" t="s">
        <v>3025</v>
      </c>
    </row>
    <row r="2106" spans="1:5" ht="12.75">
      <c r="A2106" s="35" t="s">
        <v>56</v>
      </c>
      <c r="E2106" s="40" t="s">
        <v>2990</v>
      </c>
    </row>
    <row r="2107" spans="1:5" ht="12.75">
      <c r="A2107" t="s">
        <v>57</v>
      </c>
      <c r="E2107" s="39" t="s">
        <v>5</v>
      </c>
    </row>
    <row r="2108" spans="1:16" ht="12.75">
      <c r="A2108" t="s">
        <v>50</v>
      </c>
      <c s="34" t="s">
        <v>3026</v>
      </c>
      <c s="34" t="s">
        <v>3027</v>
      </c>
      <c s="35" t="s">
        <v>5</v>
      </c>
      <c s="6" t="s">
        <v>3028</v>
      </c>
      <c s="36" t="s">
        <v>78</v>
      </c>
      <c s="37">
        <v>506.75</v>
      </c>
      <c s="36">
        <v>0.00032</v>
      </c>
      <c s="36">
        <f>ROUND(G2108*H2108,6)</f>
      </c>
      <c r="L2108" s="38">
        <v>0</v>
      </c>
      <c s="32">
        <f>ROUND(ROUND(L2108,2)*ROUND(G2108,3),2)</f>
      </c>
      <c s="36" t="s">
        <v>316</v>
      </c>
      <c>
        <f>(M2108*21)/100</f>
      </c>
      <c t="s">
        <v>28</v>
      </c>
    </row>
    <row r="2109" spans="1:5" ht="12.75">
      <c r="A2109" s="35" t="s">
        <v>55</v>
      </c>
      <c r="E2109" s="39" t="s">
        <v>3028</v>
      </c>
    </row>
    <row r="2110" spans="1:5" ht="318.75">
      <c r="A2110" s="35" t="s">
        <v>56</v>
      </c>
      <c r="E2110" s="42" t="s">
        <v>3029</v>
      </c>
    </row>
    <row r="2111" spans="1:5" ht="12.75">
      <c r="A2111" t="s">
        <v>57</v>
      </c>
      <c r="E2111" s="39" t="s">
        <v>5</v>
      </c>
    </row>
    <row r="2112" spans="1:16" ht="25.5">
      <c r="A2112" t="s">
        <v>50</v>
      </c>
      <c s="34" t="s">
        <v>3030</v>
      </c>
      <c s="34" t="s">
        <v>3031</v>
      </c>
      <c s="35" t="s">
        <v>5</v>
      </c>
      <c s="6" t="s">
        <v>3032</v>
      </c>
      <c s="36" t="s">
        <v>70</v>
      </c>
      <c s="37">
        <v>1931.301</v>
      </c>
      <c s="36">
        <v>0</v>
      </c>
      <c s="36">
        <f>ROUND(G2112*H2112,6)</f>
      </c>
      <c r="L2112" s="38">
        <v>0</v>
      </c>
      <c s="32">
        <f>ROUND(ROUND(L2112,2)*ROUND(G2112,3),2)</f>
      </c>
      <c s="36" t="s">
        <v>98</v>
      </c>
      <c>
        <f>(M2112*21)/100</f>
      </c>
      <c t="s">
        <v>28</v>
      </c>
    </row>
    <row r="2113" spans="1:5" ht="25.5">
      <c r="A2113" s="35" t="s">
        <v>55</v>
      </c>
      <c r="E2113" s="39" t="s">
        <v>3032</v>
      </c>
    </row>
    <row r="2114" spans="1:5" ht="409.5">
      <c r="A2114" s="35" t="s">
        <v>56</v>
      </c>
      <c r="E2114" s="42" t="s">
        <v>3033</v>
      </c>
    </row>
    <row r="2115" spans="1:5" ht="409.5">
      <c r="A2115" t="s">
        <v>57</v>
      </c>
      <c r="E2115" s="39" t="s">
        <v>3034</v>
      </c>
    </row>
    <row r="2116" spans="1:16" ht="25.5">
      <c r="A2116" t="s">
        <v>50</v>
      </c>
      <c s="34" t="s">
        <v>3035</v>
      </c>
      <c s="34" t="s">
        <v>3036</v>
      </c>
      <c s="35" t="s">
        <v>5</v>
      </c>
      <c s="6" t="s">
        <v>3037</v>
      </c>
      <c s="36" t="s">
        <v>201</v>
      </c>
      <c s="37">
        <v>64.846</v>
      </c>
      <c s="36">
        <v>0</v>
      </c>
      <c s="36">
        <f>ROUND(G2116*H2116,6)</f>
      </c>
      <c r="L2116" s="38">
        <v>0</v>
      </c>
      <c s="32">
        <f>ROUND(ROUND(L2116,2)*ROUND(G2116,3),2)</f>
      </c>
      <c s="36" t="s">
        <v>316</v>
      </c>
      <c>
        <f>(M2116*21)/100</f>
      </c>
      <c t="s">
        <v>28</v>
      </c>
    </row>
    <row r="2117" spans="1:5" ht="25.5">
      <c r="A2117" s="35" t="s">
        <v>55</v>
      </c>
      <c r="E2117" s="39" t="s">
        <v>3037</v>
      </c>
    </row>
    <row r="2118" spans="1:5" ht="12.75">
      <c r="A2118" s="35" t="s">
        <v>56</v>
      </c>
      <c r="E2118" s="40" t="s">
        <v>5</v>
      </c>
    </row>
    <row r="2119" spans="1:5" ht="12.75">
      <c r="A2119" t="s">
        <v>57</v>
      </c>
      <c r="E2119" s="39" t="s">
        <v>5</v>
      </c>
    </row>
    <row r="2120" spans="1:16" ht="25.5">
      <c r="A2120" t="s">
        <v>50</v>
      </c>
      <c s="34" t="s">
        <v>3038</v>
      </c>
      <c s="34" t="s">
        <v>3039</v>
      </c>
      <c s="35" t="s">
        <v>5</v>
      </c>
      <c s="6" t="s">
        <v>3040</v>
      </c>
      <c s="36" t="s">
        <v>201</v>
      </c>
      <c s="37">
        <v>64.846</v>
      </c>
      <c s="36">
        <v>0</v>
      </c>
      <c s="36">
        <f>ROUND(G2120*H2120,6)</f>
      </c>
      <c r="L2120" s="38">
        <v>0</v>
      </c>
      <c s="32">
        <f>ROUND(ROUND(L2120,2)*ROUND(G2120,3),2)</f>
      </c>
      <c s="36" t="s">
        <v>316</v>
      </c>
      <c>
        <f>(M2120*21)/100</f>
      </c>
      <c t="s">
        <v>28</v>
      </c>
    </row>
    <row r="2121" spans="1:5" ht="38.25">
      <c r="A2121" s="35" t="s">
        <v>55</v>
      </c>
      <c r="E2121" s="39" t="s">
        <v>3041</v>
      </c>
    </row>
    <row r="2122" spans="1:5" ht="12.75">
      <c r="A2122" s="35" t="s">
        <v>56</v>
      </c>
      <c r="E2122" s="40" t="s">
        <v>5</v>
      </c>
    </row>
    <row r="2123" spans="1:5" ht="12.75">
      <c r="A2123" t="s">
        <v>57</v>
      </c>
      <c r="E2123" s="39" t="s">
        <v>5</v>
      </c>
    </row>
    <row r="2124" spans="1:13" ht="12.75">
      <c r="A2124" t="s">
        <v>47</v>
      </c>
      <c r="C2124" s="31" t="s">
        <v>2890</v>
      </c>
      <c r="E2124" s="33" t="s">
        <v>3042</v>
      </c>
      <c r="J2124" s="32">
        <f>0</f>
      </c>
      <c s="32">
        <f>0</f>
      </c>
      <c s="32">
        <f>0+L2125+L2129+L2133+L2137</f>
      </c>
      <c s="32">
        <f>0+M2125+M2129+M2133+M2137</f>
      </c>
    </row>
    <row r="2125" spans="1:16" ht="25.5">
      <c r="A2125" t="s">
        <v>50</v>
      </c>
      <c s="34" t="s">
        <v>3043</v>
      </c>
      <c s="34" t="s">
        <v>3044</v>
      </c>
      <c s="35" t="s">
        <v>5</v>
      </c>
      <c s="6" t="s">
        <v>3045</v>
      </c>
      <c s="36" t="s">
        <v>70</v>
      </c>
      <c s="37">
        <v>11.754</v>
      </c>
      <c s="36">
        <v>0.0658</v>
      </c>
      <c s="36">
        <f>ROUND(G2125*H2125,6)</f>
      </c>
      <c r="L2125" s="38">
        <v>0</v>
      </c>
      <c s="32">
        <f>ROUND(ROUND(L2125,2)*ROUND(G2125,3),2)</f>
      </c>
      <c s="36" t="s">
        <v>316</v>
      </c>
      <c>
        <f>(M2125*21)/100</f>
      </c>
      <c t="s">
        <v>28</v>
      </c>
    </row>
    <row r="2126" spans="1:5" ht="25.5">
      <c r="A2126" s="35" t="s">
        <v>55</v>
      </c>
      <c r="E2126" s="39" t="s">
        <v>3045</v>
      </c>
    </row>
    <row r="2127" spans="1:5" ht="51">
      <c r="A2127" s="35" t="s">
        <v>56</v>
      </c>
      <c r="E2127" s="42" t="s">
        <v>3046</v>
      </c>
    </row>
    <row r="2128" spans="1:5" ht="12.75">
      <c r="A2128" t="s">
        <v>57</v>
      </c>
      <c r="E2128" s="39" t="s">
        <v>5</v>
      </c>
    </row>
    <row r="2129" spans="1:16" ht="12.75">
      <c r="A2129" t="s">
        <v>50</v>
      </c>
      <c s="34" t="s">
        <v>3047</v>
      </c>
      <c s="34" t="s">
        <v>3048</v>
      </c>
      <c s="35" t="s">
        <v>5</v>
      </c>
      <c s="6" t="s">
        <v>3049</v>
      </c>
      <c s="36" t="s">
        <v>70</v>
      </c>
      <c s="37">
        <v>7.876</v>
      </c>
      <c s="36">
        <v>0.0658</v>
      </c>
      <c s="36">
        <f>ROUND(G2129*H2129,6)</f>
      </c>
      <c r="L2129" s="38">
        <v>0</v>
      </c>
      <c s="32">
        <f>ROUND(ROUND(L2129,2)*ROUND(G2129,3),2)</f>
      </c>
      <c s="36" t="s">
        <v>316</v>
      </c>
      <c>
        <f>(M2129*21)/100</f>
      </c>
      <c t="s">
        <v>28</v>
      </c>
    </row>
    <row r="2130" spans="1:5" ht="12.75">
      <c r="A2130" s="35" t="s">
        <v>55</v>
      </c>
      <c r="E2130" s="39" t="s">
        <v>3049</v>
      </c>
    </row>
    <row r="2131" spans="1:5" ht="51">
      <c r="A2131" s="35" t="s">
        <v>56</v>
      </c>
      <c r="E2131" s="42" t="s">
        <v>3050</v>
      </c>
    </row>
    <row r="2132" spans="1:5" ht="12.75">
      <c r="A2132" t="s">
        <v>57</v>
      </c>
      <c r="E2132" s="39" t="s">
        <v>5</v>
      </c>
    </row>
    <row r="2133" spans="1:16" ht="12.75">
      <c r="A2133" t="s">
        <v>50</v>
      </c>
      <c s="34" t="s">
        <v>3051</v>
      </c>
      <c s="34" t="s">
        <v>3052</v>
      </c>
      <c s="35" t="s">
        <v>5</v>
      </c>
      <c s="6" t="s">
        <v>3053</v>
      </c>
      <c s="36" t="s">
        <v>70</v>
      </c>
      <c s="37">
        <v>19.63</v>
      </c>
      <c s="36">
        <v>0.00019</v>
      </c>
      <c s="36">
        <f>ROUND(G2133*H2133,6)</f>
      </c>
      <c r="L2133" s="38">
        <v>0</v>
      </c>
      <c s="32">
        <f>ROUND(ROUND(L2133,2)*ROUND(G2133,3),2)</f>
      </c>
      <c s="36" t="s">
        <v>316</v>
      </c>
      <c>
        <f>(M2133*21)/100</f>
      </c>
      <c t="s">
        <v>28</v>
      </c>
    </row>
    <row r="2134" spans="1:5" ht="12.75">
      <c r="A2134" s="35" t="s">
        <v>55</v>
      </c>
      <c r="E2134" s="39" t="s">
        <v>3053</v>
      </c>
    </row>
    <row r="2135" spans="1:5" ht="63.75">
      <c r="A2135" s="35" t="s">
        <v>56</v>
      </c>
      <c r="E2135" s="42" t="s">
        <v>3054</v>
      </c>
    </row>
    <row r="2136" spans="1:5" ht="12.75">
      <c r="A2136" t="s">
        <v>57</v>
      </c>
      <c r="E2136" s="39" t="s">
        <v>5</v>
      </c>
    </row>
    <row r="2137" spans="1:16" ht="25.5">
      <c r="A2137" t="s">
        <v>50</v>
      </c>
      <c s="34" t="s">
        <v>3055</v>
      </c>
      <c s="34" t="s">
        <v>3056</v>
      </c>
      <c s="35" t="s">
        <v>5</v>
      </c>
      <c s="6" t="s">
        <v>3057</v>
      </c>
      <c s="36" t="s">
        <v>201</v>
      </c>
      <c s="37">
        <v>1.295</v>
      </c>
      <c s="36">
        <v>0</v>
      </c>
      <c s="36">
        <f>ROUND(G2137*H2137,6)</f>
      </c>
      <c r="L2137" s="38">
        <v>0</v>
      </c>
      <c s="32">
        <f>ROUND(ROUND(L2137,2)*ROUND(G2137,3),2)</f>
      </c>
      <c s="36" t="s">
        <v>316</v>
      </c>
      <c>
        <f>(M2137*21)/100</f>
      </c>
      <c t="s">
        <v>28</v>
      </c>
    </row>
    <row r="2138" spans="1:5" ht="25.5">
      <c r="A2138" s="35" t="s">
        <v>55</v>
      </c>
      <c r="E2138" s="39" t="s">
        <v>3057</v>
      </c>
    </row>
    <row r="2139" spans="1:5" ht="12.75">
      <c r="A2139" s="35" t="s">
        <v>56</v>
      </c>
      <c r="E2139" s="40" t="s">
        <v>5</v>
      </c>
    </row>
    <row r="2140" spans="1:5" ht="12.75">
      <c r="A2140" t="s">
        <v>57</v>
      </c>
      <c r="E2140" s="39" t="s">
        <v>5</v>
      </c>
    </row>
    <row r="2141" spans="1:13" ht="12.75">
      <c r="A2141" t="s">
        <v>47</v>
      </c>
      <c r="C2141" s="31" t="s">
        <v>2896</v>
      </c>
      <c r="E2141" s="33" t="s">
        <v>3058</v>
      </c>
      <c r="J2141" s="32">
        <f>0</f>
      </c>
      <c s="32">
        <f>0</f>
      </c>
      <c s="32">
        <f>0+L2142+L2146+L2150+L2154+L2158+L2162+L2166+L2170</f>
      </c>
      <c s="32">
        <f>0+M2142+M2146+M2150+M2154+M2158+M2162+M2166+M2170</f>
      </c>
    </row>
    <row r="2142" spans="1:16" ht="25.5">
      <c r="A2142" t="s">
        <v>50</v>
      </c>
      <c s="34" t="s">
        <v>3059</v>
      </c>
      <c s="34" t="s">
        <v>3060</v>
      </c>
      <c s="35" t="s">
        <v>5</v>
      </c>
      <c s="6" t="s">
        <v>3061</v>
      </c>
      <c s="36" t="s">
        <v>70</v>
      </c>
      <c s="37">
        <v>159.84</v>
      </c>
      <c s="36">
        <v>3E-05</v>
      </c>
      <c s="36">
        <f>ROUND(G2142*H2142,6)</f>
      </c>
      <c r="L2142" s="38">
        <v>0</v>
      </c>
      <c s="32">
        <f>ROUND(ROUND(L2142,2)*ROUND(G2142,3),2)</f>
      </c>
      <c s="36" t="s">
        <v>316</v>
      </c>
      <c>
        <f>(M2142*21)/100</f>
      </c>
      <c t="s">
        <v>28</v>
      </c>
    </row>
    <row r="2143" spans="1:5" ht="25.5">
      <c r="A2143" s="35" t="s">
        <v>55</v>
      </c>
      <c r="E2143" s="39" t="s">
        <v>3061</v>
      </c>
    </row>
    <row r="2144" spans="1:5" ht="12.75">
      <c r="A2144" s="35" t="s">
        <v>56</v>
      </c>
      <c r="E2144" s="40" t="s">
        <v>3062</v>
      </c>
    </row>
    <row r="2145" spans="1:5" ht="12.75">
      <c r="A2145" t="s">
        <v>57</v>
      </c>
      <c r="E2145" s="39" t="s">
        <v>5</v>
      </c>
    </row>
    <row r="2146" spans="1:16" ht="12.75">
      <c r="A2146" t="s">
        <v>50</v>
      </c>
      <c s="34" t="s">
        <v>3063</v>
      </c>
      <c s="34" t="s">
        <v>3064</v>
      </c>
      <c s="35" t="s">
        <v>5</v>
      </c>
      <c s="6" t="s">
        <v>3065</v>
      </c>
      <c s="36" t="s">
        <v>78</v>
      </c>
      <c s="37">
        <v>95.904</v>
      </c>
      <c s="36">
        <v>1E-05</v>
      </c>
      <c s="36">
        <f>ROUND(G2146*H2146,6)</f>
      </c>
      <c r="L2146" s="38">
        <v>0</v>
      </c>
      <c s="32">
        <f>ROUND(ROUND(L2146,2)*ROUND(G2146,3),2)</f>
      </c>
      <c s="36" t="s">
        <v>316</v>
      </c>
      <c>
        <f>(M2146*21)/100</f>
      </c>
      <c t="s">
        <v>28</v>
      </c>
    </row>
    <row r="2147" spans="1:5" ht="12.75">
      <c r="A2147" s="35" t="s">
        <v>55</v>
      </c>
      <c r="E2147" s="39" t="s">
        <v>3065</v>
      </c>
    </row>
    <row r="2148" spans="1:5" ht="12.75">
      <c r="A2148" s="35" t="s">
        <v>56</v>
      </c>
      <c r="E2148" s="40" t="s">
        <v>3066</v>
      </c>
    </row>
    <row r="2149" spans="1:5" ht="12.75">
      <c r="A2149" t="s">
        <v>57</v>
      </c>
      <c r="E2149" s="39" t="s">
        <v>5</v>
      </c>
    </row>
    <row r="2150" spans="1:16" ht="12.75">
      <c r="A2150" t="s">
        <v>50</v>
      </c>
      <c s="34" t="s">
        <v>3067</v>
      </c>
      <c s="34" t="s">
        <v>3068</v>
      </c>
      <c s="35" t="s">
        <v>5</v>
      </c>
      <c s="6" t="s">
        <v>3069</v>
      </c>
      <c s="36" t="s">
        <v>78</v>
      </c>
      <c s="37">
        <v>103.576</v>
      </c>
      <c s="36">
        <v>0.0002</v>
      </c>
      <c s="36">
        <f>ROUND(G2150*H2150,6)</f>
      </c>
      <c r="L2150" s="38">
        <v>0</v>
      </c>
      <c s="32">
        <f>ROUND(ROUND(L2150,2)*ROUND(G2150,3),2)</f>
      </c>
      <c s="36" t="s">
        <v>316</v>
      </c>
      <c>
        <f>(M2150*21)/100</f>
      </c>
      <c t="s">
        <v>28</v>
      </c>
    </row>
    <row r="2151" spans="1:5" ht="12.75">
      <c r="A2151" s="35" t="s">
        <v>55</v>
      </c>
      <c r="E2151" s="39" t="s">
        <v>3069</v>
      </c>
    </row>
    <row r="2152" spans="1:5" ht="12.75">
      <c r="A2152" s="35" t="s">
        <v>56</v>
      </c>
      <c r="E2152" s="40" t="s">
        <v>3070</v>
      </c>
    </row>
    <row r="2153" spans="1:5" ht="12.75">
      <c r="A2153" t="s">
        <v>57</v>
      </c>
      <c r="E2153" s="39" t="s">
        <v>5</v>
      </c>
    </row>
    <row r="2154" spans="1:16" ht="25.5">
      <c r="A2154" t="s">
        <v>50</v>
      </c>
      <c s="34" t="s">
        <v>3071</v>
      </c>
      <c s="34" t="s">
        <v>3072</v>
      </c>
      <c s="35" t="s">
        <v>5</v>
      </c>
      <c s="6" t="s">
        <v>3073</v>
      </c>
      <c s="36" t="s">
        <v>70</v>
      </c>
      <c s="37">
        <v>159.84</v>
      </c>
      <c s="36">
        <v>0.01796</v>
      </c>
      <c s="36">
        <f>ROUND(G2154*H2154,6)</f>
      </c>
      <c r="L2154" s="38">
        <v>0</v>
      </c>
      <c s="32">
        <f>ROUND(ROUND(L2154,2)*ROUND(G2154,3),2)</f>
      </c>
      <c s="36" t="s">
        <v>316</v>
      </c>
      <c>
        <f>(M2154*21)/100</f>
      </c>
      <c t="s">
        <v>28</v>
      </c>
    </row>
    <row r="2155" spans="1:5" ht="38.25">
      <c r="A2155" s="35" t="s">
        <v>55</v>
      </c>
      <c r="E2155" s="39" t="s">
        <v>3074</v>
      </c>
    </row>
    <row r="2156" spans="1:5" ht="153">
      <c r="A2156" s="35" t="s">
        <v>56</v>
      </c>
      <c r="E2156" s="42" t="s">
        <v>3075</v>
      </c>
    </row>
    <row r="2157" spans="1:5" ht="12.75">
      <c r="A2157" t="s">
        <v>57</v>
      </c>
      <c r="E2157" s="39" t="s">
        <v>5</v>
      </c>
    </row>
    <row r="2158" spans="1:16" ht="12.75">
      <c r="A2158" t="s">
        <v>50</v>
      </c>
      <c s="34" t="s">
        <v>3076</v>
      </c>
      <c s="34" t="s">
        <v>3077</v>
      </c>
      <c s="35" t="s">
        <v>5</v>
      </c>
      <c s="6" t="s">
        <v>3078</v>
      </c>
      <c s="36" t="s">
        <v>70</v>
      </c>
      <c s="37">
        <v>159.84</v>
      </c>
      <c s="36">
        <v>0.00016</v>
      </c>
      <c s="36">
        <f>ROUND(G2158*H2158,6)</f>
      </c>
      <c r="L2158" s="38">
        <v>0</v>
      </c>
      <c s="32">
        <f>ROUND(ROUND(L2158,2)*ROUND(G2158,3),2)</f>
      </c>
      <c s="36" t="s">
        <v>316</v>
      </c>
      <c>
        <f>(M2158*21)/100</f>
      </c>
      <c t="s">
        <v>28</v>
      </c>
    </row>
    <row r="2159" spans="1:5" ht="12.75">
      <c r="A2159" s="35" t="s">
        <v>55</v>
      </c>
      <c r="E2159" s="39" t="s">
        <v>3078</v>
      </c>
    </row>
    <row r="2160" spans="1:5" ht="12.75">
      <c r="A2160" s="35" t="s">
        <v>56</v>
      </c>
      <c r="E2160" s="40" t="s">
        <v>3062</v>
      </c>
    </row>
    <row r="2161" spans="1:5" ht="12.75">
      <c r="A2161" t="s">
        <v>57</v>
      </c>
      <c r="E2161" s="39" t="s">
        <v>5</v>
      </c>
    </row>
    <row r="2162" spans="1:16" ht="25.5">
      <c r="A2162" t="s">
        <v>50</v>
      </c>
      <c s="34" t="s">
        <v>3079</v>
      </c>
      <c s="34" t="s">
        <v>3080</v>
      </c>
      <c s="35" t="s">
        <v>5</v>
      </c>
      <c s="6" t="s">
        <v>3081</v>
      </c>
      <c s="36" t="s">
        <v>70</v>
      </c>
      <c s="37">
        <v>159.84</v>
      </c>
      <c s="36">
        <v>0.00015</v>
      </c>
      <c s="36">
        <f>ROUND(G2162*H2162,6)</f>
      </c>
      <c r="L2162" s="38">
        <v>0</v>
      </c>
      <c s="32">
        <f>ROUND(ROUND(L2162,2)*ROUND(G2162,3),2)</f>
      </c>
      <c s="36" t="s">
        <v>316</v>
      </c>
      <c>
        <f>(M2162*21)/100</f>
      </c>
      <c t="s">
        <v>28</v>
      </c>
    </row>
    <row r="2163" spans="1:5" ht="25.5">
      <c r="A2163" s="35" t="s">
        <v>55</v>
      </c>
      <c r="E2163" s="39" t="s">
        <v>3081</v>
      </c>
    </row>
    <row r="2164" spans="1:5" ht="12.75">
      <c r="A2164" s="35" t="s">
        <v>56</v>
      </c>
      <c r="E2164" s="40" t="s">
        <v>3062</v>
      </c>
    </row>
    <row r="2165" spans="1:5" ht="12.75">
      <c r="A2165" t="s">
        <v>57</v>
      </c>
      <c r="E2165" s="39" t="s">
        <v>5</v>
      </c>
    </row>
    <row r="2166" spans="1:16" ht="25.5">
      <c r="A2166" t="s">
        <v>50</v>
      </c>
      <c s="34" t="s">
        <v>3082</v>
      </c>
      <c s="34" t="s">
        <v>3083</v>
      </c>
      <c s="35" t="s">
        <v>5</v>
      </c>
      <c s="6" t="s">
        <v>3084</v>
      </c>
      <c s="36" t="s">
        <v>201</v>
      </c>
      <c s="37">
        <v>2.947</v>
      </c>
      <c s="36">
        <v>0</v>
      </c>
      <c s="36">
        <f>ROUND(G2166*H2166,6)</f>
      </c>
      <c r="L2166" s="38">
        <v>0</v>
      </c>
      <c s="32">
        <f>ROUND(ROUND(L2166,2)*ROUND(G2166,3),2)</f>
      </c>
      <c s="36" t="s">
        <v>316</v>
      </c>
      <c>
        <f>(M2166*21)/100</f>
      </c>
      <c t="s">
        <v>28</v>
      </c>
    </row>
    <row r="2167" spans="1:5" ht="25.5">
      <c r="A2167" s="35" t="s">
        <v>55</v>
      </c>
      <c r="E2167" s="39" t="s">
        <v>3084</v>
      </c>
    </row>
    <row r="2168" spans="1:5" ht="12.75">
      <c r="A2168" s="35" t="s">
        <v>56</v>
      </c>
      <c r="E2168" s="40" t="s">
        <v>5</v>
      </c>
    </row>
    <row r="2169" spans="1:5" ht="12.75">
      <c r="A2169" t="s">
        <v>57</v>
      </c>
      <c r="E2169" s="39" t="s">
        <v>5</v>
      </c>
    </row>
    <row r="2170" spans="1:16" ht="25.5">
      <c r="A2170" t="s">
        <v>50</v>
      </c>
      <c s="34" t="s">
        <v>3085</v>
      </c>
      <c s="34" t="s">
        <v>3086</v>
      </c>
      <c s="35" t="s">
        <v>5</v>
      </c>
      <c s="6" t="s">
        <v>3087</v>
      </c>
      <c s="36" t="s">
        <v>201</v>
      </c>
      <c s="37">
        <v>2.947</v>
      </c>
      <c s="36">
        <v>0</v>
      </c>
      <c s="36">
        <f>ROUND(G2170*H2170,6)</f>
      </c>
      <c r="L2170" s="38">
        <v>0</v>
      </c>
      <c s="32">
        <f>ROUND(ROUND(L2170,2)*ROUND(G2170,3),2)</f>
      </c>
      <c s="36" t="s">
        <v>316</v>
      </c>
      <c>
        <f>(M2170*21)/100</f>
      </c>
      <c t="s">
        <v>28</v>
      </c>
    </row>
    <row r="2171" spans="1:5" ht="38.25">
      <c r="A2171" s="35" t="s">
        <v>55</v>
      </c>
      <c r="E2171" s="39" t="s">
        <v>3088</v>
      </c>
    </row>
    <row r="2172" spans="1:5" ht="12.75">
      <c r="A2172" s="35" t="s">
        <v>56</v>
      </c>
      <c r="E2172" s="40" t="s">
        <v>5</v>
      </c>
    </row>
    <row r="2173" spans="1:5" ht="12.75">
      <c r="A2173" t="s">
        <v>57</v>
      </c>
      <c r="E2173" s="39" t="s">
        <v>5</v>
      </c>
    </row>
    <row r="2174" spans="1:13" ht="12.75">
      <c r="A2174" t="s">
        <v>47</v>
      </c>
      <c r="C2174" s="31" t="s">
        <v>2899</v>
      </c>
      <c r="E2174" s="33" t="s">
        <v>3089</v>
      </c>
      <c r="J2174" s="32">
        <f>0</f>
      </c>
      <c s="32">
        <f>0</f>
      </c>
      <c s="32">
        <f>0+L2175+L2179+L2183+L2187+L2191+L2195+L2199+L2203+L2207+L2211+L2215+L2219</f>
      </c>
      <c s="32">
        <f>0+M2175+M2179+M2183+M2187+M2191+M2195+M2199+M2203+M2207+M2211+M2215+M2219</f>
      </c>
    </row>
    <row r="2175" spans="1:16" ht="12.75">
      <c r="A2175" t="s">
        <v>50</v>
      </c>
      <c s="34" t="s">
        <v>3090</v>
      </c>
      <c s="34" t="s">
        <v>3091</v>
      </c>
      <c s="35" t="s">
        <v>5</v>
      </c>
      <c s="6" t="s">
        <v>3092</v>
      </c>
      <c s="36" t="s">
        <v>70</v>
      </c>
      <c s="37">
        <v>2140.36</v>
      </c>
      <c s="36">
        <v>3E-05</v>
      </c>
      <c s="36">
        <f>ROUND(G2175*H2175,6)</f>
      </c>
      <c r="L2175" s="38">
        <v>0</v>
      </c>
      <c s="32">
        <f>ROUND(ROUND(L2175,2)*ROUND(G2175,3),2)</f>
      </c>
      <c s="36" t="s">
        <v>316</v>
      </c>
      <c>
        <f>(M2175*21)/100</f>
      </c>
      <c t="s">
        <v>28</v>
      </c>
    </row>
    <row r="2176" spans="1:5" ht="12.75">
      <c r="A2176" s="35" t="s">
        <v>55</v>
      </c>
      <c r="E2176" s="39" t="s">
        <v>3092</v>
      </c>
    </row>
    <row r="2177" spans="1:5" ht="12.75">
      <c r="A2177" s="35" t="s">
        <v>56</v>
      </c>
      <c r="E2177" s="40" t="s">
        <v>3093</v>
      </c>
    </row>
    <row r="2178" spans="1:5" ht="12.75">
      <c r="A2178" t="s">
        <v>57</v>
      </c>
      <c r="E2178" s="39" t="s">
        <v>5</v>
      </c>
    </row>
    <row r="2179" spans="1:16" ht="25.5">
      <c r="A2179" t="s">
        <v>50</v>
      </c>
      <c s="34" t="s">
        <v>3094</v>
      </c>
      <c s="34" t="s">
        <v>3095</v>
      </c>
      <c s="35" t="s">
        <v>5</v>
      </c>
      <c s="6" t="s">
        <v>3096</v>
      </c>
      <c s="36" t="s">
        <v>70</v>
      </c>
      <c s="37">
        <v>2140.36</v>
      </c>
      <c s="36">
        <v>0.0045</v>
      </c>
      <c s="36">
        <f>ROUND(G2179*H2179,6)</f>
      </c>
      <c r="L2179" s="38">
        <v>0</v>
      </c>
      <c s="32">
        <f>ROUND(ROUND(L2179,2)*ROUND(G2179,3),2)</f>
      </c>
      <c s="36" t="s">
        <v>316</v>
      </c>
      <c>
        <f>(M2179*21)/100</f>
      </c>
      <c t="s">
        <v>28</v>
      </c>
    </row>
    <row r="2180" spans="1:5" ht="25.5">
      <c r="A2180" s="35" t="s">
        <v>55</v>
      </c>
      <c r="E2180" s="39" t="s">
        <v>3096</v>
      </c>
    </row>
    <row r="2181" spans="1:5" ht="12.75">
      <c r="A2181" s="35" t="s">
        <v>56</v>
      </c>
      <c r="E2181" s="40" t="s">
        <v>3093</v>
      </c>
    </row>
    <row r="2182" spans="1:5" ht="12.75">
      <c r="A2182" t="s">
        <v>57</v>
      </c>
      <c r="E2182" s="39" t="s">
        <v>5</v>
      </c>
    </row>
    <row r="2183" spans="1:16" ht="12.75">
      <c r="A2183" t="s">
        <v>50</v>
      </c>
      <c s="34" t="s">
        <v>3097</v>
      </c>
      <c s="34" t="s">
        <v>3098</v>
      </c>
      <c s="35" t="s">
        <v>5</v>
      </c>
      <c s="6" t="s">
        <v>3099</v>
      </c>
      <c s="36" t="s">
        <v>70</v>
      </c>
      <c s="37">
        <v>2091.24</v>
      </c>
      <c s="36">
        <v>0.0003</v>
      </c>
      <c s="36">
        <f>ROUND(G2183*H2183,6)</f>
      </c>
      <c r="L2183" s="38">
        <v>0</v>
      </c>
      <c s="32">
        <f>ROUND(ROUND(L2183,2)*ROUND(G2183,3),2)</f>
      </c>
      <c s="36" t="s">
        <v>316</v>
      </c>
      <c>
        <f>(M2183*21)/100</f>
      </c>
      <c t="s">
        <v>28</v>
      </c>
    </row>
    <row r="2184" spans="1:5" ht="12.75">
      <c r="A2184" s="35" t="s">
        <v>55</v>
      </c>
      <c r="E2184" s="39" t="s">
        <v>3099</v>
      </c>
    </row>
    <row r="2185" spans="1:5" ht="409.5">
      <c r="A2185" s="35" t="s">
        <v>56</v>
      </c>
      <c r="E2185" s="40" t="s">
        <v>3100</v>
      </c>
    </row>
    <row r="2186" spans="1:5" ht="12.75">
      <c r="A2186" t="s">
        <v>57</v>
      </c>
      <c r="E2186" s="39" t="s">
        <v>5</v>
      </c>
    </row>
    <row r="2187" spans="1:16" ht="25.5">
      <c r="A2187" t="s">
        <v>50</v>
      </c>
      <c s="34" t="s">
        <v>3101</v>
      </c>
      <c s="34" t="s">
        <v>3102</v>
      </c>
      <c s="35" t="s">
        <v>5</v>
      </c>
      <c s="6" t="s">
        <v>3103</v>
      </c>
      <c s="36" t="s">
        <v>70</v>
      </c>
      <c s="37">
        <v>38.36</v>
      </c>
      <c s="36">
        <v>0.0004</v>
      </c>
      <c s="36">
        <f>ROUND(G2187*H2187,6)</f>
      </c>
      <c r="L2187" s="38">
        <v>0</v>
      </c>
      <c s="32">
        <f>ROUND(ROUND(L2187,2)*ROUND(G2187,3),2)</f>
      </c>
      <c s="36" t="s">
        <v>316</v>
      </c>
      <c>
        <f>(M2187*21)/100</f>
      </c>
      <c t="s">
        <v>28</v>
      </c>
    </row>
    <row r="2188" spans="1:5" ht="25.5">
      <c r="A2188" s="35" t="s">
        <v>55</v>
      </c>
      <c r="E2188" s="39" t="s">
        <v>3103</v>
      </c>
    </row>
    <row r="2189" spans="1:5" ht="51">
      <c r="A2189" s="35" t="s">
        <v>56</v>
      </c>
      <c r="E2189" s="40" t="s">
        <v>3104</v>
      </c>
    </row>
    <row r="2190" spans="1:5" ht="12.75">
      <c r="A2190" t="s">
        <v>57</v>
      </c>
      <c r="E2190" s="39" t="s">
        <v>5</v>
      </c>
    </row>
    <row r="2191" spans="1:16" ht="25.5">
      <c r="A2191" t="s">
        <v>50</v>
      </c>
      <c s="34" t="s">
        <v>3105</v>
      </c>
      <c s="34" t="s">
        <v>3106</v>
      </c>
      <c s="35" t="s">
        <v>5</v>
      </c>
      <c s="6" t="s">
        <v>3107</v>
      </c>
      <c s="36" t="s">
        <v>70</v>
      </c>
      <c s="37">
        <v>42.196</v>
      </c>
      <c s="36">
        <v>0.0035</v>
      </c>
      <c s="36">
        <f>ROUND(G2191*H2191,6)</f>
      </c>
      <c r="L2191" s="38">
        <v>0</v>
      </c>
      <c s="32">
        <f>ROUND(ROUND(L2191,2)*ROUND(G2191,3),2)</f>
      </c>
      <c s="36" t="s">
        <v>316</v>
      </c>
      <c>
        <f>(M2191*21)/100</f>
      </c>
      <c t="s">
        <v>28</v>
      </c>
    </row>
    <row r="2192" spans="1:5" ht="25.5">
      <c r="A2192" s="35" t="s">
        <v>55</v>
      </c>
      <c r="E2192" s="39" t="s">
        <v>3107</v>
      </c>
    </row>
    <row r="2193" spans="1:5" ht="12.75">
      <c r="A2193" s="35" t="s">
        <v>56</v>
      </c>
      <c r="E2193" s="40" t="s">
        <v>3108</v>
      </c>
    </row>
    <row r="2194" spans="1:5" ht="12.75">
      <c r="A2194" t="s">
        <v>57</v>
      </c>
      <c r="E2194" s="39" t="s">
        <v>5</v>
      </c>
    </row>
    <row r="2195" spans="1:16" ht="12.75">
      <c r="A2195" t="s">
        <v>50</v>
      </c>
      <c s="34" t="s">
        <v>3109</v>
      </c>
      <c s="34" t="s">
        <v>3110</v>
      </c>
      <c s="35" t="s">
        <v>5</v>
      </c>
      <c s="6" t="s">
        <v>3111</v>
      </c>
      <c s="36" t="s">
        <v>70</v>
      </c>
      <c s="37">
        <v>10.76</v>
      </c>
      <c s="36">
        <v>0.0006</v>
      </c>
      <c s="36">
        <f>ROUND(G2195*H2195,6)</f>
      </c>
      <c r="L2195" s="38">
        <v>0</v>
      </c>
      <c s="32">
        <f>ROUND(ROUND(L2195,2)*ROUND(G2195,3),2)</f>
      </c>
      <c s="36" t="s">
        <v>316</v>
      </c>
      <c>
        <f>(M2195*21)/100</f>
      </c>
      <c t="s">
        <v>28</v>
      </c>
    </row>
    <row r="2196" spans="1:5" ht="12.75">
      <c r="A2196" s="35" t="s">
        <v>55</v>
      </c>
      <c r="E2196" s="39" t="s">
        <v>3111</v>
      </c>
    </row>
    <row r="2197" spans="1:5" ht="51">
      <c r="A2197" s="35" t="s">
        <v>56</v>
      </c>
      <c r="E2197" s="42" t="s">
        <v>3112</v>
      </c>
    </row>
    <row r="2198" spans="1:5" ht="12.75">
      <c r="A2198" t="s">
        <v>57</v>
      </c>
      <c r="E2198" s="39" t="s">
        <v>5</v>
      </c>
    </row>
    <row r="2199" spans="1:16" ht="12.75">
      <c r="A2199" t="s">
        <v>50</v>
      </c>
      <c s="34" t="s">
        <v>3113</v>
      </c>
      <c s="34" t="s">
        <v>3114</v>
      </c>
      <c s="35" t="s">
        <v>5</v>
      </c>
      <c s="6" t="s">
        <v>3115</v>
      </c>
      <c s="36" t="s">
        <v>70</v>
      </c>
      <c s="37">
        <v>11.836</v>
      </c>
      <c s="36">
        <v>0.00629</v>
      </c>
      <c s="36">
        <f>ROUND(G2199*H2199,6)</f>
      </c>
      <c r="L2199" s="38">
        <v>0</v>
      </c>
      <c s="32">
        <f>ROUND(ROUND(L2199,2)*ROUND(G2199,3),2)</f>
      </c>
      <c s="36" t="s">
        <v>316</v>
      </c>
      <c>
        <f>(M2199*21)/100</f>
      </c>
      <c t="s">
        <v>28</v>
      </c>
    </row>
    <row r="2200" spans="1:5" ht="12.75">
      <c r="A2200" s="35" t="s">
        <v>55</v>
      </c>
      <c r="E2200" s="39" t="s">
        <v>3115</v>
      </c>
    </row>
    <row r="2201" spans="1:5" ht="12.75">
      <c r="A2201" s="35" t="s">
        <v>56</v>
      </c>
      <c r="E2201" s="40" t="s">
        <v>3116</v>
      </c>
    </row>
    <row r="2202" spans="1:5" ht="12.75">
      <c r="A2202" t="s">
        <v>57</v>
      </c>
      <c r="E2202" s="39" t="s">
        <v>5</v>
      </c>
    </row>
    <row r="2203" spans="1:16" ht="12.75">
      <c r="A2203" t="s">
        <v>50</v>
      </c>
      <c s="34" t="s">
        <v>3117</v>
      </c>
      <c s="34" t="s">
        <v>3118</v>
      </c>
      <c s="35" t="s">
        <v>5</v>
      </c>
      <c s="6" t="s">
        <v>3119</v>
      </c>
      <c s="36" t="s">
        <v>78</v>
      </c>
      <c s="37">
        <v>1810.16</v>
      </c>
      <c s="36">
        <v>1E-05</v>
      </c>
      <c s="36">
        <f>ROUND(G2203*H2203,6)</f>
      </c>
      <c r="L2203" s="38">
        <v>0</v>
      </c>
      <c s="32">
        <f>ROUND(ROUND(L2203,2)*ROUND(G2203,3),2)</f>
      </c>
      <c s="36" t="s">
        <v>316</v>
      </c>
      <c>
        <f>(M2203*21)/100</f>
      </c>
      <c t="s">
        <v>28</v>
      </c>
    </row>
    <row r="2204" spans="1:5" ht="12.75">
      <c r="A2204" s="35" t="s">
        <v>55</v>
      </c>
      <c r="E2204" s="39" t="s">
        <v>3119</v>
      </c>
    </row>
    <row r="2205" spans="1:5" ht="25.5">
      <c r="A2205" s="35" t="s">
        <v>56</v>
      </c>
      <c r="E2205" s="40" t="s">
        <v>3120</v>
      </c>
    </row>
    <row r="2206" spans="1:5" ht="12.75">
      <c r="A2206" t="s">
        <v>57</v>
      </c>
      <c r="E2206" s="39" t="s">
        <v>5</v>
      </c>
    </row>
    <row r="2207" spans="1:16" ht="12.75">
      <c r="A2207" t="s">
        <v>50</v>
      </c>
      <c s="34" t="s">
        <v>3121</v>
      </c>
      <c s="34" t="s">
        <v>3122</v>
      </c>
      <c s="35" t="s">
        <v>5</v>
      </c>
      <c s="6" t="s">
        <v>3123</v>
      </c>
      <c s="36" t="s">
        <v>78</v>
      </c>
      <c s="37">
        <v>1846.363</v>
      </c>
      <c s="36">
        <v>0.00038</v>
      </c>
      <c s="36">
        <f>ROUND(G2207*H2207,6)</f>
      </c>
      <c r="L2207" s="38">
        <v>0</v>
      </c>
      <c s="32">
        <f>ROUND(ROUND(L2207,2)*ROUND(G2207,3),2)</f>
      </c>
      <c s="36" t="s">
        <v>316</v>
      </c>
      <c>
        <f>(M2207*21)/100</f>
      </c>
      <c t="s">
        <v>28</v>
      </c>
    </row>
    <row r="2208" spans="1:5" ht="12.75">
      <c r="A2208" s="35" t="s">
        <v>55</v>
      </c>
      <c r="E2208" s="39" t="s">
        <v>3123</v>
      </c>
    </row>
    <row r="2209" spans="1:5" ht="12.75">
      <c r="A2209" s="35" t="s">
        <v>56</v>
      </c>
      <c r="E2209" s="40" t="s">
        <v>3124</v>
      </c>
    </row>
    <row r="2210" spans="1:5" ht="12.75">
      <c r="A2210" t="s">
        <v>57</v>
      </c>
      <c r="E2210" s="39" t="s">
        <v>5</v>
      </c>
    </row>
    <row r="2211" spans="1:16" ht="12.75">
      <c r="A2211" t="s">
        <v>50</v>
      </c>
      <c s="34" t="s">
        <v>3125</v>
      </c>
      <c s="34" t="s">
        <v>3126</v>
      </c>
      <c s="35" t="s">
        <v>5</v>
      </c>
      <c s="6" t="s">
        <v>3127</v>
      </c>
      <c s="36" t="s">
        <v>78</v>
      </c>
      <c s="37">
        <v>1810.16</v>
      </c>
      <c s="36">
        <v>0</v>
      </c>
      <c s="36">
        <f>ROUND(G2211*H2211,6)</f>
      </c>
      <c r="L2211" s="38">
        <v>0</v>
      </c>
      <c s="32">
        <f>ROUND(ROUND(L2211,2)*ROUND(G2211,3),2)</f>
      </c>
      <c s="36" t="s">
        <v>316</v>
      </c>
      <c>
        <f>(M2211*21)/100</f>
      </c>
      <c t="s">
        <v>28</v>
      </c>
    </row>
    <row r="2212" spans="1:5" ht="12.75">
      <c r="A2212" s="35" t="s">
        <v>55</v>
      </c>
      <c r="E2212" s="39" t="s">
        <v>3127</v>
      </c>
    </row>
    <row r="2213" spans="1:5" ht="12.75">
      <c r="A2213" s="35" t="s">
        <v>56</v>
      </c>
      <c r="E2213" s="40" t="s">
        <v>5</v>
      </c>
    </row>
    <row r="2214" spans="1:5" ht="12.75">
      <c r="A2214" t="s">
        <v>57</v>
      </c>
      <c r="E2214" s="39" t="s">
        <v>5</v>
      </c>
    </row>
    <row r="2215" spans="1:16" ht="25.5">
      <c r="A2215" t="s">
        <v>50</v>
      </c>
      <c s="34" t="s">
        <v>3128</v>
      </c>
      <c s="34" t="s">
        <v>3129</v>
      </c>
      <c s="35" t="s">
        <v>5</v>
      </c>
      <c s="6" t="s">
        <v>3130</v>
      </c>
      <c s="36" t="s">
        <v>201</v>
      </c>
      <c s="37">
        <v>11.287</v>
      </c>
      <c s="36">
        <v>0</v>
      </c>
      <c s="36">
        <f>ROUND(G2215*H2215,6)</f>
      </c>
      <c r="L2215" s="38">
        <v>0</v>
      </c>
      <c s="32">
        <f>ROUND(ROUND(L2215,2)*ROUND(G2215,3),2)</f>
      </c>
      <c s="36" t="s">
        <v>316</v>
      </c>
      <c>
        <f>(M2215*21)/100</f>
      </c>
      <c t="s">
        <v>28</v>
      </c>
    </row>
    <row r="2216" spans="1:5" ht="25.5">
      <c r="A2216" s="35" t="s">
        <v>55</v>
      </c>
      <c r="E2216" s="39" t="s">
        <v>3130</v>
      </c>
    </row>
    <row r="2217" spans="1:5" ht="12.75">
      <c r="A2217" s="35" t="s">
        <v>56</v>
      </c>
      <c r="E2217" s="40" t="s">
        <v>5</v>
      </c>
    </row>
    <row r="2218" spans="1:5" ht="12.75">
      <c r="A2218" t="s">
        <v>57</v>
      </c>
      <c r="E2218" s="39" t="s">
        <v>5</v>
      </c>
    </row>
    <row r="2219" spans="1:16" ht="25.5">
      <c r="A2219" t="s">
        <v>50</v>
      </c>
      <c s="34" t="s">
        <v>3131</v>
      </c>
      <c s="34" t="s">
        <v>3132</v>
      </c>
      <c s="35" t="s">
        <v>5</v>
      </c>
      <c s="6" t="s">
        <v>3133</v>
      </c>
      <c s="36" t="s">
        <v>201</v>
      </c>
      <c s="37">
        <v>11.287</v>
      </c>
      <c s="36">
        <v>0</v>
      </c>
      <c s="36">
        <f>ROUND(G2219*H2219,6)</f>
      </c>
      <c r="L2219" s="38">
        <v>0</v>
      </c>
      <c s="32">
        <f>ROUND(ROUND(L2219,2)*ROUND(G2219,3),2)</f>
      </c>
      <c s="36" t="s">
        <v>316</v>
      </c>
      <c>
        <f>(M2219*21)/100</f>
      </c>
      <c t="s">
        <v>28</v>
      </c>
    </row>
    <row r="2220" spans="1:5" ht="38.25">
      <c r="A2220" s="35" t="s">
        <v>55</v>
      </c>
      <c r="E2220" s="39" t="s">
        <v>3134</v>
      </c>
    </row>
    <row r="2221" spans="1:5" ht="12.75">
      <c r="A2221" s="35" t="s">
        <v>56</v>
      </c>
      <c r="E2221" s="40" t="s">
        <v>5</v>
      </c>
    </row>
    <row r="2222" spans="1:5" ht="12.75">
      <c r="A2222" t="s">
        <v>57</v>
      </c>
      <c r="E2222" s="39" t="s">
        <v>5</v>
      </c>
    </row>
    <row r="2223" spans="1:13" ht="12.75">
      <c r="A2223" t="s">
        <v>47</v>
      </c>
      <c r="C2223" s="31" t="s">
        <v>2903</v>
      </c>
      <c r="E2223" s="33" t="s">
        <v>3135</v>
      </c>
      <c r="J2223" s="32">
        <f>0</f>
      </c>
      <c s="32">
        <f>0</f>
      </c>
      <c s="32">
        <f>0+L2224+L2228+L2232+L2236+L2240</f>
      </c>
      <c s="32">
        <f>0+M2224+M2228+M2232+M2236+M2240</f>
      </c>
    </row>
    <row r="2224" spans="1:16" ht="12.75">
      <c r="A2224" t="s">
        <v>50</v>
      </c>
      <c s="34" t="s">
        <v>3136</v>
      </c>
      <c s="34" t="s">
        <v>3137</v>
      </c>
      <c s="35" t="s">
        <v>5</v>
      </c>
      <c s="6" t="s">
        <v>3138</v>
      </c>
      <c s="36" t="s">
        <v>70</v>
      </c>
      <c s="37">
        <v>85.64</v>
      </c>
      <c s="36">
        <v>0.0003</v>
      </c>
      <c s="36">
        <f>ROUND(G2224*H2224,6)</f>
      </c>
      <c r="L2224" s="38">
        <v>0</v>
      </c>
      <c s="32">
        <f>ROUND(ROUND(L2224,2)*ROUND(G2224,3),2)</f>
      </c>
      <c s="36" t="s">
        <v>316</v>
      </c>
      <c>
        <f>(M2224*21)/100</f>
      </c>
      <c t="s">
        <v>28</v>
      </c>
    </row>
    <row r="2225" spans="1:5" ht="12.75">
      <c r="A2225" s="35" t="s">
        <v>55</v>
      </c>
      <c r="E2225" s="39" t="s">
        <v>3138</v>
      </c>
    </row>
    <row r="2226" spans="1:5" ht="12.75">
      <c r="A2226" s="35" t="s">
        <v>56</v>
      </c>
      <c r="E2226" s="40" t="s">
        <v>1634</v>
      </c>
    </row>
    <row r="2227" spans="1:5" ht="12.75">
      <c r="A2227" t="s">
        <v>57</v>
      </c>
      <c r="E2227" s="39" t="s">
        <v>5</v>
      </c>
    </row>
    <row r="2228" spans="1:16" ht="12.75">
      <c r="A2228" t="s">
        <v>50</v>
      </c>
      <c s="34" t="s">
        <v>3139</v>
      </c>
      <c s="34" t="s">
        <v>3140</v>
      </c>
      <c s="35" t="s">
        <v>5</v>
      </c>
      <c s="6" t="s">
        <v>3141</v>
      </c>
      <c s="36" t="s">
        <v>70</v>
      </c>
      <c s="37">
        <v>335.53</v>
      </c>
      <c s="36">
        <v>0.00055</v>
      </c>
      <c s="36">
        <f>ROUND(G2228*H2228,6)</f>
      </c>
      <c r="L2228" s="38">
        <v>0</v>
      </c>
      <c s="32">
        <f>ROUND(ROUND(L2228,2)*ROUND(G2228,3),2)</f>
      </c>
      <c s="36" t="s">
        <v>316</v>
      </c>
      <c>
        <f>(M2228*21)/100</f>
      </c>
      <c t="s">
        <v>28</v>
      </c>
    </row>
    <row r="2229" spans="1:5" ht="12.75">
      <c r="A2229" s="35" t="s">
        <v>55</v>
      </c>
      <c r="E2229" s="39" t="s">
        <v>3141</v>
      </c>
    </row>
    <row r="2230" spans="1:5" ht="38.25">
      <c r="A2230" s="35" t="s">
        <v>56</v>
      </c>
      <c r="E2230" s="40" t="s">
        <v>3142</v>
      </c>
    </row>
    <row r="2231" spans="1:5" ht="12.75">
      <c r="A2231" t="s">
        <v>57</v>
      </c>
      <c r="E2231" s="39" t="s">
        <v>5</v>
      </c>
    </row>
    <row r="2232" spans="1:16" ht="12.75">
      <c r="A2232" t="s">
        <v>50</v>
      </c>
      <c s="34" t="s">
        <v>3143</v>
      </c>
      <c s="34" t="s">
        <v>3144</v>
      </c>
      <c s="35" t="s">
        <v>5</v>
      </c>
      <c s="6" t="s">
        <v>3145</v>
      </c>
      <c s="36" t="s">
        <v>70</v>
      </c>
      <c s="37">
        <v>335.53</v>
      </c>
      <c s="36">
        <v>0.0032</v>
      </c>
      <c s="36">
        <f>ROUND(G2232*H2232,6)</f>
      </c>
      <c r="L2232" s="38">
        <v>0</v>
      </c>
      <c s="32">
        <f>ROUND(ROUND(L2232,2)*ROUND(G2232,3),2)</f>
      </c>
      <c s="36" t="s">
        <v>316</v>
      </c>
      <c>
        <f>(M2232*21)/100</f>
      </c>
      <c t="s">
        <v>28</v>
      </c>
    </row>
    <row r="2233" spans="1:5" ht="12.75">
      <c r="A2233" s="35" t="s">
        <v>55</v>
      </c>
      <c r="E2233" s="39" t="s">
        <v>3145</v>
      </c>
    </row>
    <row r="2234" spans="1:5" ht="102">
      <c r="A2234" s="35" t="s">
        <v>56</v>
      </c>
      <c r="E2234" s="42" t="s">
        <v>3146</v>
      </c>
    </row>
    <row r="2235" spans="1:5" ht="12.75">
      <c r="A2235" t="s">
        <v>57</v>
      </c>
      <c r="E2235" s="39" t="s">
        <v>5</v>
      </c>
    </row>
    <row r="2236" spans="1:16" ht="12.75">
      <c r="A2236" t="s">
        <v>50</v>
      </c>
      <c s="34" t="s">
        <v>3147</v>
      </c>
      <c s="34" t="s">
        <v>3148</v>
      </c>
      <c s="35" t="s">
        <v>5</v>
      </c>
      <c s="6" t="s">
        <v>3149</v>
      </c>
      <c s="36" t="s">
        <v>70</v>
      </c>
      <c s="37">
        <v>85.64</v>
      </c>
      <c s="36">
        <v>0.0014</v>
      </c>
      <c s="36">
        <f>ROUND(G2236*H2236,6)</f>
      </c>
      <c r="L2236" s="38">
        <v>0</v>
      </c>
      <c s="32">
        <f>ROUND(ROUND(L2236,2)*ROUND(G2236,3),2)</f>
      </c>
      <c s="36" t="s">
        <v>316</v>
      </c>
      <c>
        <f>(M2236*21)/100</f>
      </c>
      <c t="s">
        <v>28</v>
      </c>
    </row>
    <row r="2237" spans="1:5" ht="12.75">
      <c r="A2237" s="35" t="s">
        <v>55</v>
      </c>
      <c r="E2237" s="39" t="s">
        <v>3149</v>
      </c>
    </row>
    <row r="2238" spans="1:5" ht="51">
      <c r="A2238" s="35" t="s">
        <v>56</v>
      </c>
      <c r="E2238" s="42" t="s">
        <v>3150</v>
      </c>
    </row>
    <row r="2239" spans="1:5" ht="12.75">
      <c r="A2239" t="s">
        <v>57</v>
      </c>
      <c r="E2239" s="39" t="s">
        <v>5</v>
      </c>
    </row>
    <row r="2240" spans="1:16" ht="25.5">
      <c r="A2240" t="s">
        <v>50</v>
      </c>
      <c s="34" t="s">
        <v>3151</v>
      </c>
      <c s="34" t="s">
        <v>3152</v>
      </c>
      <c s="35" t="s">
        <v>5</v>
      </c>
      <c s="6" t="s">
        <v>3153</v>
      </c>
      <c s="36" t="s">
        <v>201</v>
      </c>
      <c s="37">
        <v>1.969</v>
      </c>
      <c s="36">
        <v>0</v>
      </c>
      <c s="36">
        <f>ROUND(G2240*H2240,6)</f>
      </c>
      <c r="L2240" s="38">
        <v>0</v>
      </c>
      <c s="32">
        <f>ROUND(ROUND(L2240,2)*ROUND(G2240,3),2)</f>
      </c>
      <c s="36" t="s">
        <v>316</v>
      </c>
      <c>
        <f>(M2240*21)/100</f>
      </c>
      <c t="s">
        <v>28</v>
      </c>
    </row>
    <row r="2241" spans="1:5" ht="25.5">
      <c r="A2241" s="35" t="s">
        <v>55</v>
      </c>
      <c r="E2241" s="39" t="s">
        <v>3153</v>
      </c>
    </row>
    <row r="2242" spans="1:5" ht="12.75">
      <c r="A2242" s="35" t="s">
        <v>56</v>
      </c>
      <c r="E2242" s="40" t="s">
        <v>5</v>
      </c>
    </row>
    <row r="2243" spans="1:5" ht="12.75">
      <c r="A2243" t="s">
        <v>57</v>
      </c>
      <c r="E2243" s="39" t="s">
        <v>5</v>
      </c>
    </row>
    <row r="2244" spans="1:13" ht="12.75">
      <c r="A2244" t="s">
        <v>47</v>
      </c>
      <c r="C2244" s="31" t="s">
        <v>2915</v>
      </c>
      <c r="E2244" s="33" t="s">
        <v>3154</v>
      </c>
      <c r="J2244" s="32">
        <f>0</f>
      </c>
      <c s="32">
        <f>0</f>
      </c>
      <c s="32">
        <f>0+L2245+L2249+L2253+L2257+L2261+L2265+L2269+L2273+L2277+L2281+L2285+L2289+L2293</f>
      </c>
      <c s="32">
        <f>0+M2245+M2249+M2253+M2257+M2261+M2265+M2269+M2273+M2277+M2281+M2285+M2289+M2293</f>
      </c>
    </row>
    <row r="2245" spans="1:16" ht="12.75">
      <c r="A2245" t="s">
        <v>50</v>
      </c>
      <c s="34" t="s">
        <v>3155</v>
      </c>
      <c s="34" t="s">
        <v>3156</v>
      </c>
      <c s="35" t="s">
        <v>5</v>
      </c>
      <c s="6" t="s">
        <v>3157</v>
      </c>
      <c s="36" t="s">
        <v>70</v>
      </c>
      <c s="37">
        <v>1596.606</v>
      </c>
      <c s="36">
        <v>0.0003</v>
      </c>
      <c s="36">
        <f>ROUND(G2245*H2245,6)</f>
      </c>
      <c r="L2245" s="38">
        <v>0</v>
      </c>
      <c s="32">
        <f>ROUND(ROUND(L2245,2)*ROUND(G2245,3),2)</f>
      </c>
      <c s="36" t="s">
        <v>316</v>
      </c>
      <c>
        <f>(M2245*21)/100</f>
      </c>
      <c t="s">
        <v>28</v>
      </c>
    </row>
    <row r="2246" spans="1:5" ht="12.75">
      <c r="A2246" s="35" t="s">
        <v>55</v>
      </c>
      <c r="E2246" s="39" t="s">
        <v>3157</v>
      </c>
    </row>
    <row r="2247" spans="1:5" ht="409.5">
      <c r="A2247" s="35" t="s">
        <v>56</v>
      </c>
      <c r="E2247" s="42" t="s">
        <v>3158</v>
      </c>
    </row>
    <row r="2248" spans="1:5" ht="12.75">
      <c r="A2248" t="s">
        <v>57</v>
      </c>
      <c r="E2248" s="39" t="s">
        <v>5</v>
      </c>
    </row>
    <row r="2249" spans="1:16" ht="12.75">
      <c r="A2249" t="s">
        <v>50</v>
      </c>
      <c s="34" t="s">
        <v>3159</v>
      </c>
      <c s="34" t="s">
        <v>3160</v>
      </c>
      <c s="35" t="s">
        <v>5</v>
      </c>
      <c s="6" t="s">
        <v>3161</v>
      </c>
      <c s="36" t="s">
        <v>70</v>
      </c>
      <c s="37">
        <v>206.825</v>
      </c>
      <c s="36">
        <v>0.0015</v>
      </c>
      <c s="36">
        <f>ROUND(G2249*H2249,6)</f>
      </c>
      <c r="L2249" s="38">
        <v>0</v>
      </c>
      <c s="32">
        <f>ROUND(ROUND(L2249,2)*ROUND(G2249,3),2)</f>
      </c>
      <c s="36" t="s">
        <v>316</v>
      </c>
      <c>
        <f>(M2249*21)/100</f>
      </c>
      <c t="s">
        <v>28</v>
      </c>
    </row>
    <row r="2250" spans="1:5" ht="12.75">
      <c r="A2250" s="35" t="s">
        <v>55</v>
      </c>
      <c r="E2250" s="39" t="s">
        <v>3161</v>
      </c>
    </row>
    <row r="2251" spans="1:5" ht="357">
      <c r="A2251" s="35" t="s">
        <v>56</v>
      </c>
      <c r="E2251" s="42" t="s">
        <v>3162</v>
      </c>
    </row>
    <row r="2252" spans="1:5" ht="12.75">
      <c r="A2252" t="s">
        <v>57</v>
      </c>
      <c r="E2252" s="39" t="s">
        <v>5</v>
      </c>
    </row>
    <row r="2253" spans="1:16" ht="12.75">
      <c r="A2253" t="s">
        <v>50</v>
      </c>
      <c s="34" t="s">
        <v>3163</v>
      </c>
      <c s="34" t="s">
        <v>3164</v>
      </c>
      <c s="35" t="s">
        <v>5</v>
      </c>
      <c s="6" t="s">
        <v>3165</v>
      </c>
      <c s="36" t="s">
        <v>70</v>
      </c>
      <c s="37">
        <v>1285.573</v>
      </c>
      <c s="36">
        <v>0</v>
      </c>
      <c s="36">
        <f>ROUND(G2253*H2253,6)</f>
      </c>
      <c r="L2253" s="38">
        <v>0</v>
      </c>
      <c s="32">
        <f>ROUND(ROUND(L2253,2)*ROUND(G2253,3),2)</f>
      </c>
      <c s="36" t="s">
        <v>316</v>
      </c>
      <c>
        <f>(M2253*21)/100</f>
      </c>
      <c t="s">
        <v>28</v>
      </c>
    </row>
    <row r="2254" spans="1:5" ht="12.75">
      <c r="A2254" s="35" t="s">
        <v>55</v>
      </c>
      <c r="E2254" s="39" t="s">
        <v>3165</v>
      </c>
    </row>
    <row r="2255" spans="1:5" ht="408">
      <c r="A2255" s="35" t="s">
        <v>56</v>
      </c>
      <c r="E2255" s="42" t="s">
        <v>3166</v>
      </c>
    </row>
    <row r="2256" spans="1:5" ht="12.75">
      <c r="A2256" t="s">
        <v>57</v>
      </c>
      <c r="E2256" s="39" t="s">
        <v>5</v>
      </c>
    </row>
    <row r="2257" spans="1:16" ht="25.5">
      <c r="A2257" t="s">
        <v>50</v>
      </c>
      <c s="34" t="s">
        <v>3167</v>
      </c>
      <c s="34" t="s">
        <v>3168</v>
      </c>
      <c s="35" t="s">
        <v>5</v>
      </c>
      <c s="6" t="s">
        <v>3169</v>
      </c>
      <c s="36" t="s">
        <v>70</v>
      </c>
      <c s="37">
        <v>243.92</v>
      </c>
      <c s="36">
        <v>0.009</v>
      </c>
      <c s="36">
        <f>ROUND(G2257*H2257,6)</f>
      </c>
      <c r="L2257" s="38">
        <v>0</v>
      </c>
      <c s="32">
        <f>ROUND(ROUND(L2257,2)*ROUND(G2257,3),2)</f>
      </c>
      <c s="36" t="s">
        <v>316</v>
      </c>
      <c>
        <f>(M2257*21)/100</f>
      </c>
      <c t="s">
        <v>28</v>
      </c>
    </row>
    <row r="2258" spans="1:5" ht="25.5">
      <c r="A2258" s="35" t="s">
        <v>55</v>
      </c>
      <c r="E2258" s="39" t="s">
        <v>3169</v>
      </c>
    </row>
    <row r="2259" spans="1:5" ht="51">
      <c r="A2259" s="35" t="s">
        <v>56</v>
      </c>
      <c r="E2259" s="42" t="s">
        <v>3170</v>
      </c>
    </row>
    <row r="2260" spans="1:5" ht="12.75">
      <c r="A2260" t="s">
        <v>57</v>
      </c>
      <c r="E2260" s="39" t="s">
        <v>5</v>
      </c>
    </row>
    <row r="2261" spans="1:16" ht="12.75">
      <c r="A2261" t="s">
        <v>50</v>
      </c>
      <c s="34" t="s">
        <v>3171</v>
      </c>
      <c s="34" t="s">
        <v>3172</v>
      </c>
      <c s="35" t="s">
        <v>5</v>
      </c>
      <c s="6" t="s">
        <v>3173</v>
      </c>
      <c s="36" t="s">
        <v>70</v>
      </c>
      <c s="37">
        <v>280.508</v>
      </c>
      <c s="36">
        <v>0.02</v>
      </c>
      <c s="36">
        <f>ROUND(G2261*H2261,6)</f>
      </c>
      <c r="L2261" s="38">
        <v>0</v>
      </c>
      <c s="32">
        <f>ROUND(ROUND(L2261,2)*ROUND(G2261,3),2)</f>
      </c>
      <c s="36" t="s">
        <v>316</v>
      </c>
      <c>
        <f>(M2261*21)/100</f>
      </c>
      <c t="s">
        <v>28</v>
      </c>
    </row>
    <row r="2262" spans="1:5" ht="12.75">
      <c r="A2262" s="35" t="s">
        <v>55</v>
      </c>
      <c r="E2262" s="39" t="s">
        <v>3173</v>
      </c>
    </row>
    <row r="2263" spans="1:5" ht="12.75">
      <c r="A2263" s="35" t="s">
        <v>56</v>
      </c>
      <c r="E2263" s="40" t="s">
        <v>3174</v>
      </c>
    </row>
    <row r="2264" spans="1:5" ht="12.75">
      <c r="A2264" t="s">
        <v>57</v>
      </c>
      <c r="E2264" s="39" t="s">
        <v>5</v>
      </c>
    </row>
    <row r="2265" spans="1:16" ht="25.5">
      <c r="A2265" t="s">
        <v>50</v>
      </c>
      <c s="34" t="s">
        <v>3175</v>
      </c>
      <c s="34" t="s">
        <v>3176</v>
      </c>
      <c s="35" t="s">
        <v>5</v>
      </c>
      <c s="6" t="s">
        <v>3177</v>
      </c>
      <c s="36" t="s">
        <v>70</v>
      </c>
      <c s="37">
        <v>2143.418</v>
      </c>
      <c s="36">
        <v>0.009</v>
      </c>
      <c s="36">
        <f>ROUND(G2265*H2265,6)</f>
      </c>
      <c r="L2265" s="38">
        <v>0</v>
      </c>
      <c s="32">
        <f>ROUND(ROUND(L2265,2)*ROUND(G2265,3),2)</f>
      </c>
      <c s="36" t="s">
        <v>316</v>
      </c>
      <c>
        <f>(M2265*21)/100</f>
      </c>
      <c t="s">
        <v>28</v>
      </c>
    </row>
    <row r="2266" spans="1:5" ht="25.5">
      <c r="A2266" s="35" t="s">
        <v>55</v>
      </c>
      <c r="E2266" s="39" t="s">
        <v>3177</v>
      </c>
    </row>
    <row r="2267" spans="1:5" ht="409.5">
      <c r="A2267" s="35" t="s">
        <v>56</v>
      </c>
      <c r="E2267" s="42" t="s">
        <v>3178</v>
      </c>
    </row>
    <row r="2268" spans="1:5" ht="12.75">
      <c r="A2268" t="s">
        <v>57</v>
      </c>
      <c r="E2268" s="39" t="s">
        <v>5</v>
      </c>
    </row>
    <row r="2269" spans="1:16" ht="12.75">
      <c r="A2269" t="s">
        <v>50</v>
      </c>
      <c s="34" t="s">
        <v>3179</v>
      </c>
      <c s="34" t="s">
        <v>3180</v>
      </c>
      <c s="35" t="s">
        <v>5</v>
      </c>
      <c s="6" t="s">
        <v>3181</v>
      </c>
      <c s="36" t="s">
        <v>70</v>
      </c>
      <c s="37">
        <v>2464.931</v>
      </c>
      <c s="36">
        <v>0.02</v>
      </c>
      <c s="36">
        <f>ROUND(G2269*H2269,6)</f>
      </c>
      <c r="L2269" s="38">
        <v>0</v>
      </c>
      <c s="32">
        <f>ROUND(ROUND(L2269,2)*ROUND(G2269,3),2)</f>
      </c>
      <c s="36" t="s">
        <v>316</v>
      </c>
      <c>
        <f>(M2269*21)/100</f>
      </c>
      <c t="s">
        <v>28</v>
      </c>
    </row>
    <row r="2270" spans="1:5" ht="12.75">
      <c r="A2270" s="35" t="s">
        <v>55</v>
      </c>
      <c r="E2270" s="39" t="s">
        <v>3181</v>
      </c>
    </row>
    <row r="2271" spans="1:5" ht="12.75">
      <c r="A2271" s="35" t="s">
        <v>56</v>
      </c>
      <c r="E2271" s="40" t="s">
        <v>3182</v>
      </c>
    </row>
    <row r="2272" spans="1:5" ht="12.75">
      <c r="A2272" t="s">
        <v>57</v>
      </c>
      <c r="E2272" s="39" t="s">
        <v>5</v>
      </c>
    </row>
    <row r="2273" spans="1:16" ht="25.5">
      <c r="A2273" t="s">
        <v>50</v>
      </c>
      <c s="34" t="s">
        <v>3183</v>
      </c>
      <c s="34" t="s">
        <v>3184</v>
      </c>
      <c s="35" t="s">
        <v>5</v>
      </c>
      <c s="6" t="s">
        <v>3185</v>
      </c>
      <c s="36" t="s">
        <v>70</v>
      </c>
      <c s="37">
        <v>93.924</v>
      </c>
      <c s="36">
        <v>0</v>
      </c>
      <c s="36">
        <f>ROUND(G2273*H2273,6)</f>
      </c>
      <c r="L2273" s="38">
        <v>0</v>
      </c>
      <c s="32">
        <f>ROUND(ROUND(L2273,2)*ROUND(G2273,3),2)</f>
      </c>
      <c s="36" t="s">
        <v>316</v>
      </c>
      <c>
        <f>(M2273*21)/100</f>
      </c>
      <c t="s">
        <v>28</v>
      </c>
    </row>
    <row r="2274" spans="1:5" ht="25.5">
      <c r="A2274" s="35" t="s">
        <v>55</v>
      </c>
      <c r="E2274" s="39" t="s">
        <v>3185</v>
      </c>
    </row>
    <row r="2275" spans="1:5" ht="63.75">
      <c r="A2275" s="35" t="s">
        <v>56</v>
      </c>
      <c r="E2275" s="42" t="s">
        <v>1658</v>
      </c>
    </row>
    <row r="2276" spans="1:5" ht="12.75">
      <c r="A2276" t="s">
        <v>57</v>
      </c>
      <c r="E2276" s="39" t="s">
        <v>5</v>
      </c>
    </row>
    <row r="2277" spans="1:16" ht="12.75">
      <c r="A2277" t="s">
        <v>50</v>
      </c>
      <c s="34" t="s">
        <v>3186</v>
      </c>
      <c s="34" t="s">
        <v>3187</v>
      </c>
      <c s="35" t="s">
        <v>5</v>
      </c>
      <c s="6" t="s">
        <v>3188</v>
      </c>
      <c s="36" t="s">
        <v>70</v>
      </c>
      <c s="37">
        <v>510.219</v>
      </c>
      <c s="36">
        <v>0</v>
      </c>
      <c s="36">
        <f>ROUND(G2277*H2277,6)</f>
      </c>
      <c r="L2277" s="38">
        <v>0</v>
      </c>
      <c s="32">
        <f>ROUND(ROUND(L2277,2)*ROUND(G2277,3),2)</f>
      </c>
      <c s="36" t="s">
        <v>316</v>
      </c>
      <c>
        <f>(M2277*21)/100</f>
      </c>
      <c t="s">
        <v>28</v>
      </c>
    </row>
    <row r="2278" spans="1:5" ht="12.75">
      <c r="A2278" s="35" t="s">
        <v>55</v>
      </c>
      <c r="E2278" s="39" t="s">
        <v>3188</v>
      </c>
    </row>
    <row r="2279" spans="1:5" ht="409.5">
      <c r="A2279" s="35" t="s">
        <v>56</v>
      </c>
      <c r="E2279" s="42" t="s">
        <v>3189</v>
      </c>
    </row>
    <row r="2280" spans="1:5" ht="12.75">
      <c r="A2280" t="s">
        <v>57</v>
      </c>
      <c r="E2280" s="39" t="s">
        <v>5</v>
      </c>
    </row>
    <row r="2281" spans="1:16" ht="25.5">
      <c r="A2281" t="s">
        <v>50</v>
      </c>
      <c s="34" t="s">
        <v>3190</v>
      </c>
      <c s="34" t="s">
        <v>3191</v>
      </c>
      <c s="35" t="s">
        <v>5</v>
      </c>
      <c s="6" t="s">
        <v>3192</v>
      </c>
      <c s="36" t="s">
        <v>70</v>
      </c>
      <c s="37">
        <v>514.273</v>
      </c>
      <c s="36">
        <v>0.005</v>
      </c>
      <c s="36">
        <f>ROUND(G2281*H2281,6)</f>
      </c>
      <c r="L2281" s="38">
        <v>0</v>
      </c>
      <c s="32">
        <f>ROUND(ROUND(L2281,2)*ROUND(G2281,3),2)</f>
      </c>
      <c s="36" t="s">
        <v>316</v>
      </c>
      <c>
        <f>(M2281*21)/100</f>
      </c>
      <c t="s">
        <v>28</v>
      </c>
    </row>
    <row r="2282" spans="1:5" ht="25.5">
      <c r="A2282" s="35" t="s">
        <v>55</v>
      </c>
      <c r="E2282" s="39" t="s">
        <v>3192</v>
      </c>
    </row>
    <row r="2283" spans="1:5" ht="409.5">
      <c r="A2283" s="35" t="s">
        <v>56</v>
      </c>
      <c r="E2283" s="42" t="s">
        <v>3193</v>
      </c>
    </row>
    <row r="2284" spans="1:5" ht="12.75">
      <c r="A2284" t="s">
        <v>57</v>
      </c>
      <c r="E2284" s="39" t="s">
        <v>5</v>
      </c>
    </row>
    <row r="2285" spans="1:16" ht="25.5">
      <c r="A2285" t="s">
        <v>50</v>
      </c>
      <c s="34" t="s">
        <v>3194</v>
      </c>
      <c s="34" t="s">
        <v>3195</v>
      </c>
      <c s="35" t="s">
        <v>5</v>
      </c>
      <c s="6" t="s">
        <v>3196</v>
      </c>
      <c s="36" t="s">
        <v>78</v>
      </c>
      <c s="37">
        <v>313.4</v>
      </c>
      <c s="36">
        <v>0.00545</v>
      </c>
      <c s="36">
        <f>ROUND(G2285*H2285,6)</f>
      </c>
      <c r="L2285" s="38">
        <v>0</v>
      </c>
      <c s="32">
        <f>ROUND(ROUND(L2285,2)*ROUND(G2285,3),2)</f>
      </c>
      <c s="36" t="s">
        <v>316</v>
      </c>
      <c>
        <f>(M2285*21)/100</f>
      </c>
      <c t="s">
        <v>28</v>
      </c>
    </row>
    <row r="2286" spans="1:5" ht="25.5">
      <c r="A2286" s="35" t="s">
        <v>55</v>
      </c>
      <c r="E2286" s="39" t="s">
        <v>3196</v>
      </c>
    </row>
    <row r="2287" spans="1:5" ht="12.75">
      <c r="A2287" s="35" t="s">
        <v>56</v>
      </c>
      <c r="E2287" s="40" t="s">
        <v>5</v>
      </c>
    </row>
    <row r="2288" spans="1:5" ht="12.75">
      <c r="A2288" t="s">
        <v>57</v>
      </c>
      <c r="E2288" s="39" t="s">
        <v>5</v>
      </c>
    </row>
    <row r="2289" spans="1:16" ht="25.5">
      <c r="A2289" t="s">
        <v>50</v>
      </c>
      <c s="34" t="s">
        <v>3197</v>
      </c>
      <c s="34" t="s">
        <v>3198</v>
      </c>
      <c s="35" t="s">
        <v>5</v>
      </c>
      <c s="6" t="s">
        <v>3199</v>
      </c>
      <c s="36" t="s">
        <v>201</v>
      </c>
      <c s="37">
        <v>80.984</v>
      </c>
      <c s="36">
        <v>0</v>
      </c>
      <c s="36">
        <f>ROUND(G2289*H2289,6)</f>
      </c>
      <c r="L2289" s="38">
        <v>0</v>
      </c>
      <c s="32">
        <f>ROUND(ROUND(L2289,2)*ROUND(G2289,3),2)</f>
      </c>
      <c s="36" t="s">
        <v>316</v>
      </c>
      <c>
        <f>(M2289*21)/100</f>
      </c>
      <c t="s">
        <v>28</v>
      </c>
    </row>
    <row r="2290" spans="1:5" ht="25.5">
      <c r="A2290" s="35" t="s">
        <v>55</v>
      </c>
      <c r="E2290" s="39" t="s">
        <v>3199</v>
      </c>
    </row>
    <row r="2291" spans="1:5" ht="12.75">
      <c r="A2291" s="35" t="s">
        <v>56</v>
      </c>
      <c r="E2291" s="40" t="s">
        <v>5</v>
      </c>
    </row>
    <row r="2292" spans="1:5" ht="12.75">
      <c r="A2292" t="s">
        <v>57</v>
      </c>
      <c r="E2292" s="39" t="s">
        <v>5</v>
      </c>
    </row>
    <row r="2293" spans="1:16" ht="25.5">
      <c r="A2293" t="s">
        <v>50</v>
      </c>
      <c s="34" t="s">
        <v>3200</v>
      </c>
      <c s="34" t="s">
        <v>3201</v>
      </c>
      <c s="35" t="s">
        <v>5</v>
      </c>
      <c s="6" t="s">
        <v>3202</v>
      </c>
      <c s="36" t="s">
        <v>201</v>
      </c>
      <c s="37">
        <v>80.984</v>
      </c>
      <c s="36">
        <v>0</v>
      </c>
      <c s="36">
        <f>ROUND(G2293*H2293,6)</f>
      </c>
      <c r="L2293" s="38">
        <v>0</v>
      </c>
      <c s="32">
        <f>ROUND(ROUND(L2293,2)*ROUND(G2293,3),2)</f>
      </c>
      <c s="36" t="s">
        <v>316</v>
      </c>
      <c>
        <f>(M2293*21)/100</f>
      </c>
      <c t="s">
        <v>28</v>
      </c>
    </row>
    <row r="2294" spans="1:5" ht="38.25">
      <c r="A2294" s="35" t="s">
        <v>55</v>
      </c>
      <c r="E2294" s="39" t="s">
        <v>3203</v>
      </c>
    </row>
    <row r="2295" spans="1:5" ht="12.75">
      <c r="A2295" s="35" t="s">
        <v>56</v>
      </c>
      <c r="E2295" s="40" t="s">
        <v>5</v>
      </c>
    </row>
    <row r="2296" spans="1:5" ht="12.75">
      <c r="A2296" t="s">
        <v>57</v>
      </c>
      <c r="E2296" s="39" t="s">
        <v>5</v>
      </c>
    </row>
    <row r="2297" spans="1:13" ht="12.75">
      <c r="A2297" t="s">
        <v>47</v>
      </c>
      <c r="C2297" s="31" t="s">
        <v>2921</v>
      </c>
      <c r="E2297" s="33" t="s">
        <v>3204</v>
      </c>
      <c r="J2297" s="32">
        <f>0</f>
      </c>
      <c s="32">
        <f>0</f>
      </c>
      <c s="32">
        <f>0+L2298+L2302+L2306+L2310+L2314+L2318+L2322+L2326+L2330+L2334+L2338+L2342+L2346</f>
      </c>
      <c s="32">
        <f>0+M2298+M2302+M2306+M2310+M2314+M2318+M2322+M2326+M2330+M2334+M2338+M2342+M2346</f>
      </c>
    </row>
    <row r="2298" spans="1:16" ht="25.5">
      <c r="A2298" t="s">
        <v>50</v>
      </c>
      <c s="34" t="s">
        <v>3205</v>
      </c>
      <c s="34" t="s">
        <v>3206</v>
      </c>
      <c s="35" t="s">
        <v>5</v>
      </c>
      <c s="6" t="s">
        <v>3207</v>
      </c>
      <c s="36" t="s">
        <v>70</v>
      </c>
      <c s="37">
        <v>1096.309</v>
      </c>
      <c s="36">
        <v>0.00022</v>
      </c>
      <c s="36">
        <f>ROUND(G2298*H2298,6)</f>
      </c>
      <c r="L2298" s="38">
        <v>0</v>
      </c>
      <c s="32">
        <f>ROUND(ROUND(L2298,2)*ROUND(G2298,3),2)</f>
      </c>
      <c s="36" t="s">
        <v>316</v>
      </c>
      <c>
        <f>(M2298*21)/100</f>
      </c>
      <c t="s">
        <v>28</v>
      </c>
    </row>
    <row r="2299" spans="1:5" ht="25.5">
      <c r="A2299" s="35" t="s">
        <v>55</v>
      </c>
      <c r="E2299" s="39" t="s">
        <v>3207</v>
      </c>
    </row>
    <row r="2300" spans="1:5" ht="25.5">
      <c r="A2300" s="35" t="s">
        <v>56</v>
      </c>
      <c r="E2300" s="40" t="s">
        <v>3208</v>
      </c>
    </row>
    <row r="2301" spans="1:5" ht="12.75">
      <c r="A2301" t="s">
        <v>57</v>
      </c>
      <c r="E2301" s="39" t="s">
        <v>5</v>
      </c>
    </row>
    <row r="2302" spans="1:16" ht="25.5">
      <c r="A2302" t="s">
        <v>50</v>
      </c>
      <c s="34" t="s">
        <v>3209</v>
      </c>
      <c s="34" t="s">
        <v>3210</v>
      </c>
      <c s="35" t="s">
        <v>5</v>
      </c>
      <c s="6" t="s">
        <v>3211</v>
      </c>
      <c s="36" t="s">
        <v>70</v>
      </c>
      <c s="37">
        <v>306.684</v>
      </c>
      <c s="36">
        <v>0</v>
      </c>
      <c s="36">
        <f>ROUND(G2302*H2302,6)</f>
      </c>
      <c r="L2302" s="38">
        <v>0</v>
      </c>
      <c s="32">
        <f>ROUND(ROUND(L2302,2)*ROUND(G2302,3),2)</f>
      </c>
      <c s="36" t="s">
        <v>316</v>
      </c>
      <c>
        <f>(M2302*21)/100</f>
      </c>
      <c t="s">
        <v>28</v>
      </c>
    </row>
    <row r="2303" spans="1:5" ht="25.5">
      <c r="A2303" s="35" t="s">
        <v>55</v>
      </c>
      <c r="E2303" s="39" t="s">
        <v>3211</v>
      </c>
    </row>
    <row r="2304" spans="1:5" ht="102">
      <c r="A2304" s="35" t="s">
        <v>56</v>
      </c>
      <c r="E2304" s="42" t="s">
        <v>3212</v>
      </c>
    </row>
    <row r="2305" spans="1:5" ht="12.75">
      <c r="A2305" t="s">
        <v>57</v>
      </c>
      <c r="E2305" s="39" t="s">
        <v>5</v>
      </c>
    </row>
    <row r="2306" spans="1:16" ht="12.75">
      <c r="A2306" t="s">
        <v>50</v>
      </c>
      <c s="34" t="s">
        <v>3213</v>
      </c>
      <c s="34" t="s">
        <v>3214</v>
      </c>
      <c s="35" t="s">
        <v>5</v>
      </c>
      <c s="6" t="s">
        <v>3215</v>
      </c>
      <c s="36" t="s">
        <v>320</v>
      </c>
      <c s="37">
        <v>950.72</v>
      </c>
      <c s="36">
        <v>0.001</v>
      </c>
      <c s="36">
        <f>ROUND(G2306*H2306,6)</f>
      </c>
      <c r="L2306" s="38">
        <v>0</v>
      </c>
      <c s="32">
        <f>ROUND(ROUND(L2306,2)*ROUND(G2306,3),2)</f>
      </c>
      <c s="36" t="s">
        <v>316</v>
      </c>
      <c>
        <f>(M2306*21)/100</f>
      </c>
      <c t="s">
        <v>28</v>
      </c>
    </row>
    <row r="2307" spans="1:5" ht="12.75">
      <c r="A2307" s="35" t="s">
        <v>55</v>
      </c>
      <c r="E2307" s="39" t="s">
        <v>3215</v>
      </c>
    </row>
    <row r="2308" spans="1:5" ht="12.75">
      <c r="A2308" s="35" t="s">
        <v>56</v>
      </c>
      <c r="E2308" s="40" t="s">
        <v>3216</v>
      </c>
    </row>
    <row r="2309" spans="1:5" ht="12.75">
      <c r="A2309" t="s">
        <v>57</v>
      </c>
      <c r="E2309" s="39" t="s">
        <v>5</v>
      </c>
    </row>
    <row r="2310" spans="1:16" ht="12.75">
      <c r="A2310" t="s">
        <v>50</v>
      </c>
      <c s="34" t="s">
        <v>3217</v>
      </c>
      <c s="34" t="s">
        <v>3218</v>
      </c>
      <c s="35" t="s">
        <v>5</v>
      </c>
      <c s="6" t="s">
        <v>3219</v>
      </c>
      <c s="36" t="s">
        <v>70</v>
      </c>
      <c s="37">
        <v>275.295</v>
      </c>
      <c s="36">
        <v>8E-05</v>
      </c>
      <c s="36">
        <f>ROUND(G2310*H2310,6)</f>
      </c>
      <c r="L2310" s="38">
        <v>0</v>
      </c>
      <c s="32">
        <f>ROUND(ROUND(L2310,2)*ROUND(G2310,3),2)</f>
      </c>
      <c s="36" t="s">
        <v>316</v>
      </c>
      <c>
        <f>(M2310*21)/100</f>
      </c>
      <c t="s">
        <v>28</v>
      </c>
    </row>
    <row r="2311" spans="1:5" ht="12.75">
      <c r="A2311" s="35" t="s">
        <v>55</v>
      </c>
      <c r="E2311" s="39" t="s">
        <v>3219</v>
      </c>
    </row>
    <row r="2312" spans="1:5" ht="204">
      <c r="A2312" s="35" t="s">
        <v>56</v>
      </c>
      <c r="E2312" s="42" t="s">
        <v>3220</v>
      </c>
    </row>
    <row r="2313" spans="1:5" ht="12.75">
      <c r="A2313" t="s">
        <v>57</v>
      </c>
      <c r="E2313" s="39" t="s">
        <v>5</v>
      </c>
    </row>
    <row r="2314" spans="1:16" ht="25.5">
      <c r="A2314" t="s">
        <v>50</v>
      </c>
      <c s="34" t="s">
        <v>3221</v>
      </c>
      <c s="34" t="s">
        <v>3222</v>
      </c>
      <c s="35" t="s">
        <v>5</v>
      </c>
      <c s="6" t="s">
        <v>3223</v>
      </c>
      <c s="36" t="s">
        <v>70</v>
      </c>
      <c s="37">
        <v>68.87</v>
      </c>
      <c s="36">
        <v>0.00012</v>
      </c>
      <c s="36">
        <f>ROUND(G2314*H2314,6)</f>
      </c>
      <c r="L2314" s="38">
        <v>0</v>
      </c>
      <c s="32">
        <f>ROUND(ROUND(L2314,2)*ROUND(G2314,3),2)</f>
      </c>
      <c s="36" t="s">
        <v>316</v>
      </c>
      <c>
        <f>(M2314*21)/100</f>
      </c>
      <c t="s">
        <v>28</v>
      </c>
    </row>
    <row r="2315" spans="1:5" ht="25.5">
      <c r="A2315" s="35" t="s">
        <v>55</v>
      </c>
      <c r="E2315" s="39" t="s">
        <v>3223</v>
      </c>
    </row>
    <row r="2316" spans="1:5" ht="12.75">
      <c r="A2316" s="35" t="s">
        <v>56</v>
      </c>
      <c r="E2316" s="40" t="s">
        <v>3224</v>
      </c>
    </row>
    <row r="2317" spans="1:5" ht="12.75">
      <c r="A2317" t="s">
        <v>57</v>
      </c>
      <c r="E2317" s="39" t="s">
        <v>5</v>
      </c>
    </row>
    <row r="2318" spans="1:16" ht="25.5">
      <c r="A2318" t="s">
        <v>50</v>
      </c>
      <c s="34" t="s">
        <v>3225</v>
      </c>
      <c s="34" t="s">
        <v>3226</v>
      </c>
      <c s="35" t="s">
        <v>5</v>
      </c>
      <c s="6" t="s">
        <v>3227</v>
      </c>
      <c s="36" t="s">
        <v>70</v>
      </c>
      <c s="37">
        <v>68.87</v>
      </c>
      <c s="36">
        <v>0.00054</v>
      </c>
      <c s="36">
        <f>ROUND(G2318*H2318,6)</f>
      </c>
      <c r="L2318" s="38">
        <v>0</v>
      </c>
      <c s="32">
        <f>ROUND(ROUND(L2318,2)*ROUND(G2318,3),2)</f>
      </c>
      <c s="36" t="s">
        <v>316</v>
      </c>
      <c>
        <f>(M2318*21)/100</f>
      </c>
      <c t="s">
        <v>28</v>
      </c>
    </row>
    <row r="2319" spans="1:5" ht="25.5">
      <c r="A2319" s="35" t="s">
        <v>55</v>
      </c>
      <c r="E2319" s="39" t="s">
        <v>3227</v>
      </c>
    </row>
    <row r="2320" spans="1:5" ht="12.75">
      <c r="A2320" s="35" t="s">
        <v>56</v>
      </c>
      <c r="E2320" s="40" t="s">
        <v>3228</v>
      </c>
    </row>
    <row r="2321" spans="1:5" ht="12.75">
      <c r="A2321" t="s">
        <v>57</v>
      </c>
      <c r="E2321" s="39" t="s">
        <v>5</v>
      </c>
    </row>
    <row r="2322" spans="1:16" ht="25.5">
      <c r="A2322" t="s">
        <v>50</v>
      </c>
      <c s="34" t="s">
        <v>3229</v>
      </c>
      <c s="34" t="s">
        <v>3230</v>
      </c>
      <c s="35" t="s">
        <v>5</v>
      </c>
      <c s="6" t="s">
        <v>3231</v>
      </c>
      <c s="36" t="s">
        <v>70</v>
      </c>
      <c s="37">
        <v>275.295</v>
      </c>
      <c s="36">
        <v>0.00021</v>
      </c>
      <c s="36">
        <f>ROUND(G2322*H2322,6)</f>
      </c>
      <c r="L2322" s="38">
        <v>0</v>
      </c>
      <c s="32">
        <f>ROUND(ROUND(L2322,2)*ROUND(G2322,3),2)</f>
      </c>
      <c s="36" t="s">
        <v>316</v>
      </c>
      <c>
        <f>(M2322*21)/100</f>
      </c>
      <c t="s">
        <v>28</v>
      </c>
    </row>
    <row r="2323" spans="1:5" ht="25.5">
      <c r="A2323" s="35" t="s">
        <v>55</v>
      </c>
      <c r="E2323" s="39" t="s">
        <v>3231</v>
      </c>
    </row>
    <row r="2324" spans="1:5" ht="204">
      <c r="A2324" s="35" t="s">
        <v>56</v>
      </c>
      <c r="E2324" s="42" t="s">
        <v>3220</v>
      </c>
    </row>
    <row r="2325" spans="1:5" ht="12.75">
      <c r="A2325" t="s">
        <v>57</v>
      </c>
      <c r="E2325" s="39" t="s">
        <v>5</v>
      </c>
    </row>
    <row r="2326" spans="1:16" ht="25.5">
      <c r="A2326" t="s">
        <v>50</v>
      </c>
      <c s="34" t="s">
        <v>3232</v>
      </c>
      <c s="34" t="s">
        <v>3233</v>
      </c>
      <c s="35" t="s">
        <v>5</v>
      </c>
      <c s="6" t="s">
        <v>3234</v>
      </c>
      <c s="36" t="s">
        <v>70</v>
      </c>
      <c s="37">
        <v>68.87</v>
      </c>
      <c s="36">
        <v>3E-05</v>
      </c>
      <c s="36">
        <f>ROUND(G2326*H2326,6)</f>
      </c>
      <c r="L2326" s="38">
        <v>0</v>
      </c>
      <c s="32">
        <f>ROUND(ROUND(L2326,2)*ROUND(G2326,3),2)</f>
      </c>
      <c s="36" t="s">
        <v>316</v>
      </c>
      <c>
        <f>(M2326*21)/100</f>
      </c>
      <c t="s">
        <v>28</v>
      </c>
    </row>
    <row r="2327" spans="1:5" ht="25.5">
      <c r="A2327" s="35" t="s">
        <v>55</v>
      </c>
      <c r="E2327" s="39" t="s">
        <v>3234</v>
      </c>
    </row>
    <row r="2328" spans="1:5" ht="12.75">
      <c r="A2328" s="35" t="s">
        <v>56</v>
      </c>
      <c r="E2328" s="40" t="s">
        <v>5</v>
      </c>
    </row>
    <row r="2329" spans="1:5" ht="12.75">
      <c r="A2329" t="s">
        <v>57</v>
      </c>
      <c r="E2329" s="39" t="s">
        <v>5</v>
      </c>
    </row>
    <row r="2330" spans="1:16" ht="12.75">
      <c r="A2330" t="s">
        <v>50</v>
      </c>
      <c s="34" t="s">
        <v>3235</v>
      </c>
      <c s="34" t="s">
        <v>3236</v>
      </c>
      <c s="35" t="s">
        <v>5</v>
      </c>
      <c s="6" t="s">
        <v>3237</v>
      </c>
      <c s="36" t="s">
        <v>70</v>
      </c>
      <c s="37">
        <v>243.501</v>
      </c>
      <c s="36">
        <v>0</v>
      </c>
      <c s="36">
        <f>ROUND(G2330*H2330,6)</f>
      </c>
      <c r="L2330" s="38">
        <v>0</v>
      </c>
      <c s="32">
        <f>ROUND(ROUND(L2330,2)*ROUND(G2330,3),2)</f>
      </c>
      <c s="36" t="s">
        <v>316</v>
      </c>
      <c>
        <f>(M2330*21)/100</f>
      </c>
      <c t="s">
        <v>28</v>
      </c>
    </row>
    <row r="2331" spans="1:5" ht="12.75">
      <c r="A2331" s="35" t="s">
        <v>55</v>
      </c>
      <c r="E2331" s="39" t="s">
        <v>3237</v>
      </c>
    </row>
    <row r="2332" spans="1:5" ht="153">
      <c r="A2332" s="35" t="s">
        <v>56</v>
      </c>
      <c r="E2332" s="42" t="s">
        <v>3238</v>
      </c>
    </row>
    <row r="2333" spans="1:5" ht="12.75">
      <c r="A2333" t="s">
        <v>57</v>
      </c>
      <c r="E2333" s="39" t="s">
        <v>5</v>
      </c>
    </row>
    <row r="2334" spans="1:16" ht="12.75">
      <c r="A2334" t="s">
        <v>50</v>
      </c>
      <c s="34" t="s">
        <v>3239</v>
      </c>
      <c s="34" t="s">
        <v>3240</v>
      </c>
      <c s="35" t="s">
        <v>5</v>
      </c>
      <c s="6" t="s">
        <v>3215</v>
      </c>
      <c s="36" t="s">
        <v>320</v>
      </c>
      <c s="37">
        <v>754.853</v>
      </c>
      <c s="36">
        <v>0.001</v>
      </c>
      <c s="36">
        <f>ROUND(G2334*H2334,6)</f>
      </c>
      <c r="L2334" s="38">
        <v>0</v>
      </c>
      <c s="32">
        <f>ROUND(ROUND(L2334,2)*ROUND(G2334,3),2)</f>
      </c>
      <c s="36" t="s">
        <v>1449</v>
      </c>
      <c>
        <f>(M2334*21)/100</f>
      </c>
      <c t="s">
        <v>28</v>
      </c>
    </row>
    <row r="2335" spans="1:5" ht="12.75">
      <c r="A2335" s="35" t="s">
        <v>55</v>
      </c>
      <c r="E2335" s="39" t="s">
        <v>3215</v>
      </c>
    </row>
    <row r="2336" spans="1:5" ht="12.75">
      <c r="A2336" s="35" t="s">
        <v>56</v>
      </c>
      <c r="E2336" s="40" t="s">
        <v>3241</v>
      </c>
    </row>
    <row r="2337" spans="1:5" ht="12.75">
      <c r="A2337" t="s">
        <v>57</v>
      </c>
      <c r="E2337" s="39" t="s">
        <v>5</v>
      </c>
    </row>
    <row r="2338" spans="1:16" ht="25.5">
      <c r="A2338" t="s">
        <v>50</v>
      </c>
      <c s="34" t="s">
        <v>3242</v>
      </c>
      <c s="34" t="s">
        <v>3243</v>
      </c>
      <c s="35" t="s">
        <v>5</v>
      </c>
      <c s="6" t="s">
        <v>3244</v>
      </c>
      <c s="36" t="s">
        <v>70</v>
      </c>
      <c s="37">
        <v>140</v>
      </c>
      <c s="36">
        <v>7E-05</v>
      </c>
      <c s="36">
        <f>ROUND(G2338*H2338,6)</f>
      </c>
      <c r="L2338" s="38">
        <v>0</v>
      </c>
      <c s="32">
        <f>ROUND(ROUND(L2338,2)*ROUND(G2338,3),2)</f>
      </c>
      <c s="36" t="s">
        <v>316</v>
      </c>
      <c>
        <f>(M2338*21)/100</f>
      </c>
      <c t="s">
        <v>28</v>
      </c>
    </row>
    <row r="2339" spans="1:5" ht="25.5">
      <c r="A2339" s="35" t="s">
        <v>55</v>
      </c>
      <c r="E2339" s="39" t="s">
        <v>3244</v>
      </c>
    </row>
    <row r="2340" spans="1:5" ht="127.5">
      <c r="A2340" s="35" t="s">
        <v>56</v>
      </c>
      <c r="E2340" s="42" t="s">
        <v>3245</v>
      </c>
    </row>
    <row r="2341" spans="1:5" ht="12.75">
      <c r="A2341" t="s">
        <v>57</v>
      </c>
      <c r="E2341" s="39" t="s">
        <v>5</v>
      </c>
    </row>
    <row r="2342" spans="1:16" ht="12.75">
      <c r="A2342" t="s">
        <v>50</v>
      </c>
      <c s="34" t="s">
        <v>3246</v>
      </c>
      <c s="34" t="s">
        <v>3247</v>
      </c>
      <c s="35" t="s">
        <v>5</v>
      </c>
      <c s="6" t="s">
        <v>3248</v>
      </c>
      <c s="36" t="s">
        <v>70</v>
      </c>
      <c s="37">
        <v>140</v>
      </c>
      <c s="36">
        <v>0.00012</v>
      </c>
      <c s="36">
        <f>ROUND(G2342*H2342,6)</f>
      </c>
      <c r="L2342" s="38">
        <v>0</v>
      </c>
      <c s="32">
        <f>ROUND(ROUND(L2342,2)*ROUND(G2342,3),2)</f>
      </c>
      <c s="36" t="s">
        <v>316</v>
      </c>
      <c>
        <f>(M2342*21)/100</f>
      </c>
      <c t="s">
        <v>28</v>
      </c>
    </row>
    <row r="2343" spans="1:5" ht="12.75">
      <c r="A2343" s="35" t="s">
        <v>55</v>
      </c>
      <c r="E2343" s="39" t="s">
        <v>3248</v>
      </c>
    </row>
    <row r="2344" spans="1:5" ht="127.5">
      <c r="A2344" s="35" t="s">
        <v>56</v>
      </c>
      <c r="E2344" s="42" t="s">
        <v>3245</v>
      </c>
    </row>
    <row r="2345" spans="1:5" ht="12.75">
      <c r="A2345" t="s">
        <v>57</v>
      </c>
      <c r="E2345" s="39" t="s">
        <v>5</v>
      </c>
    </row>
    <row r="2346" spans="1:16" ht="12.75">
      <c r="A2346" t="s">
        <v>50</v>
      </c>
      <c s="34" t="s">
        <v>3249</v>
      </c>
      <c s="34" t="s">
        <v>3250</v>
      </c>
      <c s="35" t="s">
        <v>5</v>
      </c>
      <c s="6" t="s">
        <v>3251</v>
      </c>
      <c s="36" t="s">
        <v>70</v>
      </c>
      <c s="37">
        <v>140</v>
      </c>
      <c s="36">
        <v>0.00012</v>
      </c>
      <c s="36">
        <f>ROUND(G2346*H2346,6)</f>
      </c>
      <c r="L2346" s="38">
        <v>0</v>
      </c>
      <c s="32">
        <f>ROUND(ROUND(L2346,2)*ROUND(G2346,3),2)</f>
      </c>
      <c s="36" t="s">
        <v>316</v>
      </c>
      <c>
        <f>(M2346*21)/100</f>
      </c>
      <c t="s">
        <v>28</v>
      </c>
    </row>
    <row r="2347" spans="1:5" ht="12.75">
      <c r="A2347" s="35" t="s">
        <v>55</v>
      </c>
      <c r="E2347" s="39" t="s">
        <v>3251</v>
      </c>
    </row>
    <row r="2348" spans="1:5" ht="127.5">
      <c r="A2348" s="35" t="s">
        <v>56</v>
      </c>
      <c r="E2348" s="42" t="s">
        <v>3245</v>
      </c>
    </row>
    <row r="2349" spans="1:5" ht="12.75">
      <c r="A2349" t="s">
        <v>57</v>
      </c>
      <c r="E2349" s="39" t="s">
        <v>5</v>
      </c>
    </row>
    <row r="2350" spans="1:13" ht="12.75">
      <c r="A2350" t="s">
        <v>47</v>
      </c>
      <c r="C2350" s="31" t="s">
        <v>2925</v>
      </c>
      <c r="E2350" s="33" t="s">
        <v>3252</v>
      </c>
      <c r="J2350" s="32">
        <f>0</f>
      </c>
      <c s="32">
        <f>0</f>
      </c>
      <c s="32">
        <f>0+L2351+L2355+L2359</f>
      </c>
      <c s="32">
        <f>0+M2351+M2355+M2359</f>
      </c>
    </row>
    <row r="2351" spans="1:16" ht="12.75">
      <c r="A2351" t="s">
        <v>50</v>
      </c>
      <c s="34" t="s">
        <v>3253</v>
      </c>
      <c s="34" t="s">
        <v>3254</v>
      </c>
      <c s="35" t="s">
        <v>5</v>
      </c>
      <c s="6" t="s">
        <v>3255</v>
      </c>
      <c s="36" t="s">
        <v>70</v>
      </c>
      <c s="37">
        <v>3483.363</v>
      </c>
      <c s="36">
        <v>0.001</v>
      </c>
      <c s="36">
        <f>ROUND(G2351*H2351,6)</f>
      </c>
      <c r="L2351" s="38">
        <v>0</v>
      </c>
      <c s="32">
        <f>ROUND(ROUND(L2351,2)*ROUND(G2351,3),2)</f>
      </c>
      <c s="36" t="s">
        <v>316</v>
      </c>
      <c>
        <f>(M2351*21)/100</f>
      </c>
      <c t="s">
        <v>28</v>
      </c>
    </row>
    <row r="2352" spans="1:5" ht="12.75">
      <c r="A2352" s="35" t="s">
        <v>55</v>
      </c>
      <c r="E2352" s="39" t="s">
        <v>3255</v>
      </c>
    </row>
    <row r="2353" spans="1:5" ht="409.5">
      <c r="A2353" s="35" t="s">
        <v>56</v>
      </c>
      <c r="E2353" s="42" t="s">
        <v>3256</v>
      </c>
    </row>
    <row r="2354" spans="1:5" ht="12.75">
      <c r="A2354" t="s">
        <v>57</v>
      </c>
      <c r="E2354" s="39" t="s">
        <v>5</v>
      </c>
    </row>
    <row r="2355" spans="1:16" ht="12.75">
      <c r="A2355" t="s">
        <v>50</v>
      </c>
      <c s="34" t="s">
        <v>3257</v>
      </c>
      <c s="34" t="s">
        <v>3258</v>
      </c>
      <c s="35" t="s">
        <v>5</v>
      </c>
      <c s="6" t="s">
        <v>3259</v>
      </c>
      <c s="36" t="s">
        <v>70</v>
      </c>
      <c s="37">
        <v>11970.932</v>
      </c>
      <c s="36">
        <v>0.0002</v>
      </c>
      <c s="36">
        <f>ROUND(G2355*H2355,6)</f>
      </c>
      <c r="L2355" s="38">
        <v>0</v>
      </c>
      <c s="32">
        <f>ROUND(ROUND(L2355,2)*ROUND(G2355,3),2)</f>
      </c>
      <c s="36" t="s">
        <v>98</v>
      </c>
      <c>
        <f>(M2355*21)/100</f>
      </c>
      <c t="s">
        <v>28</v>
      </c>
    </row>
    <row r="2356" spans="1:5" ht="12.75">
      <c r="A2356" s="35" t="s">
        <v>55</v>
      </c>
      <c r="E2356" s="39" t="s">
        <v>3259</v>
      </c>
    </row>
    <row r="2357" spans="1:5" ht="12.75">
      <c r="A2357" s="35" t="s">
        <v>56</v>
      </c>
      <c r="E2357" s="40" t="s">
        <v>3260</v>
      </c>
    </row>
    <row r="2358" spans="1:5" ht="12.75">
      <c r="A2358" t="s">
        <v>57</v>
      </c>
      <c r="E2358" s="39" t="s">
        <v>5</v>
      </c>
    </row>
    <row r="2359" spans="1:16" ht="25.5">
      <c r="A2359" t="s">
        <v>50</v>
      </c>
      <c s="34" t="s">
        <v>3261</v>
      </c>
      <c s="34" t="s">
        <v>3262</v>
      </c>
      <c s="35" t="s">
        <v>5</v>
      </c>
      <c s="6" t="s">
        <v>3263</v>
      </c>
      <c s="36" t="s">
        <v>70</v>
      </c>
      <c s="37">
        <v>12456.935</v>
      </c>
      <c s="36">
        <v>0.00026</v>
      </c>
      <c s="36">
        <f>ROUND(G2359*H2359,6)</f>
      </c>
      <c r="L2359" s="38">
        <v>0</v>
      </c>
      <c s="32">
        <f>ROUND(ROUND(L2359,2)*ROUND(G2359,3),2)</f>
      </c>
      <c s="36" t="s">
        <v>98</v>
      </c>
      <c>
        <f>(M2359*21)/100</f>
      </c>
      <c t="s">
        <v>28</v>
      </c>
    </row>
    <row r="2360" spans="1:5" ht="25.5">
      <c r="A2360" s="35" t="s">
        <v>55</v>
      </c>
      <c r="E2360" s="39" t="s">
        <v>3263</v>
      </c>
    </row>
    <row r="2361" spans="1:5" ht="38.25">
      <c r="A2361" s="35" t="s">
        <v>56</v>
      </c>
      <c r="E2361" s="40" t="s">
        <v>3264</v>
      </c>
    </row>
    <row r="2362" spans="1:5" ht="12.75">
      <c r="A2362" t="s">
        <v>57</v>
      </c>
      <c r="E2362" s="39" t="s">
        <v>5</v>
      </c>
    </row>
    <row r="2363" spans="1:13" ht="12.75">
      <c r="A2363" t="s">
        <v>47</v>
      </c>
      <c r="C2363" s="31" t="s">
        <v>2081</v>
      </c>
      <c r="E2363" s="33" t="s">
        <v>3265</v>
      </c>
      <c r="J2363" s="32">
        <f>0</f>
      </c>
      <c s="32">
        <f>0</f>
      </c>
      <c s="32">
        <f>0+L2364+L2368+L2372+L2376+L2380+L2384</f>
      </c>
      <c s="32">
        <f>0+M2364+M2368+M2372+M2376+M2380+M2384</f>
      </c>
    </row>
    <row r="2364" spans="1:16" ht="25.5">
      <c r="A2364" t="s">
        <v>50</v>
      </c>
      <c s="34" t="s">
        <v>3266</v>
      </c>
      <c s="34" t="s">
        <v>3267</v>
      </c>
      <c s="35" t="s">
        <v>5</v>
      </c>
      <c s="6" t="s">
        <v>3268</v>
      </c>
      <c s="36" t="s">
        <v>70</v>
      </c>
      <c s="37">
        <v>453.772</v>
      </c>
      <c s="36">
        <v>0.00094</v>
      </c>
      <c s="36">
        <f>ROUND(G2364*H2364,6)</f>
      </c>
      <c r="L2364" s="38">
        <v>0</v>
      </c>
      <c s="32">
        <f>ROUND(ROUND(L2364,2)*ROUND(G2364,3),2)</f>
      </c>
      <c s="36" t="s">
        <v>316</v>
      </c>
      <c>
        <f>(M2364*21)/100</f>
      </c>
      <c t="s">
        <v>28</v>
      </c>
    </row>
    <row r="2365" spans="1:5" ht="25.5">
      <c r="A2365" s="35" t="s">
        <v>55</v>
      </c>
      <c r="E2365" s="39" t="s">
        <v>3268</v>
      </c>
    </row>
    <row r="2366" spans="1:5" ht="331.5">
      <c r="A2366" s="35" t="s">
        <v>56</v>
      </c>
      <c r="E2366" s="42" t="s">
        <v>3269</v>
      </c>
    </row>
    <row r="2367" spans="1:5" ht="12.75">
      <c r="A2367" t="s">
        <v>57</v>
      </c>
      <c r="E2367" s="39" t="s">
        <v>5</v>
      </c>
    </row>
    <row r="2368" spans="1:16" ht="25.5">
      <c r="A2368" t="s">
        <v>50</v>
      </c>
      <c s="34" t="s">
        <v>3270</v>
      </c>
      <c s="34" t="s">
        <v>3271</v>
      </c>
      <c s="35" t="s">
        <v>5</v>
      </c>
      <c s="6" t="s">
        <v>3272</v>
      </c>
      <c s="36" t="s">
        <v>70</v>
      </c>
      <c s="37">
        <v>453.772</v>
      </c>
      <c s="36">
        <v>0.00024</v>
      </c>
      <c s="36">
        <f>ROUND(G2368*H2368,6)</f>
      </c>
      <c r="L2368" s="38">
        <v>0</v>
      </c>
      <c s="32">
        <f>ROUND(ROUND(L2368,2)*ROUND(G2368,3),2)</f>
      </c>
      <c s="36" t="s">
        <v>316</v>
      </c>
      <c>
        <f>(M2368*21)/100</f>
      </c>
      <c t="s">
        <v>28</v>
      </c>
    </row>
    <row r="2369" spans="1:5" ht="25.5">
      <c r="A2369" s="35" t="s">
        <v>55</v>
      </c>
      <c r="E2369" s="39" t="s">
        <v>3272</v>
      </c>
    </row>
    <row r="2370" spans="1:5" ht="331.5">
      <c r="A2370" s="35" t="s">
        <v>56</v>
      </c>
      <c r="E2370" s="42" t="s">
        <v>3269</v>
      </c>
    </row>
    <row r="2371" spans="1:5" ht="12.75">
      <c r="A2371" t="s">
        <v>57</v>
      </c>
      <c r="E2371" s="39" t="s">
        <v>5</v>
      </c>
    </row>
    <row r="2372" spans="1:16" ht="25.5">
      <c r="A2372" t="s">
        <v>50</v>
      </c>
      <c s="34" t="s">
        <v>3273</v>
      </c>
      <c s="34" t="s">
        <v>3274</v>
      </c>
      <c s="35" t="s">
        <v>5</v>
      </c>
      <c s="6" t="s">
        <v>3275</v>
      </c>
      <c s="36" t="s">
        <v>70</v>
      </c>
      <c s="37">
        <v>453.772</v>
      </c>
      <c s="36">
        <v>0.00024</v>
      </c>
      <c s="36">
        <f>ROUND(G2372*H2372,6)</f>
      </c>
      <c r="L2372" s="38">
        <v>0</v>
      </c>
      <c s="32">
        <f>ROUND(ROUND(L2372,2)*ROUND(G2372,3),2)</f>
      </c>
      <c s="36" t="s">
        <v>316</v>
      </c>
      <c>
        <f>(M2372*21)/100</f>
      </c>
      <c t="s">
        <v>28</v>
      </c>
    </row>
    <row r="2373" spans="1:5" ht="25.5">
      <c r="A2373" s="35" t="s">
        <v>55</v>
      </c>
      <c r="E2373" s="39" t="s">
        <v>3275</v>
      </c>
    </row>
    <row r="2374" spans="1:5" ht="331.5">
      <c r="A2374" s="35" t="s">
        <v>56</v>
      </c>
      <c r="E2374" s="42" t="s">
        <v>3269</v>
      </c>
    </row>
    <row r="2375" spans="1:5" ht="12.75">
      <c r="A2375" t="s">
        <v>57</v>
      </c>
      <c r="E2375" s="39" t="s">
        <v>5</v>
      </c>
    </row>
    <row r="2376" spans="1:16" ht="25.5">
      <c r="A2376" t="s">
        <v>50</v>
      </c>
      <c s="34" t="s">
        <v>3276</v>
      </c>
      <c s="34" t="s">
        <v>3277</v>
      </c>
      <c s="35" t="s">
        <v>5</v>
      </c>
      <c s="6" t="s">
        <v>3278</v>
      </c>
      <c s="36" t="s">
        <v>70</v>
      </c>
      <c s="37">
        <v>264.224</v>
      </c>
      <c s="36">
        <v>0.0008</v>
      </c>
      <c s="36">
        <f>ROUND(G2376*H2376,6)</f>
      </c>
      <c r="L2376" s="38">
        <v>0</v>
      </c>
      <c s="32">
        <f>ROUND(ROUND(L2376,2)*ROUND(G2376,3),2)</f>
      </c>
      <c s="36" t="s">
        <v>316</v>
      </c>
      <c>
        <f>(M2376*21)/100</f>
      </c>
      <c t="s">
        <v>28</v>
      </c>
    </row>
    <row r="2377" spans="1:5" ht="25.5">
      <c r="A2377" s="35" t="s">
        <v>55</v>
      </c>
      <c r="E2377" s="39" t="s">
        <v>3278</v>
      </c>
    </row>
    <row r="2378" spans="1:5" ht="76.5">
      <c r="A2378" s="35" t="s">
        <v>56</v>
      </c>
      <c r="E2378" s="42" t="s">
        <v>3279</v>
      </c>
    </row>
    <row r="2379" spans="1:5" ht="12.75">
      <c r="A2379" t="s">
        <v>57</v>
      </c>
      <c r="E2379" s="39" t="s">
        <v>5</v>
      </c>
    </row>
    <row r="2380" spans="1:16" ht="25.5">
      <c r="A2380" t="s">
        <v>50</v>
      </c>
      <c s="34" t="s">
        <v>3280</v>
      </c>
      <c s="34" t="s">
        <v>3281</v>
      </c>
      <c s="35" t="s">
        <v>5</v>
      </c>
      <c s="6" t="s">
        <v>3282</v>
      </c>
      <c s="36" t="s">
        <v>70</v>
      </c>
      <c s="37">
        <v>264.224</v>
      </c>
      <c s="36">
        <v>0.0002</v>
      </c>
      <c s="36">
        <f>ROUND(G2380*H2380,6)</f>
      </c>
      <c r="L2380" s="38">
        <v>0</v>
      </c>
      <c s="32">
        <f>ROUND(ROUND(L2380,2)*ROUND(G2380,3),2)</f>
      </c>
      <c s="36" t="s">
        <v>316</v>
      </c>
      <c>
        <f>(M2380*21)/100</f>
      </c>
      <c t="s">
        <v>28</v>
      </c>
    </row>
    <row r="2381" spans="1:5" ht="25.5">
      <c r="A2381" s="35" t="s">
        <v>55</v>
      </c>
      <c r="E2381" s="39" t="s">
        <v>3282</v>
      </c>
    </row>
    <row r="2382" spans="1:5" ht="76.5">
      <c r="A2382" s="35" t="s">
        <v>56</v>
      </c>
      <c r="E2382" s="42" t="s">
        <v>3279</v>
      </c>
    </row>
    <row r="2383" spans="1:5" ht="12.75">
      <c r="A2383" t="s">
        <v>57</v>
      </c>
      <c r="E2383" s="39" t="s">
        <v>5</v>
      </c>
    </row>
    <row r="2384" spans="1:16" ht="25.5">
      <c r="A2384" t="s">
        <v>50</v>
      </c>
      <c s="34" t="s">
        <v>3283</v>
      </c>
      <c s="34" t="s">
        <v>3284</v>
      </c>
      <c s="35" t="s">
        <v>5</v>
      </c>
      <c s="6" t="s">
        <v>3285</v>
      </c>
      <c s="36" t="s">
        <v>70</v>
      </c>
      <c s="37">
        <v>264.224</v>
      </c>
      <c s="36">
        <v>0.00021</v>
      </c>
      <c s="36">
        <f>ROUND(G2384*H2384,6)</f>
      </c>
      <c r="L2384" s="38">
        <v>0</v>
      </c>
      <c s="32">
        <f>ROUND(ROUND(L2384,2)*ROUND(G2384,3),2)</f>
      </c>
      <c s="36" t="s">
        <v>316</v>
      </c>
      <c>
        <f>(M2384*21)/100</f>
      </c>
      <c t="s">
        <v>28</v>
      </c>
    </row>
    <row r="2385" spans="1:5" ht="25.5">
      <c r="A2385" s="35" t="s">
        <v>55</v>
      </c>
      <c r="E2385" s="39" t="s">
        <v>3285</v>
      </c>
    </row>
    <row r="2386" spans="1:5" ht="76.5">
      <c r="A2386" s="35" t="s">
        <v>56</v>
      </c>
      <c r="E2386" s="42" t="s">
        <v>3279</v>
      </c>
    </row>
    <row r="2387" spans="1:5" ht="12.75">
      <c r="A2387" t="s">
        <v>57</v>
      </c>
      <c r="E2387" s="39" t="s">
        <v>5</v>
      </c>
    </row>
    <row r="2388" spans="1:13" ht="12.75">
      <c r="A2388" t="s">
        <v>47</v>
      </c>
      <c r="C2388" s="31" t="s">
        <v>82</v>
      </c>
      <c r="E2388" s="33" t="s">
        <v>357</v>
      </c>
      <c r="J2388" s="32">
        <f>0</f>
      </c>
      <c s="32">
        <f>0</f>
      </c>
      <c s="32">
        <f>0+L2389+L2393+L2397+L2401+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L2645+L2649+L2653+L2657+L2661+L2665+L2669+L2673+L2677+L2681+L2685+L2689+L2693+L2697+L2701+L2705+L2709+L2713+L2717+L2721+L2725+L2729+L2733</f>
      </c>
      <c s="32">
        <f>0+M2389+M2393+M2397+M2401+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M2645+M2649+M2653+M2657+M2661+M2665+M2669+M2673+M2677+M2681+M2685+M2689+M2693+M2697+M2701+M2705+M2709+M2713+M2717+M2721+M2725+M2729+M2733</f>
      </c>
    </row>
    <row r="2389" spans="1:16" ht="25.5">
      <c r="A2389" t="s">
        <v>50</v>
      </c>
      <c s="34" t="s">
        <v>3286</v>
      </c>
      <c s="34" t="s">
        <v>3287</v>
      </c>
      <c s="35" t="s">
        <v>5</v>
      </c>
      <c s="6" t="s">
        <v>3288</v>
      </c>
      <c s="36" t="s">
        <v>70</v>
      </c>
      <c s="37">
        <v>9000</v>
      </c>
      <c s="36">
        <v>0</v>
      </c>
      <c s="36">
        <f>ROUND(G2389*H2389,6)</f>
      </c>
      <c r="L2389" s="38">
        <v>0</v>
      </c>
      <c s="32">
        <f>ROUND(ROUND(L2389,2)*ROUND(G2389,3),2)</f>
      </c>
      <c s="36" t="s">
        <v>316</v>
      </c>
      <c>
        <f>(M2389*21)/100</f>
      </c>
      <c t="s">
        <v>28</v>
      </c>
    </row>
    <row r="2390" spans="1:5" ht="25.5">
      <c r="A2390" s="35" t="s">
        <v>55</v>
      </c>
      <c r="E2390" s="39" t="s">
        <v>3288</v>
      </c>
    </row>
    <row r="2391" spans="1:5" ht="12.75">
      <c r="A2391" s="35" t="s">
        <v>56</v>
      </c>
      <c r="E2391" s="40" t="s">
        <v>5</v>
      </c>
    </row>
    <row r="2392" spans="1:5" ht="12.75">
      <c r="A2392" t="s">
        <v>57</v>
      </c>
      <c r="E2392" s="39" t="s">
        <v>5</v>
      </c>
    </row>
    <row r="2393" spans="1:16" ht="25.5">
      <c r="A2393" t="s">
        <v>50</v>
      </c>
      <c s="34" t="s">
        <v>1150</v>
      </c>
      <c s="34" t="s">
        <v>3289</v>
      </c>
      <c s="35" t="s">
        <v>5</v>
      </c>
      <c s="6" t="s">
        <v>3290</v>
      </c>
      <c s="36" t="s">
        <v>70</v>
      </c>
      <c s="37">
        <v>2160000</v>
      </c>
      <c s="36">
        <v>0</v>
      </c>
      <c s="36">
        <f>ROUND(G2393*H2393,6)</f>
      </c>
      <c r="L2393" s="38">
        <v>0</v>
      </c>
      <c s="32">
        <f>ROUND(ROUND(L2393,2)*ROUND(G2393,3),2)</f>
      </c>
      <c s="36" t="s">
        <v>316</v>
      </c>
      <c>
        <f>(M2393*21)/100</f>
      </c>
      <c t="s">
        <v>28</v>
      </c>
    </row>
    <row r="2394" spans="1:5" ht="25.5">
      <c r="A2394" s="35" t="s">
        <v>55</v>
      </c>
      <c r="E2394" s="39" t="s">
        <v>3291</v>
      </c>
    </row>
    <row r="2395" spans="1:5" ht="12.75">
      <c r="A2395" s="35" t="s">
        <v>56</v>
      </c>
      <c r="E2395" s="40" t="s">
        <v>3292</v>
      </c>
    </row>
    <row r="2396" spans="1:5" ht="12.75">
      <c r="A2396" t="s">
        <v>57</v>
      </c>
      <c r="E2396" s="39" t="s">
        <v>5</v>
      </c>
    </row>
    <row r="2397" spans="1:16" ht="25.5">
      <c r="A2397" t="s">
        <v>50</v>
      </c>
      <c s="34" t="s">
        <v>3293</v>
      </c>
      <c s="34" t="s">
        <v>3294</v>
      </c>
      <c s="35" t="s">
        <v>5</v>
      </c>
      <c s="6" t="s">
        <v>3295</v>
      </c>
      <c s="36" t="s">
        <v>70</v>
      </c>
      <c s="37">
        <v>9000</v>
      </c>
      <c s="36">
        <v>0</v>
      </c>
      <c s="36">
        <f>ROUND(G2397*H2397,6)</f>
      </c>
      <c r="L2397" s="38">
        <v>0</v>
      </c>
      <c s="32">
        <f>ROUND(ROUND(L2397,2)*ROUND(G2397,3),2)</f>
      </c>
      <c s="36" t="s">
        <v>316</v>
      </c>
      <c>
        <f>(M2397*21)/100</f>
      </c>
      <c t="s">
        <v>28</v>
      </c>
    </row>
    <row r="2398" spans="1:5" ht="25.5">
      <c r="A2398" s="35" t="s">
        <v>55</v>
      </c>
      <c r="E2398" s="39" t="s">
        <v>3295</v>
      </c>
    </row>
    <row r="2399" spans="1:5" ht="12.75">
      <c r="A2399" s="35" t="s">
        <v>56</v>
      </c>
      <c r="E2399" s="40" t="s">
        <v>5</v>
      </c>
    </row>
    <row r="2400" spans="1:5" ht="12.75">
      <c r="A2400" t="s">
        <v>57</v>
      </c>
      <c r="E2400" s="39" t="s">
        <v>5</v>
      </c>
    </row>
    <row r="2401" spans="1:16" ht="12.75">
      <c r="A2401" t="s">
        <v>50</v>
      </c>
      <c s="34" t="s">
        <v>897</v>
      </c>
      <c s="34" t="s">
        <v>3296</v>
      </c>
      <c s="35" t="s">
        <v>5</v>
      </c>
      <c s="6" t="s">
        <v>3297</v>
      </c>
      <c s="36" t="s">
        <v>70</v>
      </c>
      <c s="37">
        <v>9000</v>
      </c>
      <c s="36">
        <v>0</v>
      </c>
      <c s="36">
        <f>ROUND(G2401*H2401,6)</f>
      </c>
      <c r="L2401" s="38">
        <v>0</v>
      </c>
      <c s="32">
        <f>ROUND(ROUND(L2401,2)*ROUND(G2401,3),2)</f>
      </c>
      <c s="36" t="s">
        <v>316</v>
      </c>
      <c>
        <f>(M2401*21)/100</f>
      </c>
      <c t="s">
        <v>28</v>
      </c>
    </row>
    <row r="2402" spans="1:5" ht="12.75">
      <c r="A2402" s="35" t="s">
        <v>55</v>
      </c>
      <c r="E2402" s="39" t="s">
        <v>3297</v>
      </c>
    </row>
    <row r="2403" spans="1:5" ht="12.75">
      <c r="A2403" s="35" t="s">
        <v>56</v>
      </c>
      <c r="E2403" s="40" t="s">
        <v>5</v>
      </c>
    </row>
    <row r="2404" spans="1:5" ht="12.75">
      <c r="A2404" t="s">
        <v>57</v>
      </c>
      <c r="E2404" s="39" t="s">
        <v>5</v>
      </c>
    </row>
    <row r="2405" spans="1:16" ht="25.5">
      <c r="A2405" t="s">
        <v>50</v>
      </c>
      <c s="34" t="s">
        <v>3298</v>
      </c>
      <c s="34" t="s">
        <v>3299</v>
      </c>
      <c s="35" t="s">
        <v>5</v>
      </c>
      <c s="6" t="s">
        <v>3300</v>
      </c>
      <c s="36" t="s">
        <v>70</v>
      </c>
      <c s="37">
        <v>2160000</v>
      </c>
      <c s="36">
        <v>0</v>
      </c>
      <c s="36">
        <f>ROUND(G2405*H2405,6)</f>
      </c>
      <c r="L2405" s="38">
        <v>0</v>
      </c>
      <c s="32">
        <f>ROUND(ROUND(L2405,2)*ROUND(G2405,3),2)</f>
      </c>
      <c s="36" t="s">
        <v>316</v>
      </c>
      <c>
        <f>(M2405*21)/100</f>
      </c>
      <c t="s">
        <v>28</v>
      </c>
    </row>
    <row r="2406" spans="1:5" ht="25.5">
      <c r="A2406" s="35" t="s">
        <v>55</v>
      </c>
      <c r="E2406" s="39" t="s">
        <v>3300</v>
      </c>
    </row>
    <row r="2407" spans="1:5" ht="12.75">
      <c r="A2407" s="35" t="s">
        <v>56</v>
      </c>
      <c r="E2407" s="40" t="s">
        <v>3292</v>
      </c>
    </row>
    <row r="2408" spans="1:5" ht="12.75">
      <c r="A2408" t="s">
        <v>57</v>
      </c>
      <c r="E2408" s="39" t="s">
        <v>5</v>
      </c>
    </row>
    <row r="2409" spans="1:16" ht="12.75">
      <c r="A2409" t="s">
        <v>50</v>
      </c>
      <c s="34" t="s">
        <v>3301</v>
      </c>
      <c s="34" t="s">
        <v>3302</v>
      </c>
      <c s="35" t="s">
        <v>5</v>
      </c>
      <c s="6" t="s">
        <v>3303</v>
      </c>
      <c s="36" t="s">
        <v>70</v>
      </c>
      <c s="37">
        <v>9000</v>
      </c>
      <c s="36">
        <v>0</v>
      </c>
      <c s="36">
        <f>ROUND(G2409*H2409,6)</f>
      </c>
      <c r="L2409" s="38">
        <v>0</v>
      </c>
      <c s="32">
        <f>ROUND(ROUND(L2409,2)*ROUND(G2409,3),2)</f>
      </c>
      <c s="36" t="s">
        <v>316</v>
      </c>
      <c>
        <f>(M2409*21)/100</f>
      </c>
      <c t="s">
        <v>28</v>
      </c>
    </row>
    <row r="2410" spans="1:5" ht="12.75">
      <c r="A2410" s="35" t="s">
        <v>55</v>
      </c>
      <c r="E2410" s="39" t="s">
        <v>3303</v>
      </c>
    </row>
    <row r="2411" spans="1:5" ht="12.75">
      <c r="A2411" s="35" t="s">
        <v>56</v>
      </c>
      <c r="E2411" s="40" t="s">
        <v>5</v>
      </c>
    </row>
    <row r="2412" spans="1:5" ht="12.75">
      <c r="A2412" t="s">
        <v>57</v>
      </c>
      <c r="E2412" s="39" t="s">
        <v>5</v>
      </c>
    </row>
    <row r="2413" spans="1:16" ht="25.5">
      <c r="A2413" t="s">
        <v>50</v>
      </c>
      <c s="34" t="s">
        <v>3304</v>
      </c>
      <c s="34" t="s">
        <v>3305</v>
      </c>
      <c s="35" t="s">
        <v>5</v>
      </c>
      <c s="6" t="s">
        <v>3306</v>
      </c>
      <c s="36" t="s">
        <v>3307</v>
      </c>
      <c s="37">
        <v>400</v>
      </c>
      <c s="36">
        <v>0</v>
      </c>
      <c s="36">
        <f>ROUND(G2413*H2413,6)</f>
      </c>
      <c r="L2413" s="38">
        <v>0</v>
      </c>
      <c s="32">
        <f>ROUND(ROUND(L2413,2)*ROUND(G2413,3),2)</f>
      </c>
      <c s="36" t="s">
        <v>316</v>
      </c>
      <c>
        <f>(M2413*21)/100</f>
      </c>
      <c t="s">
        <v>28</v>
      </c>
    </row>
    <row r="2414" spans="1:5" ht="25.5">
      <c r="A2414" s="35" t="s">
        <v>55</v>
      </c>
      <c r="E2414" s="39" t="s">
        <v>3306</v>
      </c>
    </row>
    <row r="2415" spans="1:5" ht="12.75">
      <c r="A2415" s="35" t="s">
        <v>56</v>
      </c>
      <c r="E2415" s="40" t="s">
        <v>5</v>
      </c>
    </row>
    <row r="2416" spans="1:5" ht="12.75">
      <c r="A2416" t="s">
        <v>57</v>
      </c>
      <c r="E2416" s="39" t="s">
        <v>5</v>
      </c>
    </row>
    <row r="2417" spans="1:16" ht="25.5">
      <c r="A2417" t="s">
        <v>50</v>
      </c>
      <c s="34" t="s">
        <v>3308</v>
      </c>
      <c s="34" t="s">
        <v>3309</v>
      </c>
      <c s="35" t="s">
        <v>5</v>
      </c>
      <c s="6" t="s">
        <v>3310</v>
      </c>
      <c s="36" t="s">
        <v>70</v>
      </c>
      <c s="37">
        <v>10000</v>
      </c>
      <c s="36">
        <v>0.00013</v>
      </c>
      <c s="36">
        <f>ROUND(G2417*H2417,6)</f>
      </c>
      <c r="L2417" s="38">
        <v>0</v>
      </c>
      <c s="32">
        <f>ROUND(ROUND(L2417,2)*ROUND(G2417,3),2)</f>
      </c>
      <c s="36" t="s">
        <v>316</v>
      </c>
      <c>
        <f>(M2417*21)/100</f>
      </c>
      <c t="s">
        <v>28</v>
      </c>
    </row>
    <row r="2418" spans="1:5" ht="25.5">
      <c r="A2418" s="35" t="s">
        <v>55</v>
      </c>
      <c r="E2418" s="39" t="s">
        <v>3310</v>
      </c>
    </row>
    <row r="2419" spans="1:5" ht="12.75">
      <c r="A2419" s="35" t="s">
        <v>56</v>
      </c>
      <c r="E2419" s="40" t="s">
        <v>5</v>
      </c>
    </row>
    <row r="2420" spans="1:5" ht="12.75">
      <c r="A2420" t="s">
        <v>57</v>
      </c>
      <c r="E2420" s="39" t="s">
        <v>5</v>
      </c>
    </row>
    <row r="2421" spans="1:16" ht="25.5">
      <c r="A2421" t="s">
        <v>50</v>
      </c>
      <c s="34" t="s">
        <v>3311</v>
      </c>
      <c s="34" t="s">
        <v>3312</v>
      </c>
      <c s="35" t="s">
        <v>5</v>
      </c>
      <c s="6" t="s">
        <v>3313</v>
      </c>
      <c s="36" t="s">
        <v>70</v>
      </c>
      <c s="37">
        <v>2000</v>
      </c>
      <c s="36">
        <v>0.00021</v>
      </c>
      <c s="36">
        <f>ROUND(G2421*H2421,6)</f>
      </c>
      <c r="L2421" s="38">
        <v>0</v>
      </c>
      <c s="32">
        <f>ROUND(ROUND(L2421,2)*ROUND(G2421,3),2)</f>
      </c>
      <c s="36" t="s">
        <v>316</v>
      </c>
      <c>
        <f>(M2421*21)/100</f>
      </c>
      <c t="s">
        <v>28</v>
      </c>
    </row>
    <row r="2422" spans="1:5" ht="25.5">
      <c r="A2422" s="35" t="s">
        <v>55</v>
      </c>
      <c r="E2422" s="39" t="s">
        <v>3313</v>
      </c>
    </row>
    <row r="2423" spans="1:5" ht="12.75">
      <c r="A2423" s="35" t="s">
        <v>56</v>
      </c>
      <c r="E2423" s="40" t="s">
        <v>5</v>
      </c>
    </row>
    <row r="2424" spans="1:5" ht="12.75">
      <c r="A2424" t="s">
        <v>57</v>
      </c>
      <c r="E2424" s="39" t="s">
        <v>5</v>
      </c>
    </row>
    <row r="2425" spans="1:16" ht="25.5">
      <c r="A2425" t="s">
        <v>50</v>
      </c>
      <c s="34" t="s">
        <v>3314</v>
      </c>
      <c s="34" t="s">
        <v>3315</v>
      </c>
      <c s="35" t="s">
        <v>5</v>
      </c>
      <c s="6" t="s">
        <v>3316</v>
      </c>
      <c s="36" t="s">
        <v>70</v>
      </c>
      <c s="37">
        <v>7215</v>
      </c>
      <c s="36">
        <v>4E-05</v>
      </c>
      <c s="36">
        <f>ROUND(G2425*H2425,6)</f>
      </c>
      <c r="L2425" s="38">
        <v>0</v>
      </c>
      <c s="32">
        <f>ROUND(ROUND(L2425,2)*ROUND(G2425,3),2)</f>
      </c>
      <c s="36" t="s">
        <v>316</v>
      </c>
      <c>
        <f>(M2425*21)/100</f>
      </c>
      <c t="s">
        <v>28</v>
      </c>
    </row>
    <row r="2426" spans="1:5" ht="25.5">
      <c r="A2426" s="35" t="s">
        <v>55</v>
      </c>
      <c r="E2426" s="39" t="s">
        <v>3316</v>
      </c>
    </row>
    <row r="2427" spans="1:5" ht="165.75">
      <c r="A2427" s="35" t="s">
        <v>56</v>
      </c>
      <c r="E2427" s="42" t="s">
        <v>3317</v>
      </c>
    </row>
    <row r="2428" spans="1:5" ht="12.75">
      <c r="A2428" t="s">
        <v>57</v>
      </c>
      <c r="E2428" s="39" t="s">
        <v>5</v>
      </c>
    </row>
    <row r="2429" spans="1:16" ht="25.5">
      <c r="A2429" t="s">
        <v>50</v>
      </c>
      <c s="34" t="s">
        <v>3318</v>
      </c>
      <c s="34" t="s">
        <v>3319</v>
      </c>
      <c s="35" t="s">
        <v>5</v>
      </c>
      <c s="6" t="s">
        <v>3320</v>
      </c>
      <c s="36" t="s">
        <v>70</v>
      </c>
      <c s="37">
        <v>1760</v>
      </c>
      <c s="36">
        <v>4E-05</v>
      </c>
      <c s="36">
        <f>ROUND(G2429*H2429,6)</f>
      </c>
      <c r="L2429" s="38">
        <v>0</v>
      </c>
      <c s="32">
        <f>ROUND(ROUND(L2429,2)*ROUND(G2429,3),2)</f>
      </c>
      <c s="36" t="s">
        <v>316</v>
      </c>
      <c>
        <f>(M2429*21)/100</f>
      </c>
      <c t="s">
        <v>28</v>
      </c>
    </row>
    <row r="2430" spans="1:5" ht="25.5">
      <c r="A2430" s="35" t="s">
        <v>55</v>
      </c>
      <c r="E2430" s="39" t="s">
        <v>3320</v>
      </c>
    </row>
    <row r="2431" spans="1:5" ht="38.25">
      <c r="A2431" s="35" t="s">
        <v>56</v>
      </c>
      <c r="E2431" s="40" t="s">
        <v>3321</v>
      </c>
    </row>
    <row r="2432" spans="1:5" ht="12.75">
      <c r="A2432" t="s">
        <v>57</v>
      </c>
      <c r="E2432" s="39" t="s">
        <v>5</v>
      </c>
    </row>
    <row r="2433" spans="1:16" ht="25.5">
      <c r="A2433" t="s">
        <v>50</v>
      </c>
      <c s="34" t="s">
        <v>3322</v>
      </c>
      <c s="34" t="s">
        <v>407</v>
      </c>
      <c s="35" t="s">
        <v>5</v>
      </c>
      <c s="6" t="s">
        <v>408</v>
      </c>
      <c s="36" t="s">
        <v>53</v>
      </c>
      <c s="37">
        <v>1.972</v>
      </c>
      <c s="36">
        <v>0</v>
      </c>
      <c s="36">
        <f>ROUND(G2433*H2433,6)</f>
      </c>
      <c r="L2433" s="38">
        <v>0</v>
      </c>
      <c s="32">
        <f>ROUND(ROUND(L2433,2)*ROUND(G2433,3),2)</f>
      </c>
      <c s="36" t="s">
        <v>316</v>
      </c>
      <c>
        <f>(M2433*21)/100</f>
      </c>
      <c t="s">
        <v>28</v>
      </c>
    </row>
    <row r="2434" spans="1:5" ht="38.25">
      <c r="A2434" s="35" t="s">
        <v>55</v>
      </c>
      <c r="E2434" s="39" t="s">
        <v>409</v>
      </c>
    </row>
    <row r="2435" spans="1:5" ht="51">
      <c r="A2435" s="35" t="s">
        <v>56</v>
      </c>
      <c r="E2435" s="42" t="s">
        <v>3323</v>
      </c>
    </row>
    <row r="2436" spans="1:5" ht="12.75">
      <c r="A2436" t="s">
        <v>57</v>
      </c>
      <c r="E2436" s="39" t="s">
        <v>5</v>
      </c>
    </row>
    <row r="2437" spans="1:16" ht="12.75">
      <c r="A2437" t="s">
        <v>50</v>
      </c>
      <c s="34" t="s">
        <v>3324</v>
      </c>
      <c s="34" t="s">
        <v>3325</v>
      </c>
      <c s="35" t="s">
        <v>5</v>
      </c>
      <c s="6" t="s">
        <v>3326</v>
      </c>
      <c s="36" t="s">
        <v>53</v>
      </c>
      <c s="37">
        <v>3.402</v>
      </c>
      <c s="36">
        <v>0</v>
      </c>
      <c s="36">
        <f>ROUND(G2437*H2437,6)</f>
      </c>
      <c r="L2437" s="38">
        <v>0</v>
      </c>
      <c s="32">
        <f>ROUND(ROUND(L2437,2)*ROUND(G2437,3),2)</f>
      </c>
      <c s="36" t="s">
        <v>316</v>
      </c>
      <c>
        <f>(M2437*21)/100</f>
      </c>
      <c t="s">
        <v>28</v>
      </c>
    </row>
    <row r="2438" spans="1:5" ht="12.75">
      <c r="A2438" s="35" t="s">
        <v>55</v>
      </c>
      <c r="E2438" s="39" t="s">
        <v>3326</v>
      </c>
    </row>
    <row r="2439" spans="1:5" ht="51">
      <c r="A2439" s="35" t="s">
        <v>56</v>
      </c>
      <c r="E2439" s="42" t="s">
        <v>3327</v>
      </c>
    </row>
    <row r="2440" spans="1:5" ht="12.75">
      <c r="A2440" t="s">
        <v>57</v>
      </c>
      <c r="E2440" s="39" t="s">
        <v>5</v>
      </c>
    </row>
    <row r="2441" spans="1:16" ht="25.5">
      <c r="A2441" t="s">
        <v>50</v>
      </c>
      <c s="34" t="s">
        <v>3328</v>
      </c>
      <c s="34" t="s">
        <v>3329</v>
      </c>
      <c s="35" t="s">
        <v>5</v>
      </c>
      <c s="6" t="s">
        <v>3330</v>
      </c>
      <c s="36" t="s">
        <v>70</v>
      </c>
      <c s="37">
        <v>843.498</v>
      </c>
      <c s="36">
        <v>0</v>
      </c>
      <c s="36">
        <f>ROUND(G2441*H2441,6)</f>
      </c>
      <c r="L2441" s="38">
        <v>0</v>
      </c>
      <c s="32">
        <f>ROUND(ROUND(L2441,2)*ROUND(G2441,3),2)</f>
      </c>
      <c s="36" t="s">
        <v>316</v>
      </c>
      <c>
        <f>(M2441*21)/100</f>
      </c>
      <c t="s">
        <v>28</v>
      </c>
    </row>
    <row r="2442" spans="1:5" ht="25.5">
      <c r="A2442" s="35" t="s">
        <v>55</v>
      </c>
      <c r="E2442" s="39" t="s">
        <v>3330</v>
      </c>
    </row>
    <row r="2443" spans="1:5" ht="409.5">
      <c r="A2443" s="35" t="s">
        <v>56</v>
      </c>
      <c r="E2443" s="42" t="s">
        <v>3331</v>
      </c>
    </row>
    <row r="2444" spans="1:5" ht="12.75">
      <c r="A2444" t="s">
        <v>57</v>
      </c>
      <c r="E2444" s="39" t="s">
        <v>5</v>
      </c>
    </row>
    <row r="2445" spans="1:16" ht="25.5">
      <c r="A2445" t="s">
        <v>50</v>
      </c>
      <c s="34" t="s">
        <v>3332</v>
      </c>
      <c s="34" t="s">
        <v>3333</v>
      </c>
      <c s="35" t="s">
        <v>5</v>
      </c>
      <c s="6" t="s">
        <v>3334</v>
      </c>
      <c s="36" t="s">
        <v>70</v>
      </c>
      <c s="37">
        <v>3307.875</v>
      </c>
      <c s="36">
        <v>0</v>
      </c>
      <c s="36">
        <f>ROUND(G2445*H2445,6)</f>
      </c>
      <c r="L2445" s="38">
        <v>0</v>
      </c>
      <c s="32">
        <f>ROUND(ROUND(L2445,2)*ROUND(G2445,3),2)</f>
      </c>
      <c s="36" t="s">
        <v>316</v>
      </c>
      <c>
        <f>(M2445*21)/100</f>
      </c>
      <c t="s">
        <v>28</v>
      </c>
    </row>
    <row r="2446" spans="1:5" ht="25.5">
      <c r="A2446" s="35" t="s">
        <v>55</v>
      </c>
      <c r="E2446" s="39" t="s">
        <v>3334</v>
      </c>
    </row>
    <row r="2447" spans="1:5" ht="409.5">
      <c r="A2447" s="35" t="s">
        <v>56</v>
      </c>
      <c r="E2447" s="42" t="s">
        <v>3335</v>
      </c>
    </row>
    <row r="2448" spans="1:5" ht="12.75">
      <c r="A2448" t="s">
        <v>57</v>
      </c>
      <c r="E2448" s="39" t="s">
        <v>5</v>
      </c>
    </row>
    <row r="2449" spans="1:16" ht="25.5">
      <c r="A2449" t="s">
        <v>50</v>
      </c>
      <c s="34" t="s">
        <v>3336</v>
      </c>
      <c s="34" t="s">
        <v>3337</v>
      </c>
      <c s="35" t="s">
        <v>5</v>
      </c>
      <c s="6" t="s">
        <v>3338</v>
      </c>
      <c s="36" t="s">
        <v>53</v>
      </c>
      <c s="37">
        <v>78.968</v>
      </c>
      <c s="36">
        <v>0</v>
      </c>
      <c s="36">
        <f>ROUND(G2449*H2449,6)</f>
      </c>
      <c r="L2449" s="38">
        <v>0</v>
      </c>
      <c s="32">
        <f>ROUND(ROUND(L2449,2)*ROUND(G2449,3),2)</f>
      </c>
      <c s="36" t="s">
        <v>316</v>
      </c>
      <c>
        <f>(M2449*21)/100</f>
      </c>
      <c t="s">
        <v>28</v>
      </c>
    </row>
    <row r="2450" spans="1:5" ht="25.5">
      <c r="A2450" s="35" t="s">
        <v>55</v>
      </c>
      <c r="E2450" s="39" t="s">
        <v>3338</v>
      </c>
    </row>
    <row r="2451" spans="1:5" ht="229.5">
      <c r="A2451" s="35" t="s">
        <v>56</v>
      </c>
      <c r="E2451" s="42" t="s">
        <v>3339</v>
      </c>
    </row>
    <row r="2452" spans="1:5" ht="12.75">
      <c r="A2452" t="s">
        <v>57</v>
      </c>
      <c r="E2452" s="39" t="s">
        <v>5</v>
      </c>
    </row>
    <row r="2453" spans="1:16" ht="25.5">
      <c r="A2453" t="s">
        <v>50</v>
      </c>
      <c s="34" t="s">
        <v>3340</v>
      </c>
      <c s="34" t="s">
        <v>3341</v>
      </c>
      <c s="35" t="s">
        <v>5</v>
      </c>
      <c s="6" t="s">
        <v>3342</v>
      </c>
      <c s="36" t="s">
        <v>53</v>
      </c>
      <c s="37">
        <v>6.687</v>
      </c>
      <c s="36">
        <v>0</v>
      </c>
      <c s="36">
        <f>ROUND(G2453*H2453,6)</f>
      </c>
      <c r="L2453" s="38">
        <v>0</v>
      </c>
      <c s="32">
        <f>ROUND(ROUND(L2453,2)*ROUND(G2453,3),2)</f>
      </c>
      <c s="36" t="s">
        <v>316</v>
      </c>
      <c>
        <f>(M2453*21)/100</f>
      </c>
      <c t="s">
        <v>28</v>
      </c>
    </row>
    <row r="2454" spans="1:5" ht="25.5">
      <c r="A2454" s="35" t="s">
        <v>55</v>
      </c>
      <c r="E2454" s="39" t="s">
        <v>3342</v>
      </c>
    </row>
    <row r="2455" spans="1:5" ht="191.25">
      <c r="A2455" s="35" t="s">
        <v>56</v>
      </c>
      <c r="E2455" s="42" t="s">
        <v>3343</v>
      </c>
    </row>
    <row r="2456" spans="1:5" ht="12.75">
      <c r="A2456" t="s">
        <v>57</v>
      </c>
      <c r="E2456" s="39" t="s">
        <v>5</v>
      </c>
    </row>
    <row r="2457" spans="1:16" ht="12.75">
      <c r="A2457" t="s">
        <v>50</v>
      </c>
      <c s="34" t="s">
        <v>3344</v>
      </c>
      <c s="34" t="s">
        <v>3345</v>
      </c>
      <c s="35" t="s">
        <v>5</v>
      </c>
      <c s="6" t="s">
        <v>3346</v>
      </c>
      <c s="36" t="s">
        <v>70</v>
      </c>
      <c s="37">
        <v>53.414</v>
      </c>
      <c s="36">
        <v>0</v>
      </c>
      <c s="36">
        <f>ROUND(G2457*H2457,6)</f>
      </c>
      <c r="L2457" s="38">
        <v>0</v>
      </c>
      <c s="32">
        <f>ROUND(ROUND(L2457,2)*ROUND(G2457,3),2)</f>
      </c>
      <c s="36" t="s">
        <v>316</v>
      </c>
      <c>
        <f>(M2457*21)/100</f>
      </c>
      <c t="s">
        <v>28</v>
      </c>
    </row>
    <row r="2458" spans="1:5" ht="12.75">
      <c r="A2458" s="35" t="s">
        <v>55</v>
      </c>
      <c r="E2458" s="39" t="s">
        <v>3346</v>
      </c>
    </row>
    <row r="2459" spans="1:5" ht="38.25">
      <c r="A2459" s="35" t="s">
        <v>56</v>
      </c>
      <c r="E2459" s="42" t="s">
        <v>3347</v>
      </c>
    </row>
    <row r="2460" spans="1:5" ht="12.75">
      <c r="A2460" t="s">
        <v>57</v>
      </c>
      <c r="E2460" s="39" t="s">
        <v>5</v>
      </c>
    </row>
    <row r="2461" spans="1:16" ht="12.75">
      <c r="A2461" t="s">
        <v>50</v>
      </c>
      <c s="34" t="s">
        <v>3348</v>
      </c>
      <c s="34" t="s">
        <v>3349</v>
      </c>
      <c s="35" t="s">
        <v>5</v>
      </c>
      <c s="6" t="s">
        <v>3350</v>
      </c>
      <c s="36" t="s">
        <v>53</v>
      </c>
      <c s="37">
        <v>40.465</v>
      </c>
      <c s="36">
        <v>0</v>
      </c>
      <c s="36">
        <f>ROUND(G2461*H2461,6)</f>
      </c>
      <c r="L2461" s="38">
        <v>0</v>
      </c>
      <c s="32">
        <f>ROUND(ROUND(L2461,2)*ROUND(G2461,3),2)</f>
      </c>
      <c s="36" t="s">
        <v>316</v>
      </c>
      <c>
        <f>(M2461*21)/100</f>
      </c>
      <c t="s">
        <v>28</v>
      </c>
    </row>
    <row r="2462" spans="1:5" ht="12.75">
      <c r="A2462" s="35" t="s">
        <v>55</v>
      </c>
      <c r="E2462" s="39" t="s">
        <v>3350</v>
      </c>
    </row>
    <row r="2463" spans="1:5" ht="178.5">
      <c r="A2463" s="35" t="s">
        <v>56</v>
      </c>
      <c r="E2463" s="42" t="s">
        <v>3351</v>
      </c>
    </row>
    <row r="2464" spans="1:5" ht="12.75">
      <c r="A2464" t="s">
        <v>57</v>
      </c>
      <c r="E2464" s="39" t="s">
        <v>5</v>
      </c>
    </row>
    <row r="2465" spans="1:16" ht="12.75">
      <c r="A2465" t="s">
        <v>50</v>
      </c>
      <c s="34" t="s">
        <v>3352</v>
      </c>
      <c s="34" t="s">
        <v>3353</v>
      </c>
      <c s="35" t="s">
        <v>5</v>
      </c>
      <c s="6" t="s">
        <v>3354</v>
      </c>
      <c s="36" t="s">
        <v>70</v>
      </c>
      <c s="37">
        <v>55.44</v>
      </c>
      <c s="36">
        <v>0</v>
      </c>
      <c s="36">
        <f>ROUND(G2465*H2465,6)</f>
      </c>
      <c r="L2465" s="38">
        <v>0</v>
      </c>
      <c s="32">
        <f>ROUND(ROUND(L2465,2)*ROUND(G2465,3),2)</f>
      </c>
      <c s="36" t="s">
        <v>316</v>
      </c>
      <c>
        <f>(M2465*21)/100</f>
      </c>
      <c t="s">
        <v>28</v>
      </c>
    </row>
    <row r="2466" spans="1:5" ht="12.75">
      <c r="A2466" s="35" t="s">
        <v>55</v>
      </c>
      <c r="E2466" s="39" t="s">
        <v>3354</v>
      </c>
    </row>
    <row r="2467" spans="1:5" ht="140.25">
      <c r="A2467" s="35" t="s">
        <v>56</v>
      </c>
      <c r="E2467" s="42" t="s">
        <v>3355</v>
      </c>
    </row>
    <row r="2468" spans="1:5" ht="12.75">
      <c r="A2468" t="s">
        <v>57</v>
      </c>
      <c r="E2468" s="39" t="s">
        <v>5</v>
      </c>
    </row>
    <row r="2469" spans="1:16" ht="25.5">
      <c r="A2469" t="s">
        <v>50</v>
      </c>
      <c s="34" t="s">
        <v>3356</v>
      </c>
      <c s="34" t="s">
        <v>3357</v>
      </c>
      <c s="35" t="s">
        <v>5</v>
      </c>
      <c s="6" t="s">
        <v>3358</v>
      </c>
      <c s="36" t="s">
        <v>85</v>
      </c>
      <c s="37">
        <v>4</v>
      </c>
      <c s="36">
        <v>0</v>
      </c>
      <c s="36">
        <f>ROUND(G2469*H2469,6)</f>
      </c>
      <c r="L2469" s="38">
        <v>0</v>
      </c>
      <c s="32">
        <f>ROUND(ROUND(L2469,2)*ROUND(G2469,3),2)</f>
      </c>
      <c s="36" t="s">
        <v>316</v>
      </c>
      <c>
        <f>(M2469*21)/100</f>
      </c>
      <c t="s">
        <v>28</v>
      </c>
    </row>
    <row r="2470" spans="1:5" ht="25.5">
      <c r="A2470" s="35" t="s">
        <v>55</v>
      </c>
      <c r="E2470" s="39" t="s">
        <v>3358</v>
      </c>
    </row>
    <row r="2471" spans="1:5" ht="12.75">
      <c r="A2471" s="35" t="s">
        <v>56</v>
      </c>
      <c r="E2471" s="40" t="s">
        <v>3359</v>
      </c>
    </row>
    <row r="2472" spans="1:5" ht="12.75">
      <c r="A2472" t="s">
        <v>57</v>
      </c>
      <c r="E2472" s="39" t="s">
        <v>5</v>
      </c>
    </row>
    <row r="2473" spans="1:16" ht="12.75">
      <c r="A2473" t="s">
        <v>50</v>
      </c>
      <c s="34" t="s">
        <v>3360</v>
      </c>
      <c s="34" t="s">
        <v>3361</v>
      </c>
      <c s="35" t="s">
        <v>5</v>
      </c>
      <c s="6" t="s">
        <v>3362</v>
      </c>
      <c s="36" t="s">
        <v>78</v>
      </c>
      <c s="37">
        <v>12.13</v>
      </c>
      <c s="36">
        <v>0</v>
      </c>
      <c s="36">
        <f>ROUND(G2473*H2473,6)</f>
      </c>
      <c r="L2473" s="38">
        <v>0</v>
      </c>
      <c s="32">
        <f>ROUND(ROUND(L2473,2)*ROUND(G2473,3),2)</f>
      </c>
      <c s="36" t="s">
        <v>316</v>
      </c>
      <c>
        <f>(M2473*21)/100</f>
      </c>
      <c t="s">
        <v>28</v>
      </c>
    </row>
    <row r="2474" spans="1:5" ht="12.75">
      <c r="A2474" s="35" t="s">
        <v>55</v>
      </c>
      <c r="E2474" s="39" t="s">
        <v>3362</v>
      </c>
    </row>
    <row r="2475" spans="1:5" ht="38.25">
      <c r="A2475" s="35" t="s">
        <v>56</v>
      </c>
      <c r="E2475" s="42" t="s">
        <v>3363</v>
      </c>
    </row>
    <row r="2476" spans="1:5" ht="12.75">
      <c r="A2476" t="s">
        <v>57</v>
      </c>
      <c r="E2476" s="39" t="s">
        <v>5</v>
      </c>
    </row>
    <row r="2477" spans="1:16" ht="12.75">
      <c r="A2477" t="s">
        <v>50</v>
      </c>
      <c s="34" t="s">
        <v>3364</v>
      </c>
      <c s="34" t="s">
        <v>3365</v>
      </c>
      <c s="35" t="s">
        <v>5</v>
      </c>
      <c s="6" t="s">
        <v>3366</v>
      </c>
      <c s="36" t="s">
        <v>53</v>
      </c>
      <c s="37">
        <v>41.77</v>
      </c>
      <c s="36">
        <v>0</v>
      </c>
      <c s="36">
        <f>ROUND(G2477*H2477,6)</f>
      </c>
      <c r="L2477" s="38">
        <v>0</v>
      </c>
      <c s="32">
        <f>ROUND(ROUND(L2477,2)*ROUND(G2477,3),2)</f>
      </c>
      <c s="36" t="s">
        <v>316</v>
      </c>
      <c>
        <f>(M2477*21)/100</f>
      </c>
      <c t="s">
        <v>28</v>
      </c>
    </row>
    <row r="2478" spans="1:5" ht="12.75">
      <c r="A2478" s="35" t="s">
        <v>55</v>
      </c>
      <c r="E2478" s="39" t="s">
        <v>3366</v>
      </c>
    </row>
    <row r="2479" spans="1:5" ht="216.75">
      <c r="A2479" s="35" t="s">
        <v>56</v>
      </c>
      <c r="E2479" s="42" t="s">
        <v>3367</v>
      </c>
    </row>
    <row r="2480" spans="1:5" ht="12.75">
      <c r="A2480" t="s">
        <v>57</v>
      </c>
      <c r="E2480" s="39" t="s">
        <v>5</v>
      </c>
    </row>
    <row r="2481" spans="1:16" ht="25.5">
      <c r="A2481" t="s">
        <v>50</v>
      </c>
      <c s="34" t="s">
        <v>3368</v>
      </c>
      <c s="34" t="s">
        <v>3369</v>
      </c>
      <c s="35" t="s">
        <v>5</v>
      </c>
      <c s="6" t="s">
        <v>3370</v>
      </c>
      <c s="36" t="s">
        <v>70</v>
      </c>
      <c s="37">
        <v>3.24</v>
      </c>
      <c s="36">
        <v>0</v>
      </c>
      <c s="36">
        <f>ROUND(G2481*H2481,6)</f>
      </c>
      <c r="L2481" s="38">
        <v>0</v>
      </c>
      <c s="32">
        <f>ROUND(ROUND(L2481,2)*ROUND(G2481,3),2)</f>
      </c>
      <c s="36" t="s">
        <v>316</v>
      </c>
      <c>
        <f>(M2481*21)/100</f>
      </c>
      <c t="s">
        <v>28</v>
      </c>
    </row>
    <row r="2482" spans="1:5" ht="25.5">
      <c r="A2482" s="35" t="s">
        <v>55</v>
      </c>
      <c r="E2482" s="39" t="s">
        <v>3370</v>
      </c>
    </row>
    <row r="2483" spans="1:5" ht="38.25">
      <c r="A2483" s="35" t="s">
        <v>56</v>
      </c>
      <c r="E2483" s="42" t="s">
        <v>3371</v>
      </c>
    </row>
    <row r="2484" spans="1:5" ht="12.75">
      <c r="A2484" t="s">
        <v>57</v>
      </c>
      <c r="E2484" s="39" t="s">
        <v>5</v>
      </c>
    </row>
    <row r="2485" spans="1:16" ht="12.75">
      <c r="A2485" t="s">
        <v>50</v>
      </c>
      <c s="34" t="s">
        <v>3372</v>
      </c>
      <c s="34" t="s">
        <v>3373</v>
      </c>
      <c s="35" t="s">
        <v>5</v>
      </c>
      <c s="6" t="s">
        <v>3374</v>
      </c>
      <c s="36" t="s">
        <v>53</v>
      </c>
      <c s="37">
        <v>32.661</v>
      </c>
      <c s="36">
        <v>0</v>
      </c>
      <c s="36">
        <f>ROUND(G2485*H2485,6)</f>
      </c>
      <c r="L2485" s="38">
        <v>0</v>
      </c>
      <c s="32">
        <f>ROUND(ROUND(L2485,2)*ROUND(G2485,3),2)</f>
      </c>
      <c s="36" t="s">
        <v>316</v>
      </c>
      <c>
        <f>(M2485*21)/100</f>
      </c>
      <c t="s">
        <v>28</v>
      </c>
    </row>
    <row r="2486" spans="1:5" ht="12.75">
      <c r="A2486" s="35" t="s">
        <v>55</v>
      </c>
      <c r="E2486" s="39" t="s">
        <v>3374</v>
      </c>
    </row>
    <row r="2487" spans="1:5" ht="409.5">
      <c r="A2487" s="35" t="s">
        <v>56</v>
      </c>
      <c r="E2487" s="42" t="s">
        <v>3375</v>
      </c>
    </row>
    <row r="2488" spans="1:5" ht="12.75">
      <c r="A2488" t="s">
        <v>57</v>
      </c>
      <c r="E2488" s="39" t="s">
        <v>5</v>
      </c>
    </row>
    <row r="2489" spans="1:16" ht="12.75">
      <c r="A2489" t="s">
        <v>50</v>
      </c>
      <c s="34" t="s">
        <v>3376</v>
      </c>
      <c s="34" t="s">
        <v>3377</v>
      </c>
      <c s="35" t="s">
        <v>5</v>
      </c>
      <c s="6" t="s">
        <v>3378</v>
      </c>
      <c s="36" t="s">
        <v>53</v>
      </c>
      <c s="37">
        <v>2.301</v>
      </c>
      <c s="36">
        <v>0</v>
      </c>
      <c s="36">
        <f>ROUND(G2489*H2489,6)</f>
      </c>
      <c r="L2489" s="38">
        <v>0</v>
      </c>
      <c s="32">
        <f>ROUND(ROUND(L2489,2)*ROUND(G2489,3),2)</f>
      </c>
      <c s="36" t="s">
        <v>316</v>
      </c>
      <c>
        <f>(M2489*21)/100</f>
      </c>
      <c t="s">
        <v>28</v>
      </c>
    </row>
    <row r="2490" spans="1:5" ht="12.75">
      <c r="A2490" s="35" t="s">
        <v>55</v>
      </c>
      <c r="E2490" s="39" t="s">
        <v>3378</v>
      </c>
    </row>
    <row r="2491" spans="1:5" ht="38.25">
      <c r="A2491" s="35" t="s">
        <v>56</v>
      </c>
      <c r="E2491" s="42" t="s">
        <v>3379</v>
      </c>
    </row>
    <row r="2492" spans="1:5" ht="12.75">
      <c r="A2492" t="s">
        <v>57</v>
      </c>
      <c r="E2492" s="39" t="s">
        <v>5</v>
      </c>
    </row>
    <row r="2493" spans="1:16" ht="25.5">
      <c r="A2493" t="s">
        <v>50</v>
      </c>
      <c s="34" t="s">
        <v>3380</v>
      </c>
      <c s="34" t="s">
        <v>3381</v>
      </c>
      <c s="35" t="s">
        <v>5</v>
      </c>
      <c s="6" t="s">
        <v>3382</v>
      </c>
      <c s="36" t="s">
        <v>70</v>
      </c>
      <c s="37">
        <v>3138.777</v>
      </c>
      <c s="36">
        <v>0</v>
      </c>
      <c s="36">
        <f>ROUND(G2493*H2493,6)</f>
      </c>
      <c r="L2493" s="38">
        <v>0</v>
      </c>
      <c s="32">
        <f>ROUND(ROUND(L2493,2)*ROUND(G2493,3),2)</f>
      </c>
      <c s="36" t="s">
        <v>316</v>
      </c>
      <c>
        <f>(M2493*21)/100</f>
      </c>
      <c t="s">
        <v>28</v>
      </c>
    </row>
    <row r="2494" spans="1:5" ht="25.5">
      <c r="A2494" s="35" t="s">
        <v>55</v>
      </c>
      <c r="E2494" s="39" t="s">
        <v>3382</v>
      </c>
    </row>
    <row r="2495" spans="1:5" ht="89.25">
      <c r="A2495" s="35" t="s">
        <v>56</v>
      </c>
      <c r="E2495" s="42" t="s">
        <v>3383</v>
      </c>
    </row>
    <row r="2496" spans="1:5" ht="12.75">
      <c r="A2496" t="s">
        <v>57</v>
      </c>
      <c r="E2496" s="39" t="s">
        <v>5</v>
      </c>
    </row>
    <row r="2497" spans="1:16" ht="25.5">
      <c r="A2497" t="s">
        <v>50</v>
      </c>
      <c s="34" t="s">
        <v>3384</v>
      </c>
      <c s="34" t="s">
        <v>3385</v>
      </c>
      <c s="35" t="s">
        <v>5</v>
      </c>
      <c s="6" t="s">
        <v>3386</v>
      </c>
      <c s="36" t="s">
        <v>53</v>
      </c>
      <c s="37">
        <v>32.661</v>
      </c>
      <c s="36">
        <v>0</v>
      </c>
      <c s="36">
        <f>ROUND(G2497*H2497,6)</f>
      </c>
      <c r="L2497" s="38">
        <v>0</v>
      </c>
      <c s="32">
        <f>ROUND(ROUND(L2497,2)*ROUND(G2497,3),2)</f>
      </c>
      <c s="36" t="s">
        <v>316</v>
      </c>
      <c>
        <f>(M2497*21)/100</f>
      </c>
      <c t="s">
        <v>28</v>
      </c>
    </row>
    <row r="2498" spans="1:5" ht="25.5">
      <c r="A2498" s="35" t="s">
        <v>55</v>
      </c>
      <c r="E2498" s="39" t="s">
        <v>3386</v>
      </c>
    </row>
    <row r="2499" spans="1:5" ht="409.5">
      <c r="A2499" s="35" t="s">
        <v>56</v>
      </c>
      <c r="E2499" s="42" t="s">
        <v>3375</v>
      </c>
    </row>
    <row r="2500" spans="1:5" ht="12.75">
      <c r="A2500" t="s">
        <v>57</v>
      </c>
      <c r="E2500" s="39" t="s">
        <v>5</v>
      </c>
    </row>
    <row r="2501" spans="1:16" ht="25.5">
      <c r="A2501" t="s">
        <v>50</v>
      </c>
      <c s="34" t="s">
        <v>3387</v>
      </c>
      <c s="34" t="s">
        <v>3388</v>
      </c>
      <c s="35" t="s">
        <v>5</v>
      </c>
      <c s="6" t="s">
        <v>3389</v>
      </c>
      <c s="36" t="s">
        <v>53</v>
      </c>
      <c s="37">
        <v>636.591</v>
      </c>
      <c s="36">
        <v>0</v>
      </c>
      <c s="36">
        <f>ROUND(G2501*H2501,6)</f>
      </c>
      <c r="L2501" s="38">
        <v>0</v>
      </c>
      <c s="32">
        <f>ROUND(ROUND(L2501,2)*ROUND(G2501,3),2)</f>
      </c>
      <c s="36" t="s">
        <v>316</v>
      </c>
      <c>
        <f>(M2501*21)/100</f>
      </c>
      <c t="s">
        <v>28</v>
      </c>
    </row>
    <row r="2502" spans="1:5" ht="25.5">
      <c r="A2502" s="35" t="s">
        <v>55</v>
      </c>
      <c r="E2502" s="39" t="s">
        <v>3389</v>
      </c>
    </row>
    <row r="2503" spans="1:5" ht="409.5">
      <c r="A2503" s="35" t="s">
        <v>56</v>
      </c>
      <c r="E2503" s="42" t="s">
        <v>3390</v>
      </c>
    </row>
    <row r="2504" spans="1:5" ht="12.75">
      <c r="A2504" t="s">
        <v>57</v>
      </c>
      <c r="E2504" s="39" t="s">
        <v>5</v>
      </c>
    </row>
    <row r="2505" spans="1:16" ht="25.5">
      <c r="A2505" t="s">
        <v>50</v>
      </c>
      <c s="34" t="s">
        <v>3391</v>
      </c>
      <c s="34" t="s">
        <v>3392</v>
      </c>
      <c s="35" t="s">
        <v>5</v>
      </c>
      <c s="6" t="s">
        <v>3393</v>
      </c>
      <c s="36" t="s">
        <v>70</v>
      </c>
      <c s="37">
        <v>18</v>
      </c>
      <c s="36">
        <v>0</v>
      </c>
      <c s="36">
        <f>ROUND(G2505*H2505,6)</f>
      </c>
      <c r="L2505" s="38">
        <v>0</v>
      </c>
      <c s="32">
        <f>ROUND(ROUND(L2505,2)*ROUND(G2505,3),2)</f>
      </c>
      <c s="36" t="s">
        <v>316</v>
      </c>
      <c>
        <f>(M2505*21)/100</f>
      </c>
      <c t="s">
        <v>28</v>
      </c>
    </row>
    <row r="2506" spans="1:5" ht="25.5">
      <c r="A2506" s="35" t="s">
        <v>55</v>
      </c>
      <c r="E2506" s="39" t="s">
        <v>3393</v>
      </c>
    </row>
    <row r="2507" spans="1:5" ht="63.75">
      <c r="A2507" s="35" t="s">
        <v>56</v>
      </c>
      <c r="E2507" s="42" t="s">
        <v>3394</v>
      </c>
    </row>
    <row r="2508" spans="1:5" ht="12.75">
      <c r="A2508" t="s">
        <v>57</v>
      </c>
      <c r="E2508" s="39" t="s">
        <v>5</v>
      </c>
    </row>
    <row r="2509" spans="1:16" ht="25.5">
      <c r="A2509" t="s">
        <v>50</v>
      </c>
      <c s="34" t="s">
        <v>3395</v>
      </c>
      <c s="34" t="s">
        <v>3396</v>
      </c>
      <c s="35" t="s">
        <v>5</v>
      </c>
      <c s="6" t="s">
        <v>3397</v>
      </c>
      <c s="36" t="s">
        <v>70</v>
      </c>
      <c s="37">
        <v>346.29</v>
      </c>
      <c s="36">
        <v>0</v>
      </c>
      <c s="36">
        <f>ROUND(G2509*H2509,6)</f>
      </c>
      <c r="L2509" s="38">
        <v>0</v>
      </c>
      <c s="32">
        <f>ROUND(ROUND(L2509,2)*ROUND(G2509,3),2)</f>
      </c>
      <c s="36" t="s">
        <v>316</v>
      </c>
      <c>
        <f>(M2509*21)/100</f>
      </c>
      <c t="s">
        <v>28</v>
      </c>
    </row>
    <row r="2510" spans="1:5" ht="25.5">
      <c r="A2510" s="35" t="s">
        <v>55</v>
      </c>
      <c r="E2510" s="39" t="s">
        <v>3397</v>
      </c>
    </row>
    <row r="2511" spans="1:5" ht="409.5">
      <c r="A2511" s="35" t="s">
        <v>56</v>
      </c>
      <c r="E2511" s="42" t="s">
        <v>3398</v>
      </c>
    </row>
    <row r="2512" spans="1:5" ht="12.75">
      <c r="A2512" t="s">
        <v>57</v>
      </c>
      <c r="E2512" s="39" t="s">
        <v>5</v>
      </c>
    </row>
    <row r="2513" spans="1:16" ht="25.5">
      <c r="A2513" t="s">
        <v>50</v>
      </c>
      <c s="34" t="s">
        <v>3399</v>
      </c>
      <c s="34" t="s">
        <v>3400</v>
      </c>
      <c s="35" t="s">
        <v>5</v>
      </c>
      <c s="6" t="s">
        <v>3401</v>
      </c>
      <c s="36" t="s">
        <v>70</v>
      </c>
      <c s="37">
        <v>61.869</v>
      </c>
      <c s="36">
        <v>0</v>
      </c>
      <c s="36">
        <f>ROUND(G2513*H2513,6)</f>
      </c>
      <c r="L2513" s="38">
        <v>0</v>
      </c>
      <c s="32">
        <f>ROUND(ROUND(L2513,2)*ROUND(G2513,3),2)</f>
      </c>
      <c s="36" t="s">
        <v>316</v>
      </c>
      <c>
        <f>(M2513*21)/100</f>
      </c>
      <c t="s">
        <v>28</v>
      </c>
    </row>
    <row r="2514" spans="1:5" ht="25.5">
      <c r="A2514" s="35" t="s">
        <v>55</v>
      </c>
      <c r="E2514" s="39" t="s">
        <v>3401</v>
      </c>
    </row>
    <row r="2515" spans="1:5" ht="280.5">
      <c r="A2515" s="35" t="s">
        <v>56</v>
      </c>
      <c r="E2515" s="42" t="s">
        <v>3402</v>
      </c>
    </row>
    <row r="2516" spans="1:5" ht="12.75">
      <c r="A2516" t="s">
        <v>57</v>
      </c>
      <c r="E2516" s="39" t="s">
        <v>5</v>
      </c>
    </row>
    <row r="2517" spans="1:16" ht="25.5">
      <c r="A2517" t="s">
        <v>50</v>
      </c>
      <c s="34" t="s">
        <v>3403</v>
      </c>
      <c s="34" t="s">
        <v>3404</v>
      </c>
      <c s="35" t="s">
        <v>5</v>
      </c>
      <c s="6" t="s">
        <v>3405</v>
      </c>
      <c s="36" t="s">
        <v>70</v>
      </c>
      <c s="37">
        <v>19.44</v>
      </c>
      <c s="36">
        <v>0</v>
      </c>
      <c s="36">
        <f>ROUND(G2517*H2517,6)</f>
      </c>
      <c r="L2517" s="38">
        <v>0</v>
      </c>
      <c s="32">
        <f>ROUND(ROUND(L2517,2)*ROUND(G2517,3),2)</f>
      </c>
      <c s="36" t="s">
        <v>316</v>
      </c>
      <c>
        <f>(M2517*21)/100</f>
      </c>
      <c t="s">
        <v>28</v>
      </c>
    </row>
    <row r="2518" spans="1:5" ht="25.5">
      <c r="A2518" s="35" t="s">
        <v>55</v>
      </c>
      <c r="E2518" s="39" t="s">
        <v>3405</v>
      </c>
    </row>
    <row r="2519" spans="1:5" ht="51">
      <c r="A2519" s="35" t="s">
        <v>56</v>
      </c>
      <c r="E2519" s="42" t="s">
        <v>3406</v>
      </c>
    </row>
    <row r="2520" spans="1:5" ht="12.75">
      <c r="A2520" t="s">
        <v>57</v>
      </c>
      <c r="E2520" s="39" t="s">
        <v>5</v>
      </c>
    </row>
    <row r="2521" spans="1:16" ht="25.5">
      <c r="A2521" t="s">
        <v>50</v>
      </c>
      <c s="34" t="s">
        <v>1078</v>
      </c>
      <c s="34" t="s">
        <v>3407</v>
      </c>
      <c s="35" t="s">
        <v>5</v>
      </c>
      <c s="6" t="s">
        <v>3408</v>
      </c>
      <c s="36" t="s">
        <v>70</v>
      </c>
      <c s="37">
        <v>162.06</v>
      </c>
      <c s="36">
        <v>0</v>
      </c>
      <c s="36">
        <f>ROUND(G2521*H2521,6)</f>
      </c>
      <c r="L2521" s="38">
        <v>0</v>
      </c>
      <c s="32">
        <f>ROUND(ROUND(L2521,2)*ROUND(G2521,3),2)</f>
      </c>
      <c s="36" t="s">
        <v>316</v>
      </c>
      <c>
        <f>(M2521*21)/100</f>
      </c>
      <c t="s">
        <v>28</v>
      </c>
    </row>
    <row r="2522" spans="1:5" ht="25.5">
      <c r="A2522" s="35" t="s">
        <v>55</v>
      </c>
      <c r="E2522" s="39" t="s">
        <v>3408</v>
      </c>
    </row>
    <row r="2523" spans="1:5" ht="89.25">
      <c r="A2523" s="35" t="s">
        <v>56</v>
      </c>
      <c r="E2523" s="42" t="s">
        <v>3409</v>
      </c>
    </row>
    <row r="2524" spans="1:5" ht="12.75">
      <c r="A2524" t="s">
        <v>57</v>
      </c>
      <c r="E2524" s="39" t="s">
        <v>5</v>
      </c>
    </row>
    <row r="2525" spans="1:16" ht="25.5">
      <c r="A2525" t="s">
        <v>50</v>
      </c>
      <c s="34" t="s">
        <v>3410</v>
      </c>
      <c s="34" t="s">
        <v>3411</v>
      </c>
      <c s="35" t="s">
        <v>5</v>
      </c>
      <c s="6" t="s">
        <v>3412</v>
      </c>
      <c s="36" t="s">
        <v>70</v>
      </c>
      <c s="37">
        <v>135.42</v>
      </c>
      <c s="36">
        <v>0</v>
      </c>
      <c s="36">
        <f>ROUND(G2525*H2525,6)</f>
      </c>
      <c r="L2525" s="38">
        <v>0</v>
      </c>
      <c s="32">
        <f>ROUND(ROUND(L2525,2)*ROUND(G2525,3),2)</f>
      </c>
      <c s="36" t="s">
        <v>316</v>
      </c>
      <c>
        <f>(M2525*21)/100</f>
      </c>
      <c t="s">
        <v>28</v>
      </c>
    </row>
    <row r="2526" spans="1:5" ht="25.5">
      <c r="A2526" s="35" t="s">
        <v>55</v>
      </c>
      <c r="E2526" s="39" t="s">
        <v>3412</v>
      </c>
    </row>
    <row r="2527" spans="1:5" ht="89.25">
      <c r="A2527" s="35" t="s">
        <v>56</v>
      </c>
      <c r="E2527" s="42" t="s">
        <v>3413</v>
      </c>
    </row>
    <row r="2528" spans="1:5" ht="12.75">
      <c r="A2528" t="s">
        <v>57</v>
      </c>
      <c r="E2528" s="39" t="s">
        <v>5</v>
      </c>
    </row>
    <row r="2529" spans="1:16" ht="38.25">
      <c r="A2529" t="s">
        <v>50</v>
      </c>
      <c s="34" t="s">
        <v>3414</v>
      </c>
      <c s="34" t="s">
        <v>3415</v>
      </c>
      <c s="35" t="s">
        <v>5</v>
      </c>
      <c s="6" t="s">
        <v>3416</v>
      </c>
      <c s="36" t="s">
        <v>70</v>
      </c>
      <c s="37">
        <v>2.2</v>
      </c>
      <c s="36">
        <v>0</v>
      </c>
      <c s="36">
        <f>ROUND(G2529*H2529,6)</f>
      </c>
      <c r="L2529" s="38">
        <v>0</v>
      </c>
      <c s="32">
        <f>ROUND(ROUND(L2529,2)*ROUND(G2529,3),2)</f>
      </c>
      <c s="36" t="s">
        <v>316</v>
      </c>
      <c>
        <f>(M2529*21)/100</f>
      </c>
      <c t="s">
        <v>28</v>
      </c>
    </row>
    <row r="2530" spans="1:5" ht="38.25">
      <c r="A2530" s="35" t="s">
        <v>55</v>
      </c>
      <c r="E2530" s="39" t="s">
        <v>3417</v>
      </c>
    </row>
    <row r="2531" spans="1:5" ht="38.25">
      <c r="A2531" s="35" t="s">
        <v>56</v>
      </c>
      <c r="E2531" s="42" t="s">
        <v>3418</v>
      </c>
    </row>
    <row r="2532" spans="1:5" ht="12.75">
      <c r="A2532" t="s">
        <v>57</v>
      </c>
      <c r="E2532" s="39" t="s">
        <v>5</v>
      </c>
    </row>
    <row r="2533" spans="1:16" ht="38.25">
      <c r="A2533" t="s">
        <v>50</v>
      </c>
      <c s="34" t="s">
        <v>3419</v>
      </c>
      <c s="34" t="s">
        <v>3420</v>
      </c>
      <c s="35" t="s">
        <v>5</v>
      </c>
      <c s="6" t="s">
        <v>3416</v>
      </c>
      <c s="36" t="s">
        <v>53</v>
      </c>
      <c s="37">
        <v>1.108</v>
      </c>
      <c s="36">
        <v>0</v>
      </c>
      <c s="36">
        <f>ROUND(G2533*H2533,6)</f>
      </c>
      <c r="L2533" s="38">
        <v>0</v>
      </c>
      <c s="32">
        <f>ROUND(ROUND(L2533,2)*ROUND(G2533,3),2)</f>
      </c>
      <c s="36" t="s">
        <v>316</v>
      </c>
      <c>
        <f>(M2533*21)/100</f>
      </c>
      <c t="s">
        <v>28</v>
      </c>
    </row>
    <row r="2534" spans="1:5" ht="38.25">
      <c r="A2534" s="35" t="s">
        <v>55</v>
      </c>
      <c r="E2534" s="39" t="s">
        <v>3421</v>
      </c>
    </row>
    <row r="2535" spans="1:5" ht="51">
      <c r="A2535" s="35" t="s">
        <v>56</v>
      </c>
      <c r="E2535" s="42" t="s">
        <v>3422</v>
      </c>
    </row>
    <row r="2536" spans="1:5" ht="12.75">
      <c r="A2536" t="s">
        <v>57</v>
      </c>
      <c r="E2536" s="39" t="s">
        <v>5</v>
      </c>
    </row>
    <row r="2537" spans="1:16" ht="25.5">
      <c r="A2537" t="s">
        <v>50</v>
      </c>
      <c s="34" t="s">
        <v>3423</v>
      </c>
      <c s="34" t="s">
        <v>3424</v>
      </c>
      <c s="35" t="s">
        <v>5</v>
      </c>
      <c s="6" t="s">
        <v>3425</v>
      </c>
      <c s="36" t="s">
        <v>53</v>
      </c>
      <c s="37">
        <v>0.992</v>
      </c>
      <c s="36">
        <v>0</v>
      </c>
      <c s="36">
        <f>ROUND(G2537*H2537,6)</f>
      </c>
      <c r="L2537" s="38">
        <v>0</v>
      </c>
      <c s="32">
        <f>ROUND(ROUND(L2537,2)*ROUND(G2537,3),2)</f>
      </c>
      <c s="36" t="s">
        <v>316</v>
      </c>
      <c>
        <f>(M2537*21)/100</f>
      </c>
      <c t="s">
        <v>28</v>
      </c>
    </row>
    <row r="2538" spans="1:5" ht="25.5">
      <c r="A2538" s="35" t="s">
        <v>55</v>
      </c>
      <c r="E2538" s="39" t="s">
        <v>3425</v>
      </c>
    </row>
    <row r="2539" spans="1:5" ht="38.25">
      <c r="A2539" s="35" t="s">
        <v>56</v>
      </c>
      <c r="E2539" s="42" t="s">
        <v>3426</v>
      </c>
    </row>
    <row r="2540" spans="1:5" ht="12.75">
      <c r="A2540" t="s">
        <v>57</v>
      </c>
      <c r="E2540" s="39" t="s">
        <v>5</v>
      </c>
    </row>
    <row r="2541" spans="1:16" ht="38.25">
      <c r="A2541" t="s">
        <v>50</v>
      </c>
      <c s="34" t="s">
        <v>3427</v>
      </c>
      <c s="34" t="s">
        <v>3428</v>
      </c>
      <c s="35" t="s">
        <v>5</v>
      </c>
      <c s="6" t="s">
        <v>3429</v>
      </c>
      <c s="36" t="s">
        <v>85</v>
      </c>
      <c s="37">
        <v>3</v>
      </c>
      <c s="36">
        <v>0</v>
      </c>
      <c s="36">
        <f>ROUND(G2541*H2541,6)</f>
      </c>
      <c r="L2541" s="38">
        <v>0</v>
      </c>
      <c s="32">
        <f>ROUND(ROUND(L2541,2)*ROUND(G2541,3),2)</f>
      </c>
      <c s="36" t="s">
        <v>316</v>
      </c>
      <c>
        <f>(M2541*21)/100</f>
      </c>
      <c t="s">
        <v>28</v>
      </c>
    </row>
    <row r="2542" spans="1:5" ht="38.25">
      <c r="A2542" s="35" t="s">
        <v>55</v>
      </c>
      <c r="E2542" s="39" t="s">
        <v>3430</v>
      </c>
    </row>
    <row r="2543" spans="1:5" ht="63.75">
      <c r="A2543" s="35" t="s">
        <v>56</v>
      </c>
      <c r="E2543" s="42" t="s">
        <v>3431</v>
      </c>
    </row>
    <row r="2544" spans="1:5" ht="12.75">
      <c r="A2544" t="s">
        <v>57</v>
      </c>
      <c r="E2544" s="39" t="s">
        <v>5</v>
      </c>
    </row>
    <row r="2545" spans="1:16" ht="38.25">
      <c r="A2545" t="s">
        <v>50</v>
      </c>
      <c s="34" t="s">
        <v>3432</v>
      </c>
      <c s="34" t="s">
        <v>3433</v>
      </c>
      <c s="35" t="s">
        <v>5</v>
      </c>
      <c s="6" t="s">
        <v>3434</v>
      </c>
      <c s="36" t="s">
        <v>85</v>
      </c>
      <c s="37">
        <v>20</v>
      </c>
      <c s="36">
        <v>0</v>
      </c>
      <c s="36">
        <f>ROUND(G2545*H2545,6)</f>
      </c>
      <c r="L2545" s="38">
        <v>0</v>
      </c>
      <c s="32">
        <f>ROUND(ROUND(L2545,2)*ROUND(G2545,3),2)</f>
      </c>
      <c s="36" t="s">
        <v>316</v>
      </c>
      <c>
        <f>(M2545*21)/100</f>
      </c>
      <c t="s">
        <v>28</v>
      </c>
    </row>
    <row r="2546" spans="1:5" ht="38.25">
      <c r="A2546" s="35" t="s">
        <v>55</v>
      </c>
      <c r="E2546" s="39" t="s">
        <v>3435</v>
      </c>
    </row>
    <row r="2547" spans="1:5" ht="89.25">
      <c r="A2547" s="35" t="s">
        <v>56</v>
      </c>
      <c r="E2547" s="42" t="s">
        <v>3436</v>
      </c>
    </row>
    <row r="2548" spans="1:5" ht="12.75">
      <c r="A2548" t="s">
        <v>57</v>
      </c>
      <c r="E2548" s="39" t="s">
        <v>5</v>
      </c>
    </row>
    <row r="2549" spans="1:16" ht="25.5">
      <c r="A2549" t="s">
        <v>50</v>
      </c>
      <c s="34" t="s">
        <v>3437</v>
      </c>
      <c s="34" t="s">
        <v>3438</v>
      </c>
      <c s="35" t="s">
        <v>5</v>
      </c>
      <c s="6" t="s">
        <v>3439</v>
      </c>
      <c s="36" t="s">
        <v>78</v>
      </c>
      <c s="37">
        <v>6.75</v>
      </c>
      <c s="36">
        <v>0.00316</v>
      </c>
      <c s="36">
        <f>ROUND(G2549*H2549,6)</f>
      </c>
      <c r="L2549" s="38">
        <v>0</v>
      </c>
      <c s="32">
        <f>ROUND(ROUND(L2549,2)*ROUND(G2549,3),2)</f>
      </c>
      <c s="36" t="s">
        <v>316</v>
      </c>
      <c>
        <f>(M2549*21)/100</f>
      </c>
      <c t="s">
        <v>28</v>
      </c>
    </row>
    <row r="2550" spans="1:5" ht="25.5">
      <c r="A2550" s="35" t="s">
        <v>55</v>
      </c>
      <c r="E2550" s="39" t="s">
        <v>3439</v>
      </c>
    </row>
    <row r="2551" spans="1:5" ht="12.75">
      <c r="A2551" s="35" t="s">
        <v>56</v>
      </c>
      <c r="E2551" s="40" t="s">
        <v>3440</v>
      </c>
    </row>
    <row r="2552" spans="1:5" ht="12.75">
      <c r="A2552" t="s">
        <v>57</v>
      </c>
      <c r="E2552" s="39" t="s">
        <v>5</v>
      </c>
    </row>
    <row r="2553" spans="1:16" ht="25.5">
      <c r="A2553" t="s">
        <v>50</v>
      </c>
      <c s="34" t="s">
        <v>3441</v>
      </c>
      <c s="34" t="s">
        <v>3442</v>
      </c>
      <c s="35" t="s">
        <v>5</v>
      </c>
      <c s="6" t="s">
        <v>3443</v>
      </c>
      <c s="36" t="s">
        <v>78</v>
      </c>
      <c s="37">
        <v>14</v>
      </c>
      <c s="36">
        <v>0.0045</v>
      </c>
      <c s="36">
        <f>ROUND(G2553*H2553,6)</f>
      </c>
      <c r="L2553" s="38">
        <v>0</v>
      </c>
      <c s="32">
        <f>ROUND(ROUND(L2553,2)*ROUND(G2553,3),2)</f>
      </c>
      <c s="36" t="s">
        <v>316</v>
      </c>
      <c>
        <f>(M2553*21)/100</f>
      </c>
      <c t="s">
        <v>28</v>
      </c>
    </row>
    <row r="2554" spans="1:5" ht="25.5">
      <c r="A2554" s="35" t="s">
        <v>55</v>
      </c>
      <c r="E2554" s="39" t="s">
        <v>3443</v>
      </c>
    </row>
    <row r="2555" spans="1:5" ht="12.75">
      <c r="A2555" s="35" t="s">
        <v>56</v>
      </c>
      <c r="E2555" s="40" t="s">
        <v>3444</v>
      </c>
    </row>
    <row r="2556" spans="1:5" ht="12.75">
      <c r="A2556" t="s">
        <v>57</v>
      </c>
      <c r="E2556" s="39" t="s">
        <v>5</v>
      </c>
    </row>
    <row r="2557" spans="1:16" ht="25.5">
      <c r="A2557" t="s">
        <v>50</v>
      </c>
      <c s="34" t="s">
        <v>3445</v>
      </c>
      <c s="34" t="s">
        <v>3446</v>
      </c>
      <c s="35" t="s">
        <v>5</v>
      </c>
      <c s="6" t="s">
        <v>3447</v>
      </c>
      <c s="36" t="s">
        <v>78</v>
      </c>
      <c s="37">
        <v>101.606</v>
      </c>
      <c s="36">
        <v>8E-05</v>
      </c>
      <c s="36">
        <f>ROUND(G2557*H2557,6)</f>
      </c>
      <c r="L2557" s="38">
        <v>0</v>
      </c>
      <c s="32">
        <f>ROUND(ROUND(L2557,2)*ROUND(G2557,3),2)</f>
      </c>
      <c s="36" t="s">
        <v>316</v>
      </c>
      <c>
        <f>(M2557*21)/100</f>
      </c>
      <c t="s">
        <v>28</v>
      </c>
    </row>
    <row r="2558" spans="1:5" ht="25.5">
      <c r="A2558" s="35" t="s">
        <v>55</v>
      </c>
      <c r="E2558" s="39" t="s">
        <v>3447</v>
      </c>
    </row>
    <row r="2559" spans="1:5" ht="127.5">
      <c r="A2559" s="35" t="s">
        <v>56</v>
      </c>
      <c r="E2559" s="42" t="s">
        <v>3448</v>
      </c>
    </row>
    <row r="2560" spans="1:5" ht="12.75">
      <c r="A2560" t="s">
        <v>57</v>
      </c>
      <c r="E2560" s="39" t="s">
        <v>5</v>
      </c>
    </row>
    <row r="2561" spans="1:16" ht="25.5">
      <c r="A2561" t="s">
        <v>50</v>
      </c>
      <c s="34" t="s">
        <v>3449</v>
      </c>
      <c s="34" t="s">
        <v>3450</v>
      </c>
      <c s="35" t="s">
        <v>5</v>
      </c>
      <c s="6" t="s">
        <v>3451</v>
      </c>
      <c s="36" t="s">
        <v>78</v>
      </c>
      <c s="37">
        <v>10.14</v>
      </c>
      <c s="36">
        <v>0.0002</v>
      </c>
      <c s="36">
        <f>ROUND(G2561*H2561,6)</f>
      </c>
      <c r="L2561" s="38">
        <v>0</v>
      </c>
      <c s="32">
        <f>ROUND(ROUND(L2561,2)*ROUND(G2561,3),2)</f>
      </c>
      <c s="36" t="s">
        <v>316</v>
      </c>
      <c>
        <f>(M2561*21)/100</f>
      </c>
      <c t="s">
        <v>28</v>
      </c>
    </row>
    <row r="2562" spans="1:5" ht="25.5">
      <c r="A2562" s="35" t="s">
        <v>55</v>
      </c>
      <c r="E2562" s="39" t="s">
        <v>3451</v>
      </c>
    </row>
    <row r="2563" spans="1:5" ht="102">
      <c r="A2563" s="35" t="s">
        <v>56</v>
      </c>
      <c r="E2563" s="42" t="s">
        <v>3452</v>
      </c>
    </row>
    <row r="2564" spans="1:5" ht="12.75">
      <c r="A2564" t="s">
        <v>57</v>
      </c>
      <c r="E2564" s="39" t="s">
        <v>5</v>
      </c>
    </row>
    <row r="2565" spans="1:16" ht="25.5">
      <c r="A2565" t="s">
        <v>50</v>
      </c>
      <c s="34" t="s">
        <v>3453</v>
      </c>
      <c s="34" t="s">
        <v>3454</v>
      </c>
      <c s="35" t="s">
        <v>5</v>
      </c>
      <c s="6" t="s">
        <v>3455</v>
      </c>
      <c s="36" t="s">
        <v>78</v>
      </c>
      <c s="37">
        <v>8.2</v>
      </c>
      <c s="36">
        <v>0.00029</v>
      </c>
      <c s="36">
        <f>ROUND(G2565*H2565,6)</f>
      </c>
      <c r="L2565" s="38">
        <v>0</v>
      </c>
      <c s="32">
        <f>ROUND(ROUND(L2565,2)*ROUND(G2565,3),2)</f>
      </c>
      <c s="36" t="s">
        <v>316</v>
      </c>
      <c>
        <f>(M2565*21)/100</f>
      </c>
      <c t="s">
        <v>28</v>
      </c>
    </row>
    <row r="2566" spans="1:5" ht="25.5">
      <c r="A2566" s="35" t="s">
        <v>55</v>
      </c>
      <c r="E2566" s="39" t="s">
        <v>3455</v>
      </c>
    </row>
    <row r="2567" spans="1:5" ht="38.25">
      <c r="A2567" s="35" t="s">
        <v>56</v>
      </c>
      <c r="E2567" s="42" t="s">
        <v>3456</v>
      </c>
    </row>
    <row r="2568" spans="1:5" ht="12.75">
      <c r="A2568" t="s">
        <v>57</v>
      </c>
      <c r="E2568" s="39" t="s">
        <v>5</v>
      </c>
    </row>
    <row r="2569" spans="1:16" ht="25.5">
      <c r="A2569" t="s">
        <v>50</v>
      </c>
      <c s="34" t="s">
        <v>3457</v>
      </c>
      <c s="34" t="s">
        <v>3458</v>
      </c>
      <c s="35" t="s">
        <v>5</v>
      </c>
      <c s="6" t="s">
        <v>3459</v>
      </c>
      <c s="36" t="s">
        <v>70</v>
      </c>
      <c s="37">
        <v>474.65</v>
      </c>
      <c s="36">
        <v>0</v>
      </c>
      <c s="36">
        <f>ROUND(G2569*H2569,6)</f>
      </c>
      <c r="L2569" s="38">
        <v>0</v>
      </c>
      <c s="32">
        <f>ROUND(ROUND(L2569,2)*ROUND(G2569,3),2)</f>
      </c>
      <c s="36" t="s">
        <v>316</v>
      </c>
      <c>
        <f>(M2569*21)/100</f>
      </c>
      <c t="s">
        <v>28</v>
      </c>
    </row>
    <row r="2570" spans="1:5" ht="25.5">
      <c r="A2570" s="35" t="s">
        <v>55</v>
      </c>
      <c r="E2570" s="39" t="s">
        <v>3459</v>
      </c>
    </row>
    <row r="2571" spans="1:5" ht="140.25">
      <c r="A2571" s="35" t="s">
        <v>56</v>
      </c>
      <c r="E2571" s="42" t="s">
        <v>1418</v>
      </c>
    </row>
    <row r="2572" spans="1:5" ht="12.75">
      <c r="A2572" t="s">
        <v>57</v>
      </c>
      <c r="E2572" s="39" t="s">
        <v>5</v>
      </c>
    </row>
    <row r="2573" spans="1:16" ht="25.5">
      <c r="A2573" t="s">
        <v>50</v>
      </c>
      <c s="34" t="s">
        <v>3460</v>
      </c>
      <c s="34" t="s">
        <v>3461</v>
      </c>
      <c s="35" t="s">
        <v>5</v>
      </c>
      <c s="6" t="s">
        <v>3462</v>
      </c>
      <c s="36" t="s">
        <v>70</v>
      </c>
      <c s="37">
        <v>1408.07</v>
      </c>
      <c s="36">
        <v>0</v>
      </c>
      <c s="36">
        <f>ROUND(G2573*H2573,6)</f>
      </c>
      <c r="L2573" s="38">
        <v>0</v>
      </c>
      <c s="32">
        <f>ROUND(ROUND(L2573,2)*ROUND(G2573,3),2)</f>
      </c>
      <c s="36" t="s">
        <v>316</v>
      </c>
      <c>
        <f>(M2573*21)/100</f>
      </c>
      <c t="s">
        <v>28</v>
      </c>
    </row>
    <row r="2574" spans="1:5" ht="25.5">
      <c r="A2574" s="35" t="s">
        <v>55</v>
      </c>
      <c r="E2574" s="39" t="s">
        <v>3462</v>
      </c>
    </row>
    <row r="2575" spans="1:5" ht="409.5">
      <c r="A2575" s="35" t="s">
        <v>56</v>
      </c>
      <c r="E2575" s="42" t="s">
        <v>3463</v>
      </c>
    </row>
    <row r="2576" spans="1:5" ht="12.75">
      <c r="A2576" t="s">
        <v>57</v>
      </c>
      <c r="E2576" s="39" t="s">
        <v>5</v>
      </c>
    </row>
    <row r="2577" spans="1:16" ht="25.5">
      <c r="A2577" t="s">
        <v>50</v>
      </c>
      <c s="34" t="s">
        <v>3464</v>
      </c>
      <c s="34" t="s">
        <v>3465</v>
      </c>
      <c s="35" t="s">
        <v>5</v>
      </c>
      <c s="6" t="s">
        <v>3466</v>
      </c>
      <c s="36" t="s">
        <v>70</v>
      </c>
      <c s="37">
        <v>770.489</v>
      </c>
      <c s="36">
        <v>0</v>
      </c>
      <c s="36">
        <f>ROUND(G2577*H2577,6)</f>
      </c>
      <c r="L2577" s="38">
        <v>0</v>
      </c>
      <c s="32">
        <f>ROUND(ROUND(L2577,2)*ROUND(G2577,3),2)</f>
      </c>
      <c s="36" t="s">
        <v>316</v>
      </c>
      <c>
        <f>(M2577*21)/100</f>
      </c>
      <c t="s">
        <v>28</v>
      </c>
    </row>
    <row r="2578" spans="1:5" ht="25.5">
      <c r="A2578" s="35" t="s">
        <v>55</v>
      </c>
      <c r="E2578" s="39" t="s">
        <v>3466</v>
      </c>
    </row>
    <row r="2579" spans="1:5" ht="409.5">
      <c r="A2579" s="35" t="s">
        <v>56</v>
      </c>
      <c r="E2579" s="42" t="s">
        <v>1461</v>
      </c>
    </row>
    <row r="2580" spans="1:5" ht="12.75">
      <c r="A2580" t="s">
        <v>57</v>
      </c>
      <c r="E2580" s="39" t="s">
        <v>5</v>
      </c>
    </row>
    <row r="2581" spans="1:16" ht="25.5">
      <c r="A2581" t="s">
        <v>50</v>
      </c>
      <c s="34" t="s">
        <v>3467</v>
      </c>
      <c s="34" t="s">
        <v>3468</v>
      </c>
      <c s="35" t="s">
        <v>5</v>
      </c>
      <c s="6" t="s">
        <v>3469</v>
      </c>
      <c s="36" t="s">
        <v>70</v>
      </c>
      <c s="37">
        <v>1814.898</v>
      </c>
      <c s="36">
        <v>0</v>
      </c>
      <c s="36">
        <f>ROUND(G2581*H2581,6)</f>
      </c>
      <c r="L2581" s="38">
        <v>0</v>
      </c>
      <c s="32">
        <f>ROUND(ROUND(L2581,2)*ROUND(G2581,3),2)</f>
      </c>
      <c s="36" t="s">
        <v>316</v>
      </c>
      <c>
        <f>(M2581*21)/100</f>
      </c>
      <c t="s">
        <v>28</v>
      </c>
    </row>
    <row r="2582" spans="1:5" ht="25.5">
      <c r="A2582" s="35" t="s">
        <v>55</v>
      </c>
      <c r="E2582" s="39" t="s">
        <v>3469</v>
      </c>
    </row>
    <row r="2583" spans="1:5" ht="409.5">
      <c r="A2583" s="35" t="s">
        <v>56</v>
      </c>
      <c r="E2583" s="42" t="s">
        <v>3470</v>
      </c>
    </row>
    <row r="2584" spans="1:5" ht="12.75">
      <c r="A2584" t="s">
        <v>57</v>
      </c>
      <c r="E2584" s="39" t="s">
        <v>5</v>
      </c>
    </row>
    <row r="2585" spans="1:16" ht="25.5">
      <c r="A2585" t="s">
        <v>50</v>
      </c>
      <c s="34" t="s">
        <v>3471</v>
      </c>
      <c s="34" t="s">
        <v>3472</v>
      </c>
      <c s="35" t="s">
        <v>5</v>
      </c>
      <c s="6" t="s">
        <v>3473</v>
      </c>
      <c s="36" t="s">
        <v>70</v>
      </c>
      <c s="37">
        <v>77.749</v>
      </c>
      <c s="36">
        <v>0</v>
      </c>
      <c s="36">
        <f>ROUND(G2585*H2585,6)</f>
      </c>
      <c r="L2585" s="38">
        <v>0</v>
      </c>
      <c s="32">
        <f>ROUND(ROUND(L2585,2)*ROUND(G2585,3),2)</f>
      </c>
      <c s="36" t="s">
        <v>316</v>
      </c>
      <c>
        <f>(M2585*21)/100</f>
      </c>
      <c t="s">
        <v>28</v>
      </c>
    </row>
    <row r="2586" spans="1:5" ht="25.5">
      <c r="A2586" s="35" t="s">
        <v>55</v>
      </c>
      <c r="E2586" s="39" t="s">
        <v>3473</v>
      </c>
    </row>
    <row r="2587" spans="1:5" ht="76.5">
      <c r="A2587" s="35" t="s">
        <v>56</v>
      </c>
      <c r="E2587" s="42" t="s">
        <v>3474</v>
      </c>
    </row>
    <row r="2588" spans="1:5" ht="12.75">
      <c r="A2588" t="s">
        <v>57</v>
      </c>
      <c r="E2588" s="39" t="s">
        <v>5</v>
      </c>
    </row>
    <row r="2589" spans="1:16" ht="25.5">
      <c r="A2589" t="s">
        <v>50</v>
      </c>
      <c s="34" t="s">
        <v>3475</v>
      </c>
      <c s="34" t="s">
        <v>3476</v>
      </c>
      <c s="35" t="s">
        <v>5</v>
      </c>
      <c s="6" t="s">
        <v>3477</v>
      </c>
      <c s="36" t="s">
        <v>53</v>
      </c>
      <c s="37">
        <v>8.512</v>
      </c>
      <c s="36">
        <v>0</v>
      </c>
      <c s="36">
        <f>ROUND(G2589*H2589,6)</f>
      </c>
      <c r="L2589" s="38">
        <v>0</v>
      </c>
      <c s="32">
        <f>ROUND(ROUND(L2589,2)*ROUND(G2589,3),2)</f>
      </c>
      <c s="36" t="s">
        <v>316</v>
      </c>
      <c>
        <f>(M2589*21)/100</f>
      </c>
      <c t="s">
        <v>28</v>
      </c>
    </row>
    <row r="2590" spans="1:5" ht="25.5">
      <c r="A2590" s="35" t="s">
        <v>55</v>
      </c>
      <c r="E2590" s="39" t="s">
        <v>3477</v>
      </c>
    </row>
    <row r="2591" spans="1:5" ht="12.75">
      <c r="A2591" s="35" t="s">
        <v>56</v>
      </c>
      <c r="E2591" s="40" t="s">
        <v>3478</v>
      </c>
    </row>
    <row r="2592" spans="1:5" ht="12.75">
      <c r="A2592" t="s">
        <v>57</v>
      </c>
      <c r="E2592" s="39" t="s">
        <v>5</v>
      </c>
    </row>
    <row r="2593" spans="1:16" ht="12.75">
      <c r="A2593" t="s">
        <v>50</v>
      </c>
      <c s="34" t="s">
        <v>3479</v>
      </c>
      <c s="34" t="s">
        <v>3480</v>
      </c>
      <c s="35" t="s">
        <v>5</v>
      </c>
      <c s="6" t="s">
        <v>3481</v>
      </c>
      <c s="36" t="s">
        <v>70</v>
      </c>
      <c s="37">
        <v>9.73</v>
      </c>
      <c s="36">
        <v>0</v>
      </c>
      <c s="36">
        <f>ROUND(G2593*H2593,6)</f>
      </c>
      <c r="L2593" s="38">
        <v>0</v>
      </c>
      <c s="32">
        <f>ROUND(ROUND(L2593,2)*ROUND(G2593,3),2)</f>
      </c>
      <c s="36" t="s">
        <v>316</v>
      </c>
      <c>
        <f>(M2593*21)/100</f>
      </c>
      <c t="s">
        <v>28</v>
      </c>
    </row>
    <row r="2594" spans="1:5" ht="12.75">
      <c r="A2594" s="35" t="s">
        <v>55</v>
      </c>
      <c r="E2594" s="39" t="s">
        <v>3481</v>
      </c>
    </row>
    <row r="2595" spans="1:5" ht="76.5">
      <c r="A2595" s="35" t="s">
        <v>56</v>
      </c>
      <c r="E2595" s="42" t="s">
        <v>3482</v>
      </c>
    </row>
    <row r="2596" spans="1:5" ht="12.75">
      <c r="A2596" t="s">
        <v>57</v>
      </c>
      <c r="E2596" s="39" t="s">
        <v>5</v>
      </c>
    </row>
    <row r="2597" spans="1:16" ht="12.75">
      <c r="A2597" t="s">
        <v>50</v>
      </c>
      <c s="34" t="s">
        <v>3483</v>
      </c>
      <c s="34" t="s">
        <v>3484</v>
      </c>
      <c s="35" t="s">
        <v>5</v>
      </c>
      <c s="6" t="s">
        <v>3485</v>
      </c>
      <c s="36" t="s">
        <v>70</v>
      </c>
      <c s="37">
        <v>11.754</v>
      </c>
      <c s="36">
        <v>0</v>
      </c>
      <c s="36">
        <f>ROUND(G2597*H2597,6)</f>
      </c>
      <c r="L2597" s="38">
        <v>0</v>
      </c>
      <c s="32">
        <f>ROUND(ROUND(L2597,2)*ROUND(G2597,3),2)</f>
      </c>
      <c s="36" t="s">
        <v>316</v>
      </c>
      <c>
        <f>(M2597*21)/100</f>
      </c>
      <c t="s">
        <v>28</v>
      </c>
    </row>
    <row r="2598" spans="1:5" ht="12.75">
      <c r="A2598" s="35" t="s">
        <v>55</v>
      </c>
      <c r="E2598" s="39" t="s">
        <v>3485</v>
      </c>
    </row>
    <row r="2599" spans="1:5" ht="51">
      <c r="A2599" s="35" t="s">
        <v>56</v>
      </c>
      <c r="E2599" s="42" t="s">
        <v>3046</v>
      </c>
    </row>
    <row r="2600" spans="1:5" ht="12.75">
      <c r="A2600" t="s">
        <v>57</v>
      </c>
      <c r="E2600" s="39" t="s">
        <v>5</v>
      </c>
    </row>
    <row r="2601" spans="1:16" ht="12.75">
      <c r="A2601" t="s">
        <v>50</v>
      </c>
      <c s="34" t="s">
        <v>3486</v>
      </c>
      <c s="34" t="s">
        <v>3487</v>
      </c>
      <c s="35" t="s">
        <v>5</v>
      </c>
      <c s="6" t="s">
        <v>3488</v>
      </c>
      <c s="36" t="s">
        <v>70</v>
      </c>
      <c s="37">
        <v>84.195</v>
      </c>
      <c s="36">
        <v>0</v>
      </c>
      <c s="36">
        <f>ROUND(G2601*H2601,6)</f>
      </c>
      <c r="L2601" s="38">
        <v>0</v>
      </c>
      <c s="32">
        <f>ROUND(ROUND(L2601,2)*ROUND(G2601,3),2)</f>
      </c>
      <c s="36" t="s">
        <v>316</v>
      </c>
      <c>
        <f>(M2601*21)/100</f>
      </c>
      <c t="s">
        <v>28</v>
      </c>
    </row>
    <row r="2602" spans="1:5" ht="12.75">
      <c r="A2602" s="35" t="s">
        <v>55</v>
      </c>
      <c r="E2602" s="39" t="s">
        <v>3488</v>
      </c>
    </row>
    <row r="2603" spans="1:5" ht="216.75">
      <c r="A2603" s="35" t="s">
        <v>56</v>
      </c>
      <c r="E2603" s="40" t="s">
        <v>3489</v>
      </c>
    </row>
    <row r="2604" spans="1:5" ht="12.75">
      <c r="A2604" t="s">
        <v>57</v>
      </c>
      <c r="E2604" s="39" t="s">
        <v>5</v>
      </c>
    </row>
    <row r="2605" spans="1:16" ht="12.75">
      <c r="A2605" t="s">
        <v>50</v>
      </c>
      <c s="34" t="s">
        <v>3490</v>
      </c>
      <c s="34" t="s">
        <v>3491</v>
      </c>
      <c s="35" t="s">
        <v>5</v>
      </c>
      <c s="6" t="s">
        <v>3492</v>
      </c>
      <c s="36" t="s">
        <v>70</v>
      </c>
      <c s="37">
        <v>54.885</v>
      </c>
      <c s="36">
        <v>0</v>
      </c>
      <c s="36">
        <f>ROUND(G2605*H2605,6)</f>
      </c>
      <c r="L2605" s="38">
        <v>0</v>
      </c>
      <c s="32">
        <f>ROUND(ROUND(L2605,2)*ROUND(G2605,3),2)</f>
      </c>
      <c s="36" t="s">
        <v>316</v>
      </c>
      <c>
        <f>(M2605*21)/100</f>
      </c>
      <c t="s">
        <v>28</v>
      </c>
    </row>
    <row r="2606" spans="1:5" ht="12.75">
      <c r="A2606" s="35" t="s">
        <v>55</v>
      </c>
      <c r="E2606" s="39" t="s">
        <v>3492</v>
      </c>
    </row>
    <row r="2607" spans="1:5" ht="140.25">
      <c r="A2607" s="35" t="s">
        <v>56</v>
      </c>
      <c r="E2607" s="40" t="s">
        <v>3493</v>
      </c>
    </row>
    <row r="2608" spans="1:5" ht="12.75">
      <c r="A2608" t="s">
        <v>57</v>
      </c>
      <c r="E2608" s="39" t="s">
        <v>5</v>
      </c>
    </row>
    <row r="2609" spans="1:16" ht="12.75">
      <c r="A2609" t="s">
        <v>50</v>
      </c>
      <c s="34" t="s">
        <v>3494</v>
      </c>
      <c s="34" t="s">
        <v>3495</v>
      </c>
      <c s="35" t="s">
        <v>5</v>
      </c>
      <c s="6" t="s">
        <v>3496</v>
      </c>
      <c s="36" t="s">
        <v>70</v>
      </c>
      <c s="37">
        <v>32.618</v>
      </c>
      <c s="36">
        <v>0</v>
      </c>
      <c s="36">
        <f>ROUND(G2609*H2609,6)</f>
      </c>
      <c r="L2609" s="38">
        <v>0</v>
      </c>
      <c s="32">
        <f>ROUND(ROUND(L2609,2)*ROUND(G2609,3),2)</f>
      </c>
      <c s="36" t="s">
        <v>316</v>
      </c>
      <c>
        <f>(M2609*21)/100</f>
      </c>
      <c t="s">
        <v>28</v>
      </c>
    </row>
    <row r="2610" spans="1:5" ht="12.75">
      <c r="A2610" s="35" t="s">
        <v>55</v>
      </c>
      <c r="E2610" s="39" t="s">
        <v>3496</v>
      </c>
    </row>
    <row r="2611" spans="1:5" ht="165.75">
      <c r="A2611" s="35" t="s">
        <v>56</v>
      </c>
      <c r="E2611" s="40" t="s">
        <v>3497</v>
      </c>
    </row>
    <row r="2612" spans="1:5" ht="12.75">
      <c r="A2612" t="s">
        <v>57</v>
      </c>
      <c r="E2612" s="39" t="s">
        <v>5</v>
      </c>
    </row>
    <row r="2613" spans="1:16" ht="12.75">
      <c r="A2613" t="s">
        <v>50</v>
      </c>
      <c s="34" t="s">
        <v>3498</v>
      </c>
      <c s="34" t="s">
        <v>3499</v>
      </c>
      <c s="35" t="s">
        <v>5</v>
      </c>
      <c s="6" t="s">
        <v>3500</v>
      </c>
      <c s="36" t="s">
        <v>70</v>
      </c>
      <c s="37">
        <v>60.505</v>
      </c>
      <c s="36">
        <v>0</v>
      </c>
      <c s="36">
        <f>ROUND(G2613*H2613,6)</f>
      </c>
      <c r="L2613" s="38">
        <v>0</v>
      </c>
      <c s="32">
        <f>ROUND(ROUND(L2613,2)*ROUND(G2613,3),2)</f>
      </c>
      <c s="36" t="s">
        <v>316</v>
      </c>
      <c>
        <f>(M2613*21)/100</f>
      </c>
      <c t="s">
        <v>28</v>
      </c>
    </row>
    <row r="2614" spans="1:5" ht="12.75">
      <c r="A2614" s="35" t="s">
        <v>55</v>
      </c>
      <c r="E2614" s="39" t="s">
        <v>3500</v>
      </c>
    </row>
    <row r="2615" spans="1:5" ht="280.5">
      <c r="A2615" s="35" t="s">
        <v>56</v>
      </c>
      <c r="E2615" s="40" t="s">
        <v>3501</v>
      </c>
    </row>
    <row r="2616" spans="1:5" ht="12.75">
      <c r="A2616" t="s">
        <v>57</v>
      </c>
      <c r="E2616" s="39" t="s">
        <v>5</v>
      </c>
    </row>
    <row r="2617" spans="1:16" ht="12.75">
      <c r="A2617" t="s">
        <v>50</v>
      </c>
      <c s="34" t="s">
        <v>3502</v>
      </c>
      <c s="34" t="s">
        <v>3503</v>
      </c>
      <c s="35" t="s">
        <v>5</v>
      </c>
      <c s="6" t="s">
        <v>3504</v>
      </c>
      <c s="36" t="s">
        <v>70</v>
      </c>
      <c s="37">
        <v>587.607</v>
      </c>
      <c s="36">
        <v>0</v>
      </c>
      <c s="36">
        <f>ROUND(G2617*H2617,6)</f>
      </c>
      <c r="L2617" s="38">
        <v>0</v>
      </c>
      <c s="32">
        <f>ROUND(ROUND(L2617,2)*ROUND(G2617,3),2)</f>
      </c>
      <c s="36" t="s">
        <v>316</v>
      </c>
      <c>
        <f>(M2617*21)/100</f>
      </c>
      <c t="s">
        <v>28</v>
      </c>
    </row>
    <row r="2618" spans="1:5" ht="12.75">
      <c r="A2618" s="35" t="s">
        <v>55</v>
      </c>
      <c r="E2618" s="39" t="s">
        <v>3504</v>
      </c>
    </row>
    <row r="2619" spans="1:5" ht="331.5">
      <c r="A2619" s="35" t="s">
        <v>56</v>
      </c>
      <c r="E2619" s="40" t="s">
        <v>3505</v>
      </c>
    </row>
    <row r="2620" spans="1:5" ht="12.75">
      <c r="A2620" t="s">
        <v>57</v>
      </c>
      <c r="E2620" s="39" t="s">
        <v>5</v>
      </c>
    </row>
    <row r="2621" spans="1:16" ht="12.75">
      <c r="A2621" t="s">
        <v>50</v>
      </c>
      <c s="34" t="s">
        <v>3506</v>
      </c>
      <c s="34" t="s">
        <v>3507</v>
      </c>
      <c s="35" t="s">
        <v>5</v>
      </c>
      <c s="6" t="s">
        <v>3508</v>
      </c>
      <c s="36" t="s">
        <v>70</v>
      </c>
      <c s="37">
        <v>647.071</v>
      </c>
      <c s="36">
        <v>0.048</v>
      </c>
      <c s="36">
        <f>ROUND(G2621*H2621,6)</f>
      </c>
      <c r="L2621" s="38">
        <v>0</v>
      </c>
      <c s="32">
        <f>ROUND(ROUND(L2621,2)*ROUND(G2621,3),2)</f>
      </c>
      <c s="36" t="s">
        <v>316</v>
      </c>
      <c>
        <f>(M2621*21)/100</f>
      </c>
      <c t="s">
        <v>28</v>
      </c>
    </row>
    <row r="2622" spans="1:5" ht="12.75">
      <c r="A2622" s="35" t="s">
        <v>55</v>
      </c>
      <c r="E2622" s="39" t="s">
        <v>3508</v>
      </c>
    </row>
    <row r="2623" spans="1:5" ht="12.75">
      <c r="A2623" s="35" t="s">
        <v>56</v>
      </c>
      <c r="E2623" s="40" t="s">
        <v>1506</v>
      </c>
    </row>
    <row r="2624" spans="1:5" ht="12.75">
      <c r="A2624" t="s">
        <v>57</v>
      </c>
      <c r="E2624" s="39" t="s">
        <v>5</v>
      </c>
    </row>
    <row r="2625" spans="1:16" ht="12.75">
      <c r="A2625" t="s">
        <v>50</v>
      </c>
      <c s="34" t="s">
        <v>3509</v>
      </c>
      <c s="34" t="s">
        <v>3510</v>
      </c>
      <c s="35" t="s">
        <v>5</v>
      </c>
      <c s="6" t="s">
        <v>3511</v>
      </c>
      <c s="36" t="s">
        <v>70</v>
      </c>
      <c s="37">
        <v>312.075</v>
      </c>
      <c s="36">
        <v>0</v>
      </c>
      <c s="36">
        <f>ROUND(G2625*H2625,6)</f>
      </c>
      <c r="L2625" s="38">
        <v>0</v>
      </c>
      <c s="32">
        <f>ROUND(ROUND(L2625,2)*ROUND(G2625,3),2)</f>
      </c>
      <c s="36" t="s">
        <v>316</v>
      </c>
      <c>
        <f>(M2625*21)/100</f>
      </c>
      <c t="s">
        <v>28</v>
      </c>
    </row>
    <row r="2626" spans="1:5" ht="12.75">
      <c r="A2626" s="35" t="s">
        <v>55</v>
      </c>
      <c r="E2626" s="39" t="s">
        <v>3511</v>
      </c>
    </row>
    <row r="2627" spans="1:5" ht="165.75">
      <c r="A2627" s="35" t="s">
        <v>56</v>
      </c>
      <c r="E2627" s="40" t="s">
        <v>3512</v>
      </c>
    </row>
    <row r="2628" spans="1:5" ht="12.75">
      <c r="A2628" t="s">
        <v>57</v>
      </c>
      <c r="E2628" s="39" t="s">
        <v>5</v>
      </c>
    </row>
    <row r="2629" spans="1:16" ht="25.5">
      <c r="A2629" t="s">
        <v>50</v>
      </c>
      <c s="34" t="s">
        <v>3513</v>
      </c>
      <c s="34" t="s">
        <v>3514</v>
      </c>
      <c s="35" t="s">
        <v>5</v>
      </c>
      <c s="6" t="s">
        <v>3515</v>
      </c>
      <c s="36" t="s">
        <v>70</v>
      </c>
      <c s="37">
        <v>86.049</v>
      </c>
      <c s="36">
        <v>0.03885</v>
      </c>
      <c s="36">
        <f>ROUND(G2629*H2629,6)</f>
      </c>
      <c r="L2629" s="38">
        <v>0</v>
      </c>
      <c s="32">
        <f>ROUND(ROUND(L2629,2)*ROUND(G2629,3),2)</f>
      </c>
      <c s="36" t="s">
        <v>316</v>
      </c>
      <c>
        <f>(M2629*21)/100</f>
      </c>
      <c t="s">
        <v>28</v>
      </c>
    </row>
    <row r="2630" spans="1:5" ht="25.5">
      <c r="A2630" s="35" t="s">
        <v>55</v>
      </c>
      <c r="E2630" s="39" t="s">
        <v>3515</v>
      </c>
    </row>
    <row r="2631" spans="1:5" ht="255">
      <c r="A2631" s="35" t="s">
        <v>56</v>
      </c>
      <c r="E2631" s="40" t="s">
        <v>3516</v>
      </c>
    </row>
    <row r="2632" spans="1:5" ht="12.75">
      <c r="A2632" t="s">
        <v>57</v>
      </c>
      <c r="E2632" s="39" t="s">
        <v>5</v>
      </c>
    </row>
    <row r="2633" spans="1:16" ht="25.5">
      <c r="A2633" t="s">
        <v>50</v>
      </c>
      <c s="34" t="s">
        <v>3517</v>
      </c>
      <c s="34" t="s">
        <v>3518</v>
      </c>
      <c s="35" t="s">
        <v>5</v>
      </c>
      <c s="6" t="s">
        <v>3519</v>
      </c>
      <c s="36" t="s">
        <v>70</v>
      </c>
      <c s="37">
        <v>8.232</v>
      </c>
      <c s="36">
        <v>0.0211</v>
      </c>
      <c s="36">
        <f>ROUND(G2633*H2633,6)</f>
      </c>
      <c r="L2633" s="38">
        <v>0</v>
      </c>
      <c s="32">
        <f>ROUND(ROUND(L2633,2)*ROUND(G2633,3),2)</f>
      </c>
      <c s="36" t="s">
        <v>316</v>
      </c>
      <c>
        <f>(M2633*21)/100</f>
      </c>
      <c t="s">
        <v>28</v>
      </c>
    </row>
    <row r="2634" spans="1:5" ht="25.5">
      <c r="A2634" s="35" t="s">
        <v>55</v>
      </c>
      <c r="E2634" s="39" t="s">
        <v>3519</v>
      </c>
    </row>
    <row r="2635" spans="1:5" ht="38.25">
      <c r="A2635" s="35" t="s">
        <v>56</v>
      </c>
      <c r="E2635" s="40" t="s">
        <v>3520</v>
      </c>
    </row>
    <row r="2636" spans="1:5" ht="12.75">
      <c r="A2636" t="s">
        <v>57</v>
      </c>
      <c r="E2636" s="39" t="s">
        <v>5</v>
      </c>
    </row>
    <row r="2637" spans="1:16" ht="25.5">
      <c r="A2637" t="s">
        <v>50</v>
      </c>
      <c s="34" t="s">
        <v>3521</v>
      </c>
      <c s="34" t="s">
        <v>3522</v>
      </c>
      <c s="35" t="s">
        <v>5</v>
      </c>
      <c s="6" t="s">
        <v>3523</v>
      </c>
      <c s="36" t="s">
        <v>70</v>
      </c>
      <c s="37">
        <v>54.885</v>
      </c>
      <c s="36">
        <v>0.0422</v>
      </c>
      <c s="36">
        <f>ROUND(G2637*H2637,6)</f>
      </c>
      <c r="L2637" s="38">
        <v>0</v>
      </c>
      <c s="32">
        <f>ROUND(ROUND(L2637,2)*ROUND(G2637,3),2)</f>
      </c>
      <c s="36" t="s">
        <v>316</v>
      </c>
      <c>
        <f>(M2637*21)/100</f>
      </c>
      <c t="s">
        <v>28</v>
      </c>
    </row>
    <row r="2638" spans="1:5" ht="25.5">
      <c r="A2638" s="35" t="s">
        <v>55</v>
      </c>
      <c r="E2638" s="39" t="s">
        <v>3523</v>
      </c>
    </row>
    <row r="2639" spans="1:5" ht="140.25">
      <c r="A2639" s="35" t="s">
        <v>56</v>
      </c>
      <c r="E2639" s="40" t="s">
        <v>3493</v>
      </c>
    </row>
    <row r="2640" spans="1:5" ht="12.75">
      <c r="A2640" t="s">
        <v>57</v>
      </c>
      <c r="E2640" s="39" t="s">
        <v>5</v>
      </c>
    </row>
    <row r="2641" spans="1:16" ht="25.5">
      <c r="A2641" t="s">
        <v>50</v>
      </c>
      <c s="34" t="s">
        <v>3524</v>
      </c>
      <c s="34" t="s">
        <v>3525</v>
      </c>
      <c s="35" t="s">
        <v>5</v>
      </c>
      <c s="6" t="s">
        <v>3526</v>
      </c>
      <c s="36" t="s">
        <v>70</v>
      </c>
      <c s="37">
        <v>32.618</v>
      </c>
      <c s="36">
        <v>0.04029</v>
      </c>
      <c s="36">
        <f>ROUND(G2641*H2641,6)</f>
      </c>
      <c r="L2641" s="38">
        <v>0</v>
      </c>
      <c s="32">
        <f>ROUND(ROUND(L2641,2)*ROUND(G2641,3),2)</f>
      </c>
      <c s="36" t="s">
        <v>316</v>
      </c>
      <c>
        <f>(M2641*21)/100</f>
      </c>
      <c t="s">
        <v>28</v>
      </c>
    </row>
    <row r="2642" spans="1:5" ht="25.5">
      <c r="A2642" s="35" t="s">
        <v>55</v>
      </c>
      <c r="E2642" s="39" t="s">
        <v>3526</v>
      </c>
    </row>
    <row r="2643" spans="1:5" ht="165.75">
      <c r="A2643" s="35" t="s">
        <v>56</v>
      </c>
      <c r="E2643" s="40" t="s">
        <v>3497</v>
      </c>
    </row>
    <row r="2644" spans="1:5" ht="12.75">
      <c r="A2644" t="s">
        <v>57</v>
      </c>
      <c r="E2644" s="39" t="s">
        <v>5</v>
      </c>
    </row>
    <row r="2645" spans="1:16" ht="12.75">
      <c r="A2645" t="s">
        <v>50</v>
      </c>
      <c s="34" t="s">
        <v>3527</v>
      </c>
      <c s="34" t="s">
        <v>3528</v>
      </c>
      <c s="35" t="s">
        <v>5</v>
      </c>
      <c s="6" t="s">
        <v>3529</v>
      </c>
      <c s="36" t="s">
        <v>70</v>
      </c>
      <c s="37">
        <v>460.893</v>
      </c>
      <c s="36">
        <v>0.00615</v>
      </c>
      <c s="36">
        <f>ROUND(G2645*H2645,6)</f>
      </c>
      <c r="L2645" s="38">
        <v>0</v>
      </c>
      <c s="32">
        <f>ROUND(ROUND(L2645,2)*ROUND(G2645,3),2)</f>
      </c>
      <c s="36" t="s">
        <v>316</v>
      </c>
      <c>
        <f>(M2645*21)/100</f>
      </c>
      <c t="s">
        <v>28</v>
      </c>
    </row>
    <row r="2646" spans="1:5" ht="12.75">
      <c r="A2646" s="35" t="s">
        <v>55</v>
      </c>
      <c r="E2646" s="39" t="s">
        <v>3529</v>
      </c>
    </row>
    <row r="2647" spans="1:5" ht="255">
      <c r="A2647" s="35" t="s">
        <v>56</v>
      </c>
      <c r="E2647" s="40" t="s">
        <v>3530</v>
      </c>
    </row>
    <row r="2648" spans="1:5" ht="12.75">
      <c r="A2648" t="s">
        <v>57</v>
      </c>
      <c r="E2648" s="39" t="s">
        <v>5</v>
      </c>
    </row>
    <row r="2649" spans="1:16" ht="25.5">
      <c r="A2649" t="s">
        <v>50</v>
      </c>
      <c s="34" t="s">
        <v>3531</v>
      </c>
      <c s="34" t="s">
        <v>3532</v>
      </c>
      <c s="35" t="s">
        <v>5</v>
      </c>
      <c s="6" t="s">
        <v>3533</v>
      </c>
      <c s="36" t="s">
        <v>70</v>
      </c>
      <c s="37">
        <v>312.075</v>
      </c>
      <c s="36">
        <v>0.0064</v>
      </c>
      <c s="36">
        <f>ROUND(G2649*H2649,6)</f>
      </c>
      <c r="L2649" s="38">
        <v>0</v>
      </c>
      <c s="32">
        <f>ROUND(ROUND(L2649,2)*ROUND(G2649,3),2)</f>
      </c>
      <c s="36" t="s">
        <v>316</v>
      </c>
      <c>
        <f>(M2649*21)/100</f>
      </c>
      <c t="s">
        <v>28</v>
      </c>
    </row>
    <row r="2650" spans="1:5" ht="25.5">
      <c r="A2650" s="35" t="s">
        <v>55</v>
      </c>
      <c r="E2650" s="39" t="s">
        <v>3533</v>
      </c>
    </row>
    <row r="2651" spans="1:5" ht="165.75">
      <c r="A2651" s="35" t="s">
        <v>56</v>
      </c>
      <c r="E2651" s="40" t="s">
        <v>3512</v>
      </c>
    </row>
    <row r="2652" spans="1:5" ht="12.75">
      <c r="A2652" t="s">
        <v>57</v>
      </c>
      <c r="E2652" s="39" t="s">
        <v>5</v>
      </c>
    </row>
    <row r="2653" spans="1:16" ht="25.5">
      <c r="A2653" t="s">
        <v>50</v>
      </c>
      <c s="34" t="s">
        <v>3534</v>
      </c>
      <c s="34" t="s">
        <v>3535</v>
      </c>
      <c s="35" t="s">
        <v>5</v>
      </c>
      <c s="6" t="s">
        <v>3536</v>
      </c>
      <c s="36" t="s">
        <v>70</v>
      </c>
      <c s="37">
        <v>126.714</v>
      </c>
      <c s="36">
        <v>0.00538</v>
      </c>
      <c s="36">
        <f>ROUND(G2653*H2653,6)</f>
      </c>
      <c r="L2653" s="38">
        <v>0</v>
      </c>
      <c s="32">
        <f>ROUND(ROUND(L2653,2)*ROUND(G2653,3),2)</f>
      </c>
      <c s="36" t="s">
        <v>316</v>
      </c>
      <c>
        <f>(M2653*21)/100</f>
      </c>
      <c t="s">
        <v>28</v>
      </c>
    </row>
    <row r="2654" spans="1:5" ht="25.5">
      <c r="A2654" s="35" t="s">
        <v>55</v>
      </c>
      <c r="E2654" s="39" t="s">
        <v>3536</v>
      </c>
    </row>
    <row r="2655" spans="1:5" ht="191.25">
      <c r="A2655" s="35" t="s">
        <v>56</v>
      </c>
      <c r="E2655" s="40" t="s">
        <v>3537</v>
      </c>
    </row>
    <row r="2656" spans="1:5" ht="12.75">
      <c r="A2656" t="s">
        <v>57</v>
      </c>
      <c r="E2656" s="39" t="s">
        <v>5</v>
      </c>
    </row>
    <row r="2657" spans="1:16" ht="25.5">
      <c r="A2657" t="s">
        <v>50</v>
      </c>
      <c s="34" t="s">
        <v>3538</v>
      </c>
      <c s="34" t="s">
        <v>3539</v>
      </c>
      <c s="35" t="s">
        <v>5</v>
      </c>
      <c s="6" t="s">
        <v>3540</v>
      </c>
      <c s="36" t="s">
        <v>70</v>
      </c>
      <c s="37">
        <v>30.586</v>
      </c>
      <c s="36">
        <v>0</v>
      </c>
      <c s="36">
        <f>ROUND(G2657*H2657,6)</f>
      </c>
      <c r="L2657" s="38">
        <v>0</v>
      </c>
      <c s="32">
        <f>ROUND(ROUND(L2657,2)*ROUND(G2657,3),2)</f>
      </c>
      <c s="36" t="s">
        <v>316</v>
      </c>
      <c>
        <f>(M2657*21)/100</f>
      </c>
      <c t="s">
        <v>28</v>
      </c>
    </row>
    <row r="2658" spans="1:5" ht="25.5">
      <c r="A2658" s="35" t="s">
        <v>55</v>
      </c>
      <c r="E2658" s="39" t="s">
        <v>3540</v>
      </c>
    </row>
    <row r="2659" spans="1:5" ht="165.75">
      <c r="A2659" s="35" t="s">
        <v>56</v>
      </c>
      <c r="E2659" s="40" t="s">
        <v>3541</v>
      </c>
    </row>
    <row r="2660" spans="1:5" ht="12.75">
      <c r="A2660" t="s">
        <v>57</v>
      </c>
      <c r="E2660" s="39" t="s">
        <v>5</v>
      </c>
    </row>
    <row r="2661" spans="1:16" ht="25.5">
      <c r="A2661" t="s">
        <v>50</v>
      </c>
      <c s="34" t="s">
        <v>3542</v>
      </c>
      <c s="34" t="s">
        <v>3543</v>
      </c>
      <c s="35" t="s">
        <v>5</v>
      </c>
      <c s="6" t="s">
        <v>3544</v>
      </c>
      <c s="36" t="s">
        <v>70</v>
      </c>
      <c s="37">
        <v>55.054</v>
      </c>
      <c s="36">
        <v>0.00153</v>
      </c>
      <c s="36">
        <f>ROUND(G2661*H2661,6)</f>
      </c>
      <c r="L2661" s="38">
        <v>0</v>
      </c>
      <c s="32">
        <f>ROUND(ROUND(L2661,2)*ROUND(G2661,3),2)</f>
      </c>
      <c s="36" t="s">
        <v>316</v>
      </c>
      <c>
        <f>(M2661*21)/100</f>
      </c>
      <c t="s">
        <v>28</v>
      </c>
    </row>
    <row r="2662" spans="1:5" ht="25.5">
      <c r="A2662" s="35" t="s">
        <v>55</v>
      </c>
      <c r="E2662" s="39" t="s">
        <v>3544</v>
      </c>
    </row>
    <row r="2663" spans="1:5" ht="280.5">
      <c r="A2663" s="35" t="s">
        <v>56</v>
      </c>
      <c r="E2663" s="40" t="s">
        <v>3545</v>
      </c>
    </row>
    <row r="2664" spans="1:5" ht="12.75">
      <c r="A2664" t="s">
        <v>57</v>
      </c>
      <c r="E2664" s="39" t="s">
        <v>5</v>
      </c>
    </row>
    <row r="2665" spans="1:16" ht="25.5">
      <c r="A2665" t="s">
        <v>50</v>
      </c>
      <c s="34" t="s">
        <v>3546</v>
      </c>
      <c s="34" t="s">
        <v>3547</v>
      </c>
      <c s="35" t="s">
        <v>5</v>
      </c>
      <c s="6" t="s">
        <v>3548</v>
      </c>
      <c s="36" t="s">
        <v>70</v>
      </c>
      <c s="37">
        <v>12.671</v>
      </c>
      <c s="36">
        <v>0.00134</v>
      </c>
      <c s="36">
        <f>ROUND(G2665*H2665,6)</f>
      </c>
      <c r="L2665" s="38">
        <v>0</v>
      </c>
      <c s="32">
        <f>ROUND(ROUND(L2665,2)*ROUND(G2665,3),2)</f>
      </c>
      <c s="36" t="s">
        <v>316</v>
      </c>
      <c>
        <f>(M2665*21)/100</f>
      </c>
      <c t="s">
        <v>28</v>
      </c>
    </row>
    <row r="2666" spans="1:5" ht="25.5">
      <c r="A2666" s="35" t="s">
        <v>55</v>
      </c>
      <c r="E2666" s="39" t="s">
        <v>3548</v>
      </c>
    </row>
    <row r="2667" spans="1:5" ht="191.25">
      <c r="A2667" s="35" t="s">
        <v>56</v>
      </c>
      <c r="E2667" s="40" t="s">
        <v>3549</v>
      </c>
    </row>
    <row r="2668" spans="1:5" ht="12.75">
      <c r="A2668" t="s">
        <v>57</v>
      </c>
      <c r="E2668" s="39" t="s">
        <v>5</v>
      </c>
    </row>
    <row r="2669" spans="1:16" ht="12.75">
      <c r="A2669" t="s">
        <v>50</v>
      </c>
      <c s="34" t="s">
        <v>3550</v>
      </c>
      <c s="34" t="s">
        <v>3551</v>
      </c>
      <c s="35" t="s">
        <v>5</v>
      </c>
      <c s="6" t="s">
        <v>3552</v>
      </c>
      <c s="36" t="s">
        <v>70</v>
      </c>
      <c s="37">
        <v>47.749</v>
      </c>
      <c s="36">
        <v>0</v>
      </c>
      <c s="36">
        <f>ROUND(G2669*H2669,6)</f>
      </c>
      <c r="L2669" s="38">
        <v>0</v>
      </c>
      <c s="32">
        <f>ROUND(ROUND(L2669,2)*ROUND(G2669,3),2)</f>
      </c>
      <c s="36" t="s">
        <v>316</v>
      </c>
      <c>
        <f>(M2669*21)/100</f>
      </c>
      <c t="s">
        <v>28</v>
      </c>
    </row>
    <row r="2670" spans="1:5" ht="12.75">
      <c r="A2670" s="35" t="s">
        <v>55</v>
      </c>
      <c r="E2670" s="39" t="s">
        <v>3552</v>
      </c>
    </row>
    <row r="2671" spans="1:5" ht="331.5">
      <c r="A2671" s="35" t="s">
        <v>56</v>
      </c>
      <c r="E2671" s="40" t="s">
        <v>3553</v>
      </c>
    </row>
    <row r="2672" spans="1:5" ht="12.75">
      <c r="A2672" t="s">
        <v>57</v>
      </c>
      <c r="E2672" s="39" t="s">
        <v>5</v>
      </c>
    </row>
    <row r="2673" spans="1:16" ht="12.75">
      <c r="A2673" t="s">
        <v>50</v>
      </c>
      <c s="34" t="s">
        <v>3554</v>
      </c>
      <c s="34" t="s">
        <v>3555</v>
      </c>
      <c s="35" t="s">
        <v>5</v>
      </c>
      <c s="6" t="s">
        <v>3556</v>
      </c>
      <c s="36" t="s">
        <v>70</v>
      </c>
      <c s="37">
        <v>899.682</v>
      </c>
      <c s="36">
        <v>0.0021</v>
      </c>
      <c s="36">
        <f>ROUND(G2673*H2673,6)</f>
      </c>
      <c r="L2673" s="38">
        <v>0</v>
      </c>
      <c s="32">
        <f>ROUND(ROUND(L2673,2)*ROUND(G2673,3),2)</f>
      </c>
      <c s="36" t="s">
        <v>316</v>
      </c>
      <c>
        <f>(M2673*21)/100</f>
      </c>
      <c t="s">
        <v>28</v>
      </c>
    </row>
    <row r="2674" spans="1:5" ht="12.75">
      <c r="A2674" s="35" t="s">
        <v>55</v>
      </c>
      <c r="E2674" s="39" t="s">
        <v>3556</v>
      </c>
    </row>
    <row r="2675" spans="1:5" ht="409.5">
      <c r="A2675" s="35" t="s">
        <v>56</v>
      </c>
      <c r="E2675" s="40" t="s">
        <v>3557</v>
      </c>
    </row>
    <row r="2676" spans="1:5" ht="12.75">
      <c r="A2676" t="s">
        <v>57</v>
      </c>
      <c r="E2676" s="39" t="s">
        <v>5</v>
      </c>
    </row>
    <row r="2677" spans="1:16" ht="12.75">
      <c r="A2677" t="s">
        <v>50</v>
      </c>
      <c s="34" t="s">
        <v>3558</v>
      </c>
      <c s="34" t="s">
        <v>3559</v>
      </c>
      <c s="35" t="s">
        <v>5</v>
      </c>
      <c s="6" t="s">
        <v>3560</v>
      </c>
      <c s="36" t="s">
        <v>70</v>
      </c>
      <c s="37">
        <v>861.233</v>
      </c>
      <c s="36">
        <v>0.00109</v>
      </c>
      <c s="36">
        <f>ROUND(G2677*H2677,6)</f>
      </c>
      <c r="L2677" s="38">
        <v>0</v>
      </c>
      <c s="32">
        <f>ROUND(ROUND(L2677,2)*ROUND(G2677,3),2)</f>
      </c>
      <c s="36" t="s">
        <v>316</v>
      </c>
      <c>
        <f>(M2677*21)/100</f>
      </c>
      <c t="s">
        <v>28</v>
      </c>
    </row>
    <row r="2678" spans="1:5" ht="12.75">
      <c r="A2678" s="35" t="s">
        <v>55</v>
      </c>
      <c r="E2678" s="39" t="s">
        <v>3560</v>
      </c>
    </row>
    <row r="2679" spans="1:5" ht="344.25">
      <c r="A2679" s="35" t="s">
        <v>56</v>
      </c>
      <c r="E2679" s="40" t="s">
        <v>3561</v>
      </c>
    </row>
    <row r="2680" spans="1:5" ht="12.75">
      <c r="A2680" t="s">
        <v>57</v>
      </c>
      <c r="E2680" s="39" t="s">
        <v>5</v>
      </c>
    </row>
    <row r="2681" spans="1:16" ht="25.5">
      <c r="A2681" t="s">
        <v>50</v>
      </c>
      <c s="34" t="s">
        <v>3562</v>
      </c>
      <c s="34" t="s">
        <v>3563</v>
      </c>
      <c s="35" t="s">
        <v>5</v>
      </c>
      <c s="6" t="s">
        <v>3397</v>
      </c>
      <c s="36" t="s">
        <v>70</v>
      </c>
      <c s="37">
        <v>1.8</v>
      </c>
      <c s="36">
        <v>0</v>
      </c>
      <c s="36">
        <f>ROUND(G2681*H2681,6)</f>
      </c>
      <c r="L2681" s="38">
        <v>0</v>
      </c>
      <c s="32">
        <f>ROUND(ROUND(L2681,2)*ROUND(G2681,3),2)</f>
      </c>
      <c s="36" t="s">
        <v>1449</v>
      </c>
      <c>
        <f>(M2681*21)/100</f>
      </c>
      <c t="s">
        <v>28</v>
      </c>
    </row>
    <row r="2682" spans="1:5" ht="25.5">
      <c r="A2682" s="35" t="s">
        <v>55</v>
      </c>
      <c r="E2682" s="39" t="s">
        <v>3397</v>
      </c>
    </row>
    <row r="2683" spans="1:5" ht="63.75">
      <c r="A2683" s="35" t="s">
        <v>56</v>
      </c>
      <c r="E2683" s="42" t="s">
        <v>2613</v>
      </c>
    </row>
    <row r="2684" spans="1:5" ht="12.75">
      <c r="A2684" t="s">
        <v>57</v>
      </c>
      <c r="E2684" s="39" t="s">
        <v>5</v>
      </c>
    </row>
    <row r="2685" spans="1:16" ht="25.5">
      <c r="A2685" t="s">
        <v>50</v>
      </c>
      <c s="34" t="s">
        <v>3564</v>
      </c>
      <c s="34" t="s">
        <v>3565</v>
      </c>
      <c s="35" t="s">
        <v>5</v>
      </c>
      <c s="6" t="s">
        <v>3401</v>
      </c>
      <c s="36" t="s">
        <v>70</v>
      </c>
      <c s="37">
        <v>7.5</v>
      </c>
      <c s="36">
        <v>0</v>
      </c>
      <c s="36">
        <f>ROUND(G2685*H2685,6)</f>
      </c>
      <c r="L2685" s="38">
        <v>0</v>
      </c>
      <c s="32">
        <f>ROUND(ROUND(L2685,2)*ROUND(G2685,3),2)</f>
      </c>
      <c s="36" t="s">
        <v>1449</v>
      </c>
      <c>
        <f>(M2685*21)/100</f>
      </c>
      <c t="s">
        <v>28</v>
      </c>
    </row>
    <row r="2686" spans="1:5" ht="25.5">
      <c r="A2686" s="35" t="s">
        <v>55</v>
      </c>
      <c r="E2686" s="39" t="s">
        <v>3401</v>
      </c>
    </row>
    <row r="2687" spans="1:5" ht="89.25">
      <c r="A2687" s="35" t="s">
        <v>56</v>
      </c>
      <c r="E2687" s="42" t="s">
        <v>3566</v>
      </c>
    </row>
    <row r="2688" spans="1:5" ht="12.75">
      <c r="A2688" t="s">
        <v>57</v>
      </c>
      <c r="E2688" s="39" t="s">
        <v>5</v>
      </c>
    </row>
    <row r="2689" spans="1:16" ht="25.5">
      <c r="A2689" t="s">
        <v>50</v>
      </c>
      <c s="34" t="s">
        <v>3567</v>
      </c>
      <c s="34" t="s">
        <v>358</v>
      </c>
      <c s="35" t="s">
        <v>5</v>
      </c>
      <c s="6" t="s">
        <v>359</v>
      </c>
      <c s="36" t="s">
        <v>201</v>
      </c>
      <c s="37">
        <v>17.7</v>
      </c>
      <c s="36">
        <v>0</v>
      </c>
      <c s="36">
        <f>ROUND(G2689*H2689,6)</f>
      </c>
      <c r="L2689" s="38">
        <v>0</v>
      </c>
      <c s="32">
        <f>ROUND(ROUND(L2689,2)*ROUND(G2689,3),2)</f>
      </c>
      <c s="36" t="s">
        <v>316</v>
      </c>
      <c>
        <f>(M2689*21)/100</f>
      </c>
      <c t="s">
        <v>28</v>
      </c>
    </row>
    <row r="2690" spans="1:5" ht="25.5">
      <c r="A2690" s="35" t="s">
        <v>55</v>
      </c>
      <c r="E2690" s="39" t="s">
        <v>359</v>
      </c>
    </row>
    <row r="2691" spans="1:5" ht="409.5">
      <c r="A2691" s="35" t="s">
        <v>56</v>
      </c>
      <c r="E2691" s="42" t="s">
        <v>3568</v>
      </c>
    </row>
    <row r="2692" spans="1:5" ht="12.75">
      <c r="A2692" t="s">
        <v>57</v>
      </c>
      <c r="E2692" s="39" t="s">
        <v>5</v>
      </c>
    </row>
    <row r="2693" spans="1:16" ht="12.75">
      <c r="A2693" t="s">
        <v>50</v>
      </c>
      <c s="34" t="s">
        <v>3569</v>
      </c>
      <c s="34" t="s">
        <v>3570</v>
      </c>
      <c s="35" t="s">
        <v>5</v>
      </c>
      <c s="6" t="s">
        <v>3571</v>
      </c>
      <c s="36" t="s">
        <v>201</v>
      </c>
      <c s="37">
        <v>7.366</v>
      </c>
      <c s="36">
        <v>1</v>
      </c>
      <c s="36">
        <f>ROUND(G2693*H2693,6)</f>
      </c>
      <c r="L2693" s="38">
        <v>0</v>
      </c>
      <c s="32">
        <f>ROUND(ROUND(L2693,2)*ROUND(G2693,3),2)</f>
      </c>
      <c s="36" t="s">
        <v>316</v>
      </c>
      <c>
        <f>(M2693*21)/100</f>
      </c>
      <c t="s">
        <v>28</v>
      </c>
    </row>
    <row r="2694" spans="1:5" ht="12.75">
      <c r="A2694" s="35" t="s">
        <v>55</v>
      </c>
      <c r="E2694" s="39" t="s">
        <v>3571</v>
      </c>
    </row>
    <row r="2695" spans="1:5" ht="76.5">
      <c r="A2695" s="35" t="s">
        <v>56</v>
      </c>
      <c r="E2695" s="42" t="s">
        <v>3572</v>
      </c>
    </row>
    <row r="2696" spans="1:5" ht="12.75">
      <c r="A2696" t="s">
        <v>57</v>
      </c>
      <c r="E2696" s="39" t="s">
        <v>5</v>
      </c>
    </row>
    <row r="2697" spans="1:16" ht="12.75">
      <c r="A2697" t="s">
        <v>50</v>
      </c>
      <c s="34" t="s">
        <v>3573</v>
      </c>
      <c s="34" t="s">
        <v>3574</v>
      </c>
      <c s="35" t="s">
        <v>5</v>
      </c>
      <c s="6" t="s">
        <v>3575</v>
      </c>
      <c s="36" t="s">
        <v>201</v>
      </c>
      <c s="37">
        <v>0.02</v>
      </c>
      <c s="36">
        <v>1</v>
      </c>
      <c s="36">
        <f>ROUND(G2697*H2697,6)</f>
      </c>
      <c r="L2697" s="38">
        <v>0</v>
      </c>
      <c s="32">
        <f>ROUND(ROUND(L2697,2)*ROUND(G2697,3),2)</f>
      </c>
      <c s="36" t="s">
        <v>316</v>
      </c>
      <c>
        <f>(M2697*21)/100</f>
      </c>
      <c t="s">
        <v>28</v>
      </c>
    </row>
    <row r="2698" spans="1:5" ht="12.75">
      <c r="A2698" s="35" t="s">
        <v>55</v>
      </c>
      <c r="E2698" s="39" t="s">
        <v>3575</v>
      </c>
    </row>
    <row r="2699" spans="1:5" ht="63.75">
      <c r="A2699" s="35" t="s">
        <v>56</v>
      </c>
      <c r="E2699" s="42" t="s">
        <v>3576</v>
      </c>
    </row>
    <row r="2700" spans="1:5" ht="12.75">
      <c r="A2700" t="s">
        <v>57</v>
      </c>
      <c r="E2700" s="39" t="s">
        <v>5</v>
      </c>
    </row>
    <row r="2701" spans="1:16" ht="12.75">
      <c r="A2701" t="s">
        <v>50</v>
      </c>
      <c s="34" t="s">
        <v>3577</v>
      </c>
      <c s="34" t="s">
        <v>3578</v>
      </c>
      <c s="35" t="s">
        <v>5</v>
      </c>
      <c s="6" t="s">
        <v>3579</v>
      </c>
      <c s="36" t="s">
        <v>201</v>
      </c>
      <c s="37">
        <v>0.182</v>
      </c>
      <c s="36">
        <v>1</v>
      </c>
      <c s="36">
        <f>ROUND(G2701*H2701,6)</f>
      </c>
      <c r="L2701" s="38">
        <v>0</v>
      </c>
      <c s="32">
        <f>ROUND(ROUND(L2701,2)*ROUND(G2701,3),2)</f>
      </c>
      <c s="36" t="s">
        <v>316</v>
      </c>
      <c>
        <f>(M2701*21)/100</f>
      </c>
      <c t="s">
        <v>28</v>
      </c>
    </row>
    <row r="2702" spans="1:5" ht="12.75">
      <c r="A2702" s="35" t="s">
        <v>55</v>
      </c>
      <c r="E2702" s="39" t="s">
        <v>3579</v>
      </c>
    </row>
    <row r="2703" spans="1:5" ht="76.5">
      <c r="A2703" s="35" t="s">
        <v>56</v>
      </c>
      <c r="E2703" s="42" t="s">
        <v>3580</v>
      </c>
    </row>
    <row r="2704" spans="1:5" ht="12.75">
      <c r="A2704" t="s">
        <v>57</v>
      </c>
      <c r="E2704" s="39" t="s">
        <v>5</v>
      </c>
    </row>
    <row r="2705" spans="1:16" ht="12.75">
      <c r="A2705" t="s">
        <v>50</v>
      </c>
      <c s="34" t="s">
        <v>3581</v>
      </c>
      <c s="34" t="s">
        <v>3582</v>
      </c>
      <c s="35" t="s">
        <v>5</v>
      </c>
      <c s="6" t="s">
        <v>3583</v>
      </c>
      <c s="36" t="s">
        <v>201</v>
      </c>
      <c s="37">
        <v>0.875</v>
      </c>
      <c s="36">
        <v>1</v>
      </c>
      <c s="36">
        <f>ROUND(G2705*H2705,6)</f>
      </c>
      <c r="L2705" s="38">
        <v>0</v>
      </c>
      <c s="32">
        <f>ROUND(ROUND(L2705,2)*ROUND(G2705,3),2)</f>
      </c>
      <c s="36" t="s">
        <v>316</v>
      </c>
      <c>
        <f>(M2705*21)/100</f>
      </c>
      <c t="s">
        <v>28</v>
      </c>
    </row>
    <row r="2706" spans="1:5" ht="12.75">
      <c r="A2706" s="35" t="s">
        <v>55</v>
      </c>
      <c r="E2706" s="39" t="s">
        <v>3583</v>
      </c>
    </row>
    <row r="2707" spans="1:5" ht="63.75">
      <c r="A2707" s="35" t="s">
        <v>56</v>
      </c>
      <c r="E2707" s="42" t="s">
        <v>3584</v>
      </c>
    </row>
    <row r="2708" spans="1:5" ht="12.75">
      <c r="A2708" t="s">
        <v>57</v>
      </c>
      <c r="E2708" s="39" t="s">
        <v>5</v>
      </c>
    </row>
    <row r="2709" spans="1:16" ht="12.75">
      <c r="A2709" t="s">
        <v>50</v>
      </c>
      <c s="34" t="s">
        <v>3585</v>
      </c>
      <c s="34" t="s">
        <v>3586</v>
      </c>
      <c s="35" t="s">
        <v>5</v>
      </c>
      <c s="6" t="s">
        <v>3587</v>
      </c>
      <c s="36" t="s">
        <v>201</v>
      </c>
      <c s="37">
        <v>0.416</v>
      </c>
      <c s="36">
        <v>1</v>
      </c>
      <c s="36">
        <f>ROUND(G2709*H2709,6)</f>
      </c>
      <c r="L2709" s="38">
        <v>0</v>
      </c>
      <c s="32">
        <f>ROUND(ROUND(L2709,2)*ROUND(G2709,3),2)</f>
      </c>
      <c s="36" t="s">
        <v>316</v>
      </c>
      <c>
        <f>(M2709*21)/100</f>
      </c>
      <c t="s">
        <v>28</v>
      </c>
    </row>
    <row r="2710" spans="1:5" ht="12.75">
      <c r="A2710" s="35" t="s">
        <v>55</v>
      </c>
      <c r="E2710" s="39" t="s">
        <v>3587</v>
      </c>
    </row>
    <row r="2711" spans="1:5" ht="76.5">
      <c r="A2711" s="35" t="s">
        <v>56</v>
      </c>
      <c r="E2711" s="42" t="s">
        <v>3588</v>
      </c>
    </row>
    <row r="2712" spans="1:5" ht="12.75">
      <c r="A2712" t="s">
        <v>57</v>
      </c>
      <c r="E2712" s="39" t="s">
        <v>5</v>
      </c>
    </row>
    <row r="2713" spans="1:16" ht="12.75">
      <c r="A2713" t="s">
        <v>50</v>
      </c>
      <c s="34" t="s">
        <v>3589</v>
      </c>
      <c s="34" t="s">
        <v>3590</v>
      </c>
      <c s="35" t="s">
        <v>5</v>
      </c>
      <c s="6" t="s">
        <v>3591</v>
      </c>
      <c s="36" t="s">
        <v>201</v>
      </c>
      <c s="37">
        <v>0.545</v>
      </c>
      <c s="36">
        <v>1</v>
      </c>
      <c s="36">
        <f>ROUND(G2713*H2713,6)</f>
      </c>
      <c r="L2713" s="38">
        <v>0</v>
      </c>
      <c s="32">
        <f>ROUND(ROUND(L2713,2)*ROUND(G2713,3),2)</f>
      </c>
      <c s="36" t="s">
        <v>316</v>
      </c>
      <c>
        <f>(M2713*21)/100</f>
      </c>
      <c t="s">
        <v>28</v>
      </c>
    </row>
    <row r="2714" spans="1:5" ht="12.75">
      <c r="A2714" s="35" t="s">
        <v>55</v>
      </c>
      <c r="E2714" s="39" t="s">
        <v>3591</v>
      </c>
    </row>
    <row r="2715" spans="1:5" ht="63.75">
      <c r="A2715" s="35" t="s">
        <v>56</v>
      </c>
      <c r="E2715" s="42" t="s">
        <v>3592</v>
      </c>
    </row>
    <row r="2716" spans="1:5" ht="12.75">
      <c r="A2716" t="s">
        <v>57</v>
      </c>
      <c r="E2716" s="39" t="s">
        <v>5</v>
      </c>
    </row>
    <row r="2717" spans="1:16" ht="12.75">
      <c r="A2717" t="s">
        <v>50</v>
      </c>
      <c s="34" t="s">
        <v>3593</v>
      </c>
      <c s="34" t="s">
        <v>3594</v>
      </c>
      <c s="35" t="s">
        <v>5</v>
      </c>
      <c s="6" t="s">
        <v>3595</v>
      </c>
      <c s="36" t="s">
        <v>201</v>
      </c>
      <c s="37">
        <v>3.63</v>
      </c>
      <c s="36">
        <v>1</v>
      </c>
      <c s="36">
        <f>ROUND(G2717*H2717,6)</f>
      </c>
      <c r="L2717" s="38">
        <v>0</v>
      </c>
      <c s="32">
        <f>ROUND(ROUND(L2717,2)*ROUND(G2717,3),2)</f>
      </c>
      <c s="36" t="s">
        <v>316</v>
      </c>
      <c>
        <f>(M2717*21)/100</f>
      </c>
      <c t="s">
        <v>28</v>
      </c>
    </row>
    <row r="2718" spans="1:5" ht="12.75">
      <c r="A2718" s="35" t="s">
        <v>55</v>
      </c>
      <c r="E2718" s="39" t="s">
        <v>3595</v>
      </c>
    </row>
    <row r="2719" spans="1:5" ht="76.5">
      <c r="A2719" s="35" t="s">
        <v>56</v>
      </c>
      <c r="E2719" s="42" t="s">
        <v>3596</v>
      </c>
    </row>
    <row r="2720" spans="1:5" ht="12.75">
      <c r="A2720" t="s">
        <v>57</v>
      </c>
      <c r="E2720" s="39" t="s">
        <v>5</v>
      </c>
    </row>
    <row r="2721" spans="1:16" ht="12.75">
      <c r="A2721" t="s">
        <v>50</v>
      </c>
      <c s="34" t="s">
        <v>3597</v>
      </c>
      <c s="34" t="s">
        <v>3598</v>
      </c>
      <c s="35" t="s">
        <v>5</v>
      </c>
      <c s="6" t="s">
        <v>3599</v>
      </c>
      <c s="36" t="s">
        <v>201</v>
      </c>
      <c s="37">
        <v>1.927</v>
      </c>
      <c s="36">
        <v>1</v>
      </c>
      <c s="36">
        <f>ROUND(G2721*H2721,6)</f>
      </c>
      <c r="L2721" s="38">
        <v>0</v>
      </c>
      <c s="32">
        <f>ROUND(ROUND(L2721,2)*ROUND(G2721,3),2)</f>
      </c>
      <c s="36" t="s">
        <v>316</v>
      </c>
      <c>
        <f>(M2721*21)/100</f>
      </c>
      <c t="s">
        <v>28</v>
      </c>
    </row>
    <row r="2722" spans="1:5" ht="12.75">
      <c r="A2722" s="35" t="s">
        <v>55</v>
      </c>
      <c r="E2722" s="39" t="s">
        <v>3599</v>
      </c>
    </row>
    <row r="2723" spans="1:5" ht="76.5">
      <c r="A2723" s="35" t="s">
        <v>56</v>
      </c>
      <c r="E2723" s="42" t="s">
        <v>3600</v>
      </c>
    </row>
    <row r="2724" spans="1:5" ht="12.75">
      <c r="A2724" t="s">
        <v>57</v>
      </c>
      <c r="E2724" s="39" t="s">
        <v>5</v>
      </c>
    </row>
    <row r="2725" spans="1:16" ht="12.75">
      <c r="A2725" t="s">
        <v>50</v>
      </c>
      <c s="34" t="s">
        <v>3601</v>
      </c>
      <c s="34" t="s">
        <v>3602</v>
      </c>
      <c s="35" t="s">
        <v>5</v>
      </c>
      <c s="6" t="s">
        <v>3603</v>
      </c>
      <c s="36" t="s">
        <v>201</v>
      </c>
      <c s="37">
        <v>3.633</v>
      </c>
      <c s="36">
        <v>1</v>
      </c>
      <c s="36">
        <f>ROUND(G2725*H2725,6)</f>
      </c>
      <c r="L2725" s="38">
        <v>0</v>
      </c>
      <c s="32">
        <f>ROUND(ROUND(L2725,2)*ROUND(G2725,3),2)</f>
      </c>
      <c s="36" t="s">
        <v>316</v>
      </c>
      <c>
        <f>(M2725*21)/100</f>
      </c>
      <c t="s">
        <v>28</v>
      </c>
    </row>
    <row r="2726" spans="1:5" ht="12.75">
      <c r="A2726" s="35" t="s">
        <v>55</v>
      </c>
      <c r="E2726" s="39" t="s">
        <v>3603</v>
      </c>
    </row>
    <row r="2727" spans="1:5" ht="76.5">
      <c r="A2727" s="35" t="s">
        <v>56</v>
      </c>
      <c r="E2727" s="42" t="s">
        <v>3604</v>
      </c>
    </row>
    <row r="2728" spans="1:5" ht="12.75">
      <c r="A2728" t="s">
        <v>57</v>
      </c>
      <c r="E2728" s="39" t="s">
        <v>5</v>
      </c>
    </row>
    <row r="2729" spans="1:16" ht="12.75">
      <c r="A2729" t="s">
        <v>50</v>
      </c>
      <c s="34" t="s">
        <v>3605</v>
      </c>
      <c s="34" t="s">
        <v>3606</v>
      </c>
      <c s="35" t="s">
        <v>5</v>
      </c>
      <c s="6" t="s">
        <v>3607</v>
      </c>
      <c s="36" t="s">
        <v>201</v>
      </c>
      <c s="37">
        <v>0.155</v>
      </c>
      <c s="36">
        <v>1</v>
      </c>
      <c s="36">
        <f>ROUND(G2729*H2729,6)</f>
      </c>
      <c r="L2729" s="38">
        <v>0</v>
      </c>
      <c s="32">
        <f>ROUND(ROUND(L2729,2)*ROUND(G2729,3),2)</f>
      </c>
      <c s="36" t="s">
        <v>316</v>
      </c>
      <c>
        <f>(M2729*21)/100</f>
      </c>
      <c t="s">
        <v>28</v>
      </c>
    </row>
    <row r="2730" spans="1:5" ht="12.75">
      <c r="A2730" s="35" t="s">
        <v>55</v>
      </c>
      <c r="E2730" s="39" t="s">
        <v>3607</v>
      </c>
    </row>
    <row r="2731" spans="1:5" ht="76.5">
      <c r="A2731" s="35" t="s">
        <v>56</v>
      </c>
      <c r="E2731" s="42" t="s">
        <v>3608</v>
      </c>
    </row>
    <row r="2732" spans="1:5" ht="12.75">
      <c r="A2732" t="s">
        <v>57</v>
      </c>
      <c r="E2732" s="39" t="s">
        <v>5</v>
      </c>
    </row>
    <row r="2733" spans="1:16" ht="12.75">
      <c r="A2733" t="s">
        <v>50</v>
      </c>
      <c s="34" t="s">
        <v>3609</v>
      </c>
      <c s="34" t="s">
        <v>3610</v>
      </c>
      <c s="35" t="s">
        <v>5</v>
      </c>
      <c s="6" t="s">
        <v>3611</v>
      </c>
      <c s="36" t="s">
        <v>70</v>
      </c>
      <c s="37">
        <v>39.1</v>
      </c>
      <c s="36">
        <v>0</v>
      </c>
      <c s="36">
        <f>ROUND(G2733*H2733,6)</f>
      </c>
      <c r="L2733" s="38">
        <v>0</v>
      </c>
      <c s="32">
        <f>ROUND(ROUND(L2733,2)*ROUND(G2733,3),2)</f>
      </c>
      <c s="36" t="s">
        <v>316</v>
      </c>
      <c>
        <f>(M2733*21)/100</f>
      </c>
      <c t="s">
        <v>28</v>
      </c>
    </row>
    <row r="2734" spans="1:5" ht="12.75">
      <c r="A2734" s="35" t="s">
        <v>55</v>
      </c>
      <c r="E2734" s="39" t="s">
        <v>3611</v>
      </c>
    </row>
    <row r="2735" spans="1:5" ht="140.25">
      <c r="A2735" s="35" t="s">
        <v>56</v>
      </c>
      <c r="E2735" s="42" t="s">
        <v>3612</v>
      </c>
    </row>
    <row r="2736" spans="1:5" ht="12.75">
      <c r="A2736" t="s">
        <v>57</v>
      </c>
      <c r="E2736" s="39" t="s">
        <v>5</v>
      </c>
    </row>
    <row r="2737" spans="1:13" ht="12.75">
      <c r="A2737" t="s">
        <v>47</v>
      </c>
      <c r="C2737" s="31" t="s">
        <v>3613</v>
      </c>
      <c r="E2737" s="33" t="s">
        <v>3614</v>
      </c>
      <c r="J2737" s="32">
        <f>0</f>
      </c>
      <c s="32">
        <f>0</f>
      </c>
      <c s="32">
        <f>0+L2738</f>
      </c>
      <c s="32">
        <f>0+M2738</f>
      </c>
    </row>
    <row r="2738" spans="1:16" ht="25.5">
      <c r="A2738" t="s">
        <v>50</v>
      </c>
      <c s="34" t="s">
        <v>3615</v>
      </c>
      <c s="34" t="s">
        <v>3616</v>
      </c>
      <c s="35" t="s">
        <v>5</v>
      </c>
      <c s="6" t="s">
        <v>3617</v>
      </c>
      <c s="36" t="s">
        <v>201</v>
      </c>
      <c s="37">
        <v>3989.823</v>
      </c>
      <c s="36">
        <v>0</v>
      </c>
      <c s="36">
        <f>ROUND(G2738*H2738,6)</f>
      </c>
      <c r="L2738" s="38">
        <v>0</v>
      </c>
      <c s="32">
        <f>ROUND(ROUND(L2738,2)*ROUND(G2738,3),2)</f>
      </c>
      <c s="36" t="s">
        <v>316</v>
      </c>
      <c>
        <f>(M2738*21)/100</f>
      </c>
      <c t="s">
        <v>28</v>
      </c>
    </row>
    <row r="2739" spans="1:5" ht="25.5">
      <c r="A2739" s="35" t="s">
        <v>55</v>
      </c>
      <c r="E2739" s="39" t="s">
        <v>3617</v>
      </c>
    </row>
    <row r="2740" spans="1:5" ht="12.75">
      <c r="A2740" s="35" t="s">
        <v>56</v>
      </c>
      <c r="E2740" s="40" t="s">
        <v>5</v>
      </c>
    </row>
    <row r="2741" spans="1:5" ht="12.75">
      <c r="A2741" t="s">
        <v>57</v>
      </c>
      <c r="E2741" s="39" t="s">
        <v>5</v>
      </c>
    </row>
    <row r="2742" spans="1:13" ht="12.75">
      <c r="A2742" t="s">
        <v>47</v>
      </c>
      <c r="C2742" s="31" t="s">
        <v>594</v>
      </c>
      <c r="E2742" s="33" t="s">
        <v>595</v>
      </c>
      <c r="J2742" s="32">
        <f>0</f>
      </c>
      <c s="32">
        <f>0</f>
      </c>
      <c s="32">
        <f>0+L2743</f>
      </c>
      <c s="32">
        <f>0+M2743</f>
      </c>
    </row>
    <row r="2743" spans="1:16" ht="38.25">
      <c r="A2743" t="s">
        <v>50</v>
      </c>
      <c s="34" t="s">
        <v>3618</v>
      </c>
      <c s="34" t="s">
        <v>3619</v>
      </c>
      <c s="35" t="s">
        <v>5</v>
      </c>
      <c s="6" t="s">
        <v>3620</v>
      </c>
      <c s="36" t="s">
        <v>201</v>
      </c>
      <c s="37">
        <v>2580.695</v>
      </c>
      <c s="36">
        <v>0</v>
      </c>
      <c s="36">
        <f>ROUND(G2743*H2743,6)</f>
      </c>
      <c r="L2743" s="38">
        <v>0</v>
      </c>
      <c s="32">
        <f>ROUND(ROUND(L2743,2)*ROUND(G2743,3),2)</f>
      </c>
      <c s="36" t="s">
        <v>316</v>
      </c>
      <c>
        <f>(M2743*21)/100</f>
      </c>
      <c t="s">
        <v>28</v>
      </c>
    </row>
    <row r="2744" spans="1:5" ht="38.25">
      <c r="A2744" s="35" t="s">
        <v>55</v>
      </c>
      <c r="E2744" s="39" t="s">
        <v>3621</v>
      </c>
    </row>
    <row r="2745" spans="1:5" ht="12.75">
      <c r="A2745" s="35" t="s">
        <v>56</v>
      </c>
      <c r="E2745" s="40" t="s">
        <v>5</v>
      </c>
    </row>
    <row r="2746" spans="1:5" ht="12.75">
      <c r="A2746" t="s">
        <v>57</v>
      </c>
      <c r="E2746" s="39" t="s">
        <v>5</v>
      </c>
    </row>
    <row r="2747" spans="1:13" ht="12.75">
      <c r="A2747" t="s">
        <v>47</v>
      </c>
      <c r="C2747" s="31" t="s">
        <v>3622</v>
      </c>
      <c r="E2747" s="33" t="s">
        <v>3623</v>
      </c>
      <c r="J2747" s="32">
        <f>0</f>
      </c>
      <c s="32">
        <f>0</f>
      </c>
      <c s="32">
        <f>0+L2748</f>
      </c>
      <c s="32">
        <f>0+M2748</f>
      </c>
    </row>
    <row r="2748" spans="1:16" ht="12.75">
      <c r="A2748" t="s">
        <v>50</v>
      </c>
      <c s="34" t="s">
        <v>3624</v>
      </c>
      <c s="34" t="s">
        <v>3625</v>
      </c>
      <c s="35" t="s">
        <v>5</v>
      </c>
      <c s="6" t="s">
        <v>3626</v>
      </c>
      <c s="36" t="s">
        <v>168</v>
      </c>
      <c s="37">
        <v>75</v>
      </c>
      <c s="36">
        <v>0</v>
      </c>
      <c s="36">
        <f>ROUND(G2748*H2748,6)</f>
      </c>
      <c r="L2748" s="38">
        <v>0</v>
      </c>
      <c s="32">
        <f>ROUND(ROUND(L2748,2)*ROUND(G2748,3),2)</f>
      </c>
      <c s="36" t="s">
        <v>316</v>
      </c>
      <c>
        <f>(M2748*21)/100</f>
      </c>
      <c t="s">
        <v>28</v>
      </c>
    </row>
    <row r="2749" spans="1:5" ht="12.75">
      <c r="A2749" s="35" t="s">
        <v>55</v>
      </c>
      <c r="E2749" s="39" t="s">
        <v>3626</v>
      </c>
    </row>
    <row r="2750" spans="1:5" ht="12.75">
      <c r="A2750" s="35" t="s">
        <v>56</v>
      </c>
      <c r="E2750" s="40" t="s">
        <v>5</v>
      </c>
    </row>
    <row r="2751" spans="1:5" ht="12.75">
      <c r="A2751" t="s">
        <v>57</v>
      </c>
      <c r="E2751" s="39" t="s">
        <v>5</v>
      </c>
    </row>
    <row r="2752" spans="1:13" ht="12.75">
      <c r="A2752" t="s">
        <v>47</v>
      </c>
      <c r="C2752" s="31" t="s">
        <v>3627</v>
      </c>
      <c r="E2752" s="33" t="s">
        <v>3628</v>
      </c>
      <c r="J2752" s="32">
        <f>0</f>
      </c>
      <c s="32">
        <f>0</f>
      </c>
      <c s="32">
        <f>0+L2753+L2757</f>
      </c>
      <c s="32">
        <f>0+M2753+M2757</f>
      </c>
    </row>
    <row r="2753" spans="1:16" ht="12.75">
      <c r="A2753" t="s">
        <v>50</v>
      </c>
      <c s="34" t="s">
        <v>3629</v>
      </c>
      <c s="34" t="s">
        <v>3630</v>
      </c>
      <c s="35" t="s">
        <v>5</v>
      </c>
      <c s="6" t="s">
        <v>3631</v>
      </c>
      <c s="36" t="s">
        <v>257</v>
      </c>
      <c s="37">
        <v>1</v>
      </c>
      <c s="36">
        <v>0</v>
      </c>
      <c s="36">
        <f>ROUND(G2753*H2753,6)</f>
      </c>
      <c r="L2753" s="38">
        <v>0</v>
      </c>
      <c s="32">
        <f>ROUND(ROUND(L2753,2)*ROUND(G2753,3),2)</f>
      </c>
      <c s="36" t="s">
        <v>98</v>
      </c>
      <c>
        <f>(M2753*21)/100</f>
      </c>
      <c t="s">
        <v>28</v>
      </c>
    </row>
    <row r="2754" spans="1:5" ht="12.75">
      <c r="A2754" s="35" t="s">
        <v>55</v>
      </c>
      <c r="E2754" s="39" t="s">
        <v>3631</v>
      </c>
    </row>
    <row r="2755" spans="1:5" ht="25.5">
      <c r="A2755" s="35" t="s">
        <v>56</v>
      </c>
      <c r="E2755" s="40" t="s">
        <v>1779</v>
      </c>
    </row>
    <row r="2756" spans="1:5" ht="12.75">
      <c r="A2756" t="s">
        <v>57</v>
      </c>
      <c r="E2756" s="39" t="s">
        <v>5</v>
      </c>
    </row>
    <row r="2757" spans="1:16" ht="12.75">
      <c r="A2757" t="s">
        <v>50</v>
      </c>
      <c s="34" t="s">
        <v>3632</v>
      </c>
      <c s="34" t="s">
        <v>3633</v>
      </c>
      <c s="35" t="s">
        <v>5</v>
      </c>
      <c s="6" t="s">
        <v>3634</v>
      </c>
      <c s="36" t="s">
        <v>257</v>
      </c>
      <c s="37">
        <v>1</v>
      </c>
      <c s="36">
        <v>0</v>
      </c>
      <c s="36">
        <f>ROUND(G2757*H2757,6)</f>
      </c>
      <c r="L2757" s="38">
        <v>0</v>
      </c>
      <c s="32">
        <f>ROUND(ROUND(L2757,2)*ROUND(G2757,3),2)</f>
      </c>
      <c s="36" t="s">
        <v>98</v>
      </c>
      <c>
        <f>(M2757*21)/100</f>
      </c>
      <c t="s">
        <v>28</v>
      </c>
    </row>
    <row r="2758" spans="1:5" ht="12.75">
      <c r="A2758" s="35" t="s">
        <v>55</v>
      </c>
      <c r="E2758" s="39" t="s">
        <v>3634</v>
      </c>
    </row>
    <row r="2759" spans="1:5" ht="25.5">
      <c r="A2759" s="35" t="s">
        <v>56</v>
      </c>
      <c r="E2759" s="40" t="s">
        <v>1779</v>
      </c>
    </row>
    <row r="2760" spans="1:5" ht="12.75">
      <c r="A2760" t="s">
        <v>57</v>
      </c>
      <c r="E2760" s="39" t="s">
        <v>5</v>
      </c>
    </row>
    <row r="2761" spans="1:13" ht="12.75">
      <c r="A2761" t="s">
        <v>47</v>
      </c>
      <c r="C2761" s="31" t="s">
        <v>3635</v>
      </c>
      <c r="E2761" s="33" t="s">
        <v>3636</v>
      </c>
      <c r="J2761" s="32">
        <f>0</f>
      </c>
      <c s="32">
        <f>0</f>
      </c>
      <c s="32">
        <f>0+L2762+L2766+L2770</f>
      </c>
      <c s="32">
        <f>0+M2762+M2766+M2770</f>
      </c>
    </row>
    <row r="2762" spans="1:16" ht="25.5">
      <c r="A2762" t="s">
        <v>50</v>
      </c>
      <c s="34" t="s">
        <v>3637</v>
      </c>
      <c s="34" t="s">
        <v>3638</v>
      </c>
      <c s="35" t="s">
        <v>5</v>
      </c>
      <c s="6" t="s">
        <v>3639</v>
      </c>
      <c s="36" t="s">
        <v>70</v>
      </c>
      <c s="37">
        <v>19.2</v>
      </c>
      <c s="36">
        <v>0</v>
      </c>
      <c s="36">
        <f>ROUND(G2762*H2762,6)</f>
      </c>
      <c r="L2762" s="38">
        <v>0</v>
      </c>
      <c s="32">
        <f>ROUND(ROUND(L2762,2)*ROUND(G2762,3),2)</f>
      </c>
      <c s="36" t="s">
        <v>98</v>
      </c>
      <c>
        <f>(M2762*21)/100</f>
      </c>
      <c t="s">
        <v>28</v>
      </c>
    </row>
    <row r="2763" spans="1:5" ht="25.5">
      <c r="A2763" s="35" t="s">
        <v>55</v>
      </c>
      <c r="E2763" s="39" t="s">
        <v>3639</v>
      </c>
    </row>
    <row r="2764" spans="1:5" ht="12.75">
      <c r="A2764" s="35" t="s">
        <v>56</v>
      </c>
      <c r="E2764" s="40" t="s">
        <v>5</v>
      </c>
    </row>
    <row r="2765" spans="1:5" ht="12.75">
      <c r="A2765" t="s">
        <v>57</v>
      </c>
      <c r="E2765" s="39" t="s">
        <v>5</v>
      </c>
    </row>
    <row r="2766" spans="1:16" ht="25.5">
      <c r="A2766" t="s">
        <v>50</v>
      </c>
      <c s="34" t="s">
        <v>3640</v>
      </c>
      <c s="34" t="s">
        <v>3641</v>
      </c>
      <c s="35" t="s">
        <v>5</v>
      </c>
      <c s="6" t="s">
        <v>3642</v>
      </c>
      <c s="36" t="s">
        <v>70</v>
      </c>
      <c s="37">
        <v>36.6</v>
      </c>
      <c s="36">
        <v>0</v>
      </c>
      <c s="36">
        <f>ROUND(G2766*H2766,6)</f>
      </c>
      <c r="L2766" s="38">
        <v>0</v>
      </c>
      <c s="32">
        <f>ROUND(ROUND(L2766,2)*ROUND(G2766,3),2)</f>
      </c>
      <c s="36" t="s">
        <v>98</v>
      </c>
      <c>
        <f>(M2766*21)/100</f>
      </c>
      <c t="s">
        <v>28</v>
      </c>
    </row>
    <row r="2767" spans="1:5" ht="25.5">
      <c r="A2767" s="35" t="s">
        <v>55</v>
      </c>
      <c r="E2767" s="39" t="s">
        <v>3642</v>
      </c>
    </row>
    <row r="2768" spans="1:5" ht="12.75">
      <c r="A2768" s="35" t="s">
        <v>56</v>
      </c>
      <c r="E2768" s="40" t="s">
        <v>5</v>
      </c>
    </row>
    <row r="2769" spans="1:5" ht="12.75">
      <c r="A2769" t="s">
        <v>57</v>
      </c>
      <c r="E2769" s="39" t="s">
        <v>5</v>
      </c>
    </row>
    <row r="2770" spans="1:16" ht="25.5">
      <c r="A2770" t="s">
        <v>50</v>
      </c>
      <c s="34" t="s">
        <v>3643</v>
      </c>
      <c s="34" t="s">
        <v>3644</v>
      </c>
      <c s="35" t="s">
        <v>5</v>
      </c>
      <c s="6" t="s">
        <v>3645</v>
      </c>
      <c s="36" t="s">
        <v>70</v>
      </c>
      <c s="37">
        <v>6.1</v>
      </c>
      <c s="36">
        <v>0</v>
      </c>
      <c s="36">
        <f>ROUND(G2770*H2770,6)</f>
      </c>
      <c r="L2770" s="38">
        <v>0</v>
      </c>
      <c s="32">
        <f>ROUND(ROUND(L2770,2)*ROUND(G2770,3),2)</f>
      </c>
      <c s="36" t="s">
        <v>98</v>
      </c>
      <c>
        <f>(M2770*21)/100</f>
      </c>
      <c t="s">
        <v>28</v>
      </c>
    </row>
    <row r="2771" spans="1:5" ht="25.5">
      <c r="A2771" s="35" t="s">
        <v>55</v>
      </c>
      <c r="E2771" s="39" t="s">
        <v>3645</v>
      </c>
    </row>
    <row r="2772" spans="1:5" ht="12.75">
      <c r="A2772" s="35" t="s">
        <v>56</v>
      </c>
      <c r="E2772" s="40" t="s">
        <v>5</v>
      </c>
    </row>
    <row r="2773" spans="1:5" ht="12.75">
      <c r="A2773" t="s">
        <v>57</v>
      </c>
      <c r="E2773" s="39" t="s">
        <v>5</v>
      </c>
    </row>
    <row r="2774" spans="1:13" ht="12.75">
      <c r="A2774" t="s">
        <v>47</v>
      </c>
      <c r="C2774" s="31" t="s">
        <v>3646</v>
      </c>
      <c r="E2774" s="33" t="s">
        <v>3647</v>
      </c>
      <c r="J2774" s="32">
        <f>0</f>
      </c>
      <c s="32">
        <f>0</f>
      </c>
      <c s="32">
        <f>0+L2775</f>
      </c>
      <c s="32">
        <f>0+M2775</f>
      </c>
    </row>
    <row r="2775" spans="1:16" ht="25.5">
      <c r="A2775" t="s">
        <v>50</v>
      </c>
      <c s="34" t="s">
        <v>3648</v>
      </c>
      <c s="34" t="s">
        <v>3649</v>
      </c>
      <c s="35" t="s">
        <v>5</v>
      </c>
      <c s="6" t="s">
        <v>3650</v>
      </c>
      <c s="36" t="s">
        <v>70</v>
      </c>
      <c s="37">
        <v>33.1</v>
      </c>
      <c s="36">
        <v>0</v>
      </c>
      <c s="36">
        <f>ROUND(G2775*H2775,6)</f>
      </c>
      <c r="L2775" s="38">
        <v>0</v>
      </c>
      <c s="32">
        <f>ROUND(ROUND(L2775,2)*ROUND(G2775,3),2)</f>
      </c>
      <c s="36" t="s">
        <v>98</v>
      </c>
      <c>
        <f>(M2775*21)/100</f>
      </c>
      <c t="s">
        <v>28</v>
      </c>
    </row>
    <row r="2776" spans="1:5" ht="25.5">
      <c r="A2776" s="35" t="s">
        <v>55</v>
      </c>
      <c r="E2776" s="39" t="s">
        <v>3650</v>
      </c>
    </row>
    <row r="2777" spans="1:5" ht="12.75">
      <c r="A2777" s="35" t="s">
        <v>56</v>
      </c>
      <c r="E2777" s="40" t="s">
        <v>5</v>
      </c>
    </row>
    <row r="2778" spans="1:5" ht="12.75">
      <c r="A2778" t="s">
        <v>57</v>
      </c>
      <c r="E2778" s="39" t="s">
        <v>5</v>
      </c>
    </row>
    <row r="2779" spans="1:13" ht="12.75">
      <c r="A2779" t="s">
        <v>47</v>
      </c>
      <c r="C2779" s="31" t="s">
        <v>3651</v>
      </c>
      <c r="E2779" s="33" t="s">
        <v>3652</v>
      </c>
      <c r="J2779" s="32">
        <f>0</f>
      </c>
      <c s="32">
        <f>0</f>
      </c>
      <c s="32">
        <f>0+L2780</f>
      </c>
      <c s="32">
        <f>0+M2780</f>
      </c>
    </row>
    <row r="2780" spans="1:16" ht="38.25">
      <c r="A2780" t="s">
        <v>50</v>
      </c>
      <c s="34" t="s">
        <v>3653</v>
      </c>
      <c s="34" t="s">
        <v>3654</v>
      </c>
      <c s="35" t="s">
        <v>5</v>
      </c>
      <c s="6" t="s">
        <v>3655</v>
      </c>
      <c s="36" t="s">
        <v>70</v>
      </c>
      <c s="37">
        <v>129.6</v>
      </c>
      <c s="36">
        <v>0</v>
      </c>
      <c s="36">
        <f>ROUND(G2780*H2780,6)</f>
      </c>
      <c r="L2780" s="38">
        <v>0</v>
      </c>
      <c s="32">
        <f>ROUND(ROUND(L2780,2)*ROUND(G2780,3),2)</f>
      </c>
      <c s="36" t="s">
        <v>98</v>
      </c>
      <c>
        <f>(M2780*21)/100</f>
      </c>
      <c t="s">
        <v>28</v>
      </c>
    </row>
    <row r="2781" spans="1:5" ht="38.25">
      <c r="A2781" s="35" t="s">
        <v>55</v>
      </c>
      <c r="E2781" s="39" t="s">
        <v>3656</v>
      </c>
    </row>
    <row r="2782" spans="1:5" ht="12.75">
      <c r="A2782" s="35" t="s">
        <v>56</v>
      </c>
      <c r="E2782" s="40" t="s">
        <v>5</v>
      </c>
    </row>
    <row r="2783" spans="1:5" ht="12.75">
      <c r="A2783" t="s">
        <v>57</v>
      </c>
      <c r="E2783" s="39" t="s">
        <v>5</v>
      </c>
    </row>
    <row r="2784" spans="1:13" ht="12.75">
      <c r="A2784" t="s">
        <v>47</v>
      </c>
      <c r="C2784" s="31" t="s">
        <v>3657</v>
      </c>
      <c r="E2784" s="33" t="s">
        <v>3658</v>
      </c>
      <c r="J2784" s="32">
        <f>0</f>
      </c>
      <c s="32">
        <f>0</f>
      </c>
      <c s="32">
        <f>0+L2785+L2789+L2793+L2797+L2801+L2805+L2809+L2813+L2817+L2821</f>
      </c>
      <c s="32">
        <f>0+M2785+M2789+M2793+M2797+M2801+M2805+M2809+M2813+M2817+M2821</f>
      </c>
    </row>
    <row r="2785" spans="1:16" ht="25.5">
      <c r="A2785" t="s">
        <v>50</v>
      </c>
      <c s="34" t="s">
        <v>3659</v>
      </c>
      <c s="34" t="s">
        <v>3660</v>
      </c>
      <c s="35" t="s">
        <v>5</v>
      </c>
      <c s="6" t="s">
        <v>3661</v>
      </c>
      <c s="36" t="s">
        <v>70</v>
      </c>
      <c s="37">
        <v>5.1</v>
      </c>
      <c s="36">
        <v>0</v>
      </c>
      <c s="36">
        <f>ROUND(G2785*H2785,6)</f>
      </c>
      <c r="L2785" s="38">
        <v>0</v>
      </c>
      <c s="32">
        <f>ROUND(ROUND(L2785,2)*ROUND(G2785,3),2)</f>
      </c>
      <c s="36" t="s">
        <v>98</v>
      </c>
      <c>
        <f>(M2785*21)/100</f>
      </c>
      <c t="s">
        <v>28</v>
      </c>
    </row>
    <row r="2786" spans="1:5" ht="25.5">
      <c r="A2786" s="35" t="s">
        <v>55</v>
      </c>
      <c r="E2786" s="39" t="s">
        <v>3661</v>
      </c>
    </row>
    <row r="2787" spans="1:5" ht="12.75">
      <c r="A2787" s="35" t="s">
        <v>56</v>
      </c>
      <c r="E2787" s="40" t="s">
        <v>5</v>
      </c>
    </row>
    <row r="2788" spans="1:5" ht="12.75">
      <c r="A2788" t="s">
        <v>57</v>
      </c>
      <c r="E2788" s="39" t="s">
        <v>5</v>
      </c>
    </row>
    <row r="2789" spans="1:16" ht="25.5">
      <c r="A2789" t="s">
        <v>50</v>
      </c>
      <c s="34" t="s">
        <v>3662</v>
      </c>
      <c s="34" t="s">
        <v>3663</v>
      </c>
      <c s="35" t="s">
        <v>5</v>
      </c>
      <c s="6" t="s">
        <v>3664</v>
      </c>
      <c s="36" t="s">
        <v>70</v>
      </c>
      <c s="37">
        <v>5.1</v>
      </c>
      <c s="36">
        <v>0</v>
      </c>
      <c s="36">
        <f>ROUND(G2789*H2789,6)</f>
      </c>
      <c r="L2789" s="38">
        <v>0</v>
      </c>
      <c s="32">
        <f>ROUND(ROUND(L2789,2)*ROUND(G2789,3),2)</f>
      </c>
      <c s="36" t="s">
        <v>98</v>
      </c>
      <c>
        <f>(M2789*21)/100</f>
      </c>
      <c t="s">
        <v>28</v>
      </c>
    </row>
    <row r="2790" spans="1:5" ht="25.5">
      <c r="A2790" s="35" t="s">
        <v>55</v>
      </c>
      <c r="E2790" s="39" t="s">
        <v>3664</v>
      </c>
    </row>
    <row r="2791" spans="1:5" ht="12.75">
      <c r="A2791" s="35" t="s">
        <v>56</v>
      </c>
      <c r="E2791" s="40" t="s">
        <v>5</v>
      </c>
    </row>
    <row r="2792" spans="1:5" ht="12.75">
      <c r="A2792" t="s">
        <v>57</v>
      </c>
      <c r="E2792" s="39" t="s">
        <v>5</v>
      </c>
    </row>
    <row r="2793" spans="1:16" ht="25.5">
      <c r="A2793" t="s">
        <v>50</v>
      </c>
      <c s="34" t="s">
        <v>3665</v>
      </c>
      <c s="34" t="s">
        <v>3666</v>
      </c>
      <c s="35" t="s">
        <v>5</v>
      </c>
      <c s="6" t="s">
        <v>3667</v>
      </c>
      <c s="36" t="s">
        <v>70</v>
      </c>
      <c s="37">
        <v>5.1</v>
      </c>
      <c s="36">
        <v>0</v>
      </c>
      <c s="36">
        <f>ROUND(G2793*H2793,6)</f>
      </c>
      <c r="L2793" s="38">
        <v>0</v>
      </c>
      <c s="32">
        <f>ROUND(ROUND(L2793,2)*ROUND(G2793,3),2)</f>
      </c>
      <c s="36" t="s">
        <v>98</v>
      </c>
      <c>
        <f>(M2793*21)/100</f>
      </c>
      <c t="s">
        <v>28</v>
      </c>
    </row>
    <row r="2794" spans="1:5" ht="25.5">
      <c r="A2794" s="35" t="s">
        <v>55</v>
      </c>
      <c r="E2794" s="39" t="s">
        <v>3667</v>
      </c>
    </row>
    <row r="2795" spans="1:5" ht="12.75">
      <c r="A2795" s="35" t="s">
        <v>56</v>
      </c>
      <c r="E2795" s="40" t="s">
        <v>5</v>
      </c>
    </row>
    <row r="2796" spans="1:5" ht="12.75">
      <c r="A2796" t="s">
        <v>57</v>
      </c>
      <c r="E2796" s="39" t="s">
        <v>5</v>
      </c>
    </row>
    <row r="2797" spans="1:16" ht="25.5">
      <c r="A2797" t="s">
        <v>50</v>
      </c>
      <c s="34" t="s">
        <v>3668</v>
      </c>
      <c s="34" t="s">
        <v>3669</v>
      </c>
      <c s="35" t="s">
        <v>5</v>
      </c>
      <c s="6" t="s">
        <v>3670</v>
      </c>
      <c s="36" t="s">
        <v>70</v>
      </c>
      <c s="37">
        <v>5.1</v>
      </c>
      <c s="36">
        <v>0</v>
      </c>
      <c s="36">
        <f>ROUND(G2797*H2797,6)</f>
      </c>
      <c r="L2797" s="38">
        <v>0</v>
      </c>
      <c s="32">
        <f>ROUND(ROUND(L2797,2)*ROUND(G2797,3),2)</f>
      </c>
      <c s="36" t="s">
        <v>98</v>
      </c>
      <c>
        <f>(M2797*21)/100</f>
      </c>
      <c t="s">
        <v>28</v>
      </c>
    </row>
    <row r="2798" spans="1:5" ht="25.5">
      <c r="A2798" s="35" t="s">
        <v>55</v>
      </c>
      <c r="E2798" s="39" t="s">
        <v>3670</v>
      </c>
    </row>
    <row r="2799" spans="1:5" ht="12.75">
      <c r="A2799" s="35" t="s">
        <v>56</v>
      </c>
      <c r="E2799" s="40" t="s">
        <v>5</v>
      </c>
    </row>
    <row r="2800" spans="1:5" ht="12.75">
      <c r="A2800" t="s">
        <v>57</v>
      </c>
      <c r="E2800" s="39" t="s">
        <v>5</v>
      </c>
    </row>
    <row r="2801" spans="1:16" ht="25.5">
      <c r="A2801" t="s">
        <v>50</v>
      </c>
      <c s="34" t="s">
        <v>3671</v>
      </c>
      <c s="34" t="s">
        <v>3672</v>
      </c>
      <c s="35" t="s">
        <v>5</v>
      </c>
      <c s="6" t="s">
        <v>3673</v>
      </c>
      <c s="36" t="s">
        <v>70</v>
      </c>
      <c s="37">
        <v>5.1</v>
      </c>
      <c s="36">
        <v>0</v>
      </c>
      <c s="36">
        <f>ROUND(G2801*H2801,6)</f>
      </c>
      <c r="L2801" s="38">
        <v>0</v>
      </c>
      <c s="32">
        <f>ROUND(ROUND(L2801,2)*ROUND(G2801,3),2)</f>
      </c>
      <c s="36" t="s">
        <v>98</v>
      </c>
      <c>
        <f>(M2801*21)/100</f>
      </c>
      <c t="s">
        <v>28</v>
      </c>
    </row>
    <row r="2802" spans="1:5" ht="25.5">
      <c r="A2802" s="35" t="s">
        <v>55</v>
      </c>
      <c r="E2802" s="39" t="s">
        <v>3673</v>
      </c>
    </row>
    <row r="2803" spans="1:5" ht="12.75">
      <c r="A2803" s="35" t="s">
        <v>56</v>
      </c>
      <c r="E2803" s="40" t="s">
        <v>5</v>
      </c>
    </row>
    <row r="2804" spans="1:5" ht="12.75">
      <c r="A2804" t="s">
        <v>57</v>
      </c>
      <c r="E2804" s="39" t="s">
        <v>5</v>
      </c>
    </row>
    <row r="2805" spans="1:16" ht="25.5">
      <c r="A2805" t="s">
        <v>50</v>
      </c>
      <c s="34" t="s">
        <v>3674</v>
      </c>
      <c s="34" t="s">
        <v>3675</v>
      </c>
      <c s="35" t="s">
        <v>5</v>
      </c>
      <c s="6" t="s">
        <v>3676</v>
      </c>
      <c s="36" t="s">
        <v>70</v>
      </c>
      <c s="37">
        <v>5.1</v>
      </c>
      <c s="36">
        <v>0</v>
      </c>
      <c s="36">
        <f>ROUND(G2805*H2805,6)</f>
      </c>
      <c r="L2805" s="38">
        <v>0</v>
      </c>
      <c s="32">
        <f>ROUND(ROUND(L2805,2)*ROUND(G2805,3),2)</f>
      </c>
      <c s="36" t="s">
        <v>98</v>
      </c>
      <c>
        <f>(M2805*21)/100</f>
      </c>
      <c t="s">
        <v>28</v>
      </c>
    </row>
    <row r="2806" spans="1:5" ht="25.5">
      <c r="A2806" s="35" t="s">
        <v>55</v>
      </c>
      <c r="E2806" s="39" t="s">
        <v>3676</v>
      </c>
    </row>
    <row r="2807" spans="1:5" ht="12.75">
      <c r="A2807" s="35" t="s">
        <v>56</v>
      </c>
      <c r="E2807" s="40" t="s">
        <v>5</v>
      </c>
    </row>
    <row r="2808" spans="1:5" ht="12.75">
      <c r="A2808" t="s">
        <v>57</v>
      </c>
      <c r="E2808" s="39" t="s">
        <v>5</v>
      </c>
    </row>
    <row r="2809" spans="1:16" ht="25.5">
      <c r="A2809" t="s">
        <v>50</v>
      </c>
      <c s="34" t="s">
        <v>3677</v>
      </c>
      <c s="34" t="s">
        <v>3678</v>
      </c>
      <c s="35" t="s">
        <v>5</v>
      </c>
      <c s="6" t="s">
        <v>3679</v>
      </c>
      <c s="36" t="s">
        <v>70</v>
      </c>
      <c s="37">
        <v>5.1</v>
      </c>
      <c s="36">
        <v>0</v>
      </c>
      <c s="36">
        <f>ROUND(G2809*H2809,6)</f>
      </c>
      <c r="L2809" s="38">
        <v>0</v>
      </c>
      <c s="32">
        <f>ROUND(ROUND(L2809,2)*ROUND(G2809,3),2)</f>
      </c>
      <c s="36" t="s">
        <v>98</v>
      </c>
      <c>
        <f>(M2809*21)/100</f>
      </c>
      <c t="s">
        <v>28</v>
      </c>
    </row>
    <row r="2810" spans="1:5" ht="25.5">
      <c r="A2810" s="35" t="s">
        <v>55</v>
      </c>
      <c r="E2810" s="39" t="s">
        <v>3679</v>
      </c>
    </row>
    <row r="2811" spans="1:5" ht="12.75">
      <c r="A2811" s="35" t="s">
        <v>56</v>
      </c>
      <c r="E2811" s="40" t="s">
        <v>5</v>
      </c>
    </row>
    <row r="2812" spans="1:5" ht="12.75">
      <c r="A2812" t="s">
        <v>57</v>
      </c>
      <c r="E2812" s="39" t="s">
        <v>5</v>
      </c>
    </row>
    <row r="2813" spans="1:16" ht="25.5">
      <c r="A2813" t="s">
        <v>50</v>
      </c>
      <c s="34" t="s">
        <v>3680</v>
      </c>
      <c s="34" t="s">
        <v>3681</v>
      </c>
      <c s="35" t="s">
        <v>5</v>
      </c>
      <c s="6" t="s">
        <v>3682</v>
      </c>
      <c s="36" t="s">
        <v>70</v>
      </c>
      <c s="37">
        <v>5.1</v>
      </c>
      <c s="36">
        <v>0</v>
      </c>
      <c s="36">
        <f>ROUND(G2813*H2813,6)</f>
      </c>
      <c r="L2813" s="38">
        <v>0</v>
      </c>
      <c s="32">
        <f>ROUND(ROUND(L2813,2)*ROUND(G2813,3),2)</f>
      </c>
      <c s="36" t="s">
        <v>98</v>
      </c>
      <c>
        <f>(M2813*21)/100</f>
      </c>
      <c t="s">
        <v>28</v>
      </c>
    </row>
    <row r="2814" spans="1:5" ht="25.5">
      <c r="A2814" s="35" t="s">
        <v>55</v>
      </c>
      <c r="E2814" s="39" t="s">
        <v>3682</v>
      </c>
    </row>
    <row r="2815" spans="1:5" ht="12.75">
      <c r="A2815" s="35" t="s">
        <v>56</v>
      </c>
      <c r="E2815" s="40" t="s">
        <v>5</v>
      </c>
    </row>
    <row r="2816" spans="1:5" ht="12.75">
      <c r="A2816" t="s">
        <v>57</v>
      </c>
      <c r="E2816" s="39" t="s">
        <v>5</v>
      </c>
    </row>
    <row r="2817" spans="1:16" ht="38.25">
      <c r="A2817" t="s">
        <v>50</v>
      </c>
      <c s="34" t="s">
        <v>3683</v>
      </c>
      <c s="34" t="s">
        <v>3684</v>
      </c>
      <c s="35" t="s">
        <v>5</v>
      </c>
      <c s="6" t="s">
        <v>3685</v>
      </c>
      <c s="36" t="s">
        <v>70</v>
      </c>
      <c s="37">
        <v>20.7</v>
      </c>
      <c s="36">
        <v>0</v>
      </c>
      <c s="36">
        <f>ROUND(G2817*H2817,6)</f>
      </c>
      <c r="L2817" s="38">
        <v>0</v>
      </c>
      <c s="32">
        <f>ROUND(ROUND(L2817,2)*ROUND(G2817,3),2)</f>
      </c>
      <c s="36" t="s">
        <v>98</v>
      </c>
      <c>
        <f>(M2817*21)/100</f>
      </c>
      <c t="s">
        <v>28</v>
      </c>
    </row>
    <row r="2818" spans="1:5" ht="38.25">
      <c r="A2818" s="35" t="s">
        <v>55</v>
      </c>
      <c r="E2818" s="39" t="s">
        <v>3686</v>
      </c>
    </row>
    <row r="2819" spans="1:5" ht="12.75">
      <c r="A2819" s="35" t="s">
        <v>56</v>
      </c>
      <c r="E2819" s="40" t="s">
        <v>5</v>
      </c>
    </row>
    <row r="2820" spans="1:5" ht="12.75">
      <c r="A2820" t="s">
        <v>57</v>
      </c>
      <c r="E2820" s="39" t="s">
        <v>5</v>
      </c>
    </row>
    <row r="2821" spans="1:16" ht="38.25">
      <c r="A2821" t="s">
        <v>50</v>
      </c>
      <c s="34" t="s">
        <v>3687</v>
      </c>
      <c s="34" t="s">
        <v>3688</v>
      </c>
      <c s="35" t="s">
        <v>5</v>
      </c>
      <c s="6" t="s">
        <v>3685</v>
      </c>
      <c s="36" t="s">
        <v>70</v>
      </c>
      <c s="37">
        <v>20.7</v>
      </c>
      <c s="36">
        <v>0</v>
      </c>
      <c s="36">
        <f>ROUND(G2821*H2821,6)</f>
      </c>
      <c r="L2821" s="38">
        <v>0</v>
      </c>
      <c s="32">
        <f>ROUND(ROUND(L2821,2)*ROUND(G2821,3),2)</f>
      </c>
      <c s="36" t="s">
        <v>98</v>
      </c>
      <c>
        <f>(M2821*21)/100</f>
      </c>
      <c t="s">
        <v>28</v>
      </c>
    </row>
    <row r="2822" spans="1:5" ht="38.25">
      <c r="A2822" s="35" t="s">
        <v>55</v>
      </c>
      <c r="E2822" s="39" t="s">
        <v>3689</v>
      </c>
    </row>
    <row r="2823" spans="1:5" ht="12.75">
      <c r="A2823" s="35" t="s">
        <v>56</v>
      </c>
      <c r="E2823" s="40" t="s">
        <v>5</v>
      </c>
    </row>
    <row r="2824" spans="1:5" ht="12.75">
      <c r="A2824" t="s">
        <v>57</v>
      </c>
      <c r="E2824" s="39" t="s">
        <v>5</v>
      </c>
    </row>
    <row r="2825" spans="1:13" ht="12.75">
      <c r="A2825" t="s">
        <v>47</v>
      </c>
      <c r="C2825" s="31" t="s">
        <v>3690</v>
      </c>
      <c r="E2825" s="33" t="s">
        <v>3691</v>
      </c>
      <c r="J2825" s="32">
        <f>0</f>
      </c>
      <c s="32">
        <f>0</f>
      </c>
      <c s="32">
        <f>0+L2826+L2830</f>
      </c>
      <c s="32">
        <f>0+M2826+M2830</f>
      </c>
    </row>
    <row r="2826" spans="1:16" ht="25.5">
      <c r="A2826" t="s">
        <v>50</v>
      </c>
      <c s="34" t="s">
        <v>3692</v>
      </c>
      <c s="34" t="s">
        <v>3693</v>
      </c>
      <c s="35" t="s">
        <v>5</v>
      </c>
      <c s="6" t="s">
        <v>3694</v>
      </c>
      <c s="36" t="s">
        <v>70</v>
      </c>
      <c s="37">
        <v>2.7</v>
      </c>
      <c s="36">
        <v>0</v>
      </c>
      <c s="36">
        <f>ROUND(G2826*H2826,6)</f>
      </c>
      <c r="L2826" s="38">
        <v>0</v>
      </c>
      <c s="32">
        <f>ROUND(ROUND(L2826,2)*ROUND(G2826,3),2)</f>
      </c>
      <c s="36" t="s">
        <v>98</v>
      </c>
      <c>
        <f>(M2826*21)/100</f>
      </c>
      <c t="s">
        <v>28</v>
      </c>
    </row>
    <row r="2827" spans="1:5" ht="25.5">
      <c r="A2827" s="35" t="s">
        <v>55</v>
      </c>
      <c r="E2827" s="39" t="s">
        <v>3694</v>
      </c>
    </row>
    <row r="2828" spans="1:5" ht="12.75">
      <c r="A2828" s="35" t="s">
        <v>56</v>
      </c>
      <c r="E2828" s="40" t="s">
        <v>5</v>
      </c>
    </row>
    <row r="2829" spans="1:5" ht="12.75">
      <c r="A2829" t="s">
        <v>57</v>
      </c>
      <c r="E2829" s="39" t="s">
        <v>5</v>
      </c>
    </row>
    <row r="2830" spans="1:16" ht="25.5">
      <c r="A2830" t="s">
        <v>50</v>
      </c>
      <c s="34" t="s">
        <v>3695</v>
      </c>
      <c s="34" t="s">
        <v>3696</v>
      </c>
      <c s="35" t="s">
        <v>5</v>
      </c>
      <c s="6" t="s">
        <v>3697</v>
      </c>
      <c s="36" t="s">
        <v>70</v>
      </c>
      <c s="37">
        <v>6.1</v>
      </c>
      <c s="36">
        <v>0</v>
      </c>
      <c s="36">
        <f>ROUND(G2830*H2830,6)</f>
      </c>
      <c r="L2830" s="38">
        <v>0</v>
      </c>
      <c s="32">
        <f>ROUND(ROUND(L2830,2)*ROUND(G2830,3),2)</f>
      </c>
      <c s="36" t="s">
        <v>98</v>
      </c>
      <c>
        <f>(M2830*21)/100</f>
      </c>
      <c t="s">
        <v>28</v>
      </c>
    </row>
    <row r="2831" spans="1:5" ht="25.5">
      <c r="A2831" s="35" t="s">
        <v>55</v>
      </c>
      <c r="E2831" s="39" t="s">
        <v>3697</v>
      </c>
    </row>
    <row r="2832" spans="1:5" ht="12.75">
      <c r="A2832" s="35" t="s">
        <v>56</v>
      </c>
      <c r="E2832" s="40" t="s">
        <v>5</v>
      </c>
    </row>
    <row r="2833" spans="1:5" ht="12.75">
      <c r="A2833" t="s">
        <v>57</v>
      </c>
      <c r="E2833" s="39" t="s">
        <v>5</v>
      </c>
    </row>
    <row r="2834" spans="1:13" ht="12.75">
      <c r="A2834" t="s">
        <v>47</v>
      </c>
      <c r="C2834" s="31" t="s">
        <v>3698</v>
      </c>
      <c r="E2834" s="33" t="s">
        <v>3699</v>
      </c>
      <c r="J2834" s="32">
        <f>0</f>
      </c>
      <c s="32">
        <f>0</f>
      </c>
      <c s="32">
        <f>0+L2835</f>
      </c>
      <c s="32">
        <f>0+M2835</f>
      </c>
    </row>
    <row r="2835" spans="1:16" ht="25.5">
      <c r="A2835" t="s">
        <v>50</v>
      </c>
      <c s="34" t="s">
        <v>3700</v>
      </c>
      <c s="34" t="s">
        <v>3701</v>
      </c>
      <c s="35" t="s">
        <v>5</v>
      </c>
      <c s="6" t="s">
        <v>3702</v>
      </c>
      <c s="36" t="s">
        <v>70</v>
      </c>
      <c s="37">
        <v>164.7</v>
      </c>
      <c s="36">
        <v>0</v>
      </c>
      <c s="36">
        <f>ROUND(G2835*H2835,6)</f>
      </c>
      <c r="L2835" s="38">
        <v>0</v>
      </c>
      <c s="32">
        <f>ROUND(ROUND(L2835,2)*ROUND(G2835,3),2)</f>
      </c>
      <c s="36" t="s">
        <v>98</v>
      </c>
      <c>
        <f>(M2835*21)/100</f>
      </c>
      <c t="s">
        <v>28</v>
      </c>
    </row>
    <row r="2836" spans="1:5" ht="25.5">
      <c r="A2836" s="35" t="s">
        <v>55</v>
      </c>
      <c r="E2836" s="39" t="s">
        <v>3702</v>
      </c>
    </row>
    <row r="2837" spans="1:5" ht="12.75">
      <c r="A2837" s="35" t="s">
        <v>56</v>
      </c>
      <c r="E2837" s="40" t="s">
        <v>5</v>
      </c>
    </row>
    <row r="2838" spans="1:5" ht="12.75">
      <c r="A2838" t="s">
        <v>57</v>
      </c>
      <c r="E2838" s="39" t="s">
        <v>5</v>
      </c>
    </row>
    <row r="2839" spans="1:13" ht="12.75">
      <c r="A2839" t="s">
        <v>47</v>
      </c>
      <c r="C2839" s="31" t="s">
        <v>3703</v>
      </c>
      <c r="E2839" s="33" t="s">
        <v>3704</v>
      </c>
      <c r="J2839" s="32">
        <f>0</f>
      </c>
      <c s="32">
        <f>0</f>
      </c>
      <c s="32">
        <f>0+L2840+L2844+L2848+L2852+L2856+L2860+L2864</f>
      </c>
      <c s="32">
        <f>0+M2840+M2844+M2848+M2852+M2856+M2860+M2864</f>
      </c>
    </row>
    <row r="2840" spans="1:16" ht="25.5">
      <c r="A2840" t="s">
        <v>50</v>
      </c>
      <c s="34" t="s">
        <v>3705</v>
      </c>
      <c s="34" t="s">
        <v>3706</v>
      </c>
      <c s="35" t="s">
        <v>5</v>
      </c>
      <c s="6" t="s">
        <v>3707</v>
      </c>
      <c s="36" t="s">
        <v>70</v>
      </c>
      <c s="37">
        <v>5.1</v>
      </c>
      <c s="36">
        <v>0</v>
      </c>
      <c s="36">
        <f>ROUND(G2840*H2840,6)</f>
      </c>
      <c r="L2840" s="38">
        <v>0</v>
      </c>
      <c s="32">
        <f>ROUND(ROUND(L2840,2)*ROUND(G2840,3),2)</f>
      </c>
      <c s="36" t="s">
        <v>98</v>
      </c>
      <c>
        <f>(M2840*21)/100</f>
      </c>
      <c t="s">
        <v>28</v>
      </c>
    </row>
    <row r="2841" spans="1:5" ht="25.5">
      <c r="A2841" s="35" t="s">
        <v>55</v>
      </c>
      <c r="E2841" s="39" t="s">
        <v>3707</v>
      </c>
    </row>
    <row r="2842" spans="1:5" ht="12.75">
      <c r="A2842" s="35" t="s">
        <v>56</v>
      </c>
      <c r="E2842" s="40" t="s">
        <v>5</v>
      </c>
    </row>
    <row r="2843" spans="1:5" ht="12.75">
      <c r="A2843" t="s">
        <v>57</v>
      </c>
      <c r="E2843" s="39" t="s">
        <v>5</v>
      </c>
    </row>
    <row r="2844" spans="1:16" ht="25.5">
      <c r="A2844" t="s">
        <v>50</v>
      </c>
      <c s="34" t="s">
        <v>3708</v>
      </c>
      <c s="34" t="s">
        <v>3709</v>
      </c>
      <c s="35" t="s">
        <v>5</v>
      </c>
      <c s="6" t="s">
        <v>3710</v>
      </c>
      <c s="36" t="s">
        <v>70</v>
      </c>
      <c s="37">
        <v>28.9</v>
      </c>
      <c s="36">
        <v>0</v>
      </c>
      <c s="36">
        <f>ROUND(G2844*H2844,6)</f>
      </c>
      <c r="L2844" s="38">
        <v>0</v>
      </c>
      <c s="32">
        <f>ROUND(ROUND(L2844,2)*ROUND(G2844,3),2)</f>
      </c>
      <c s="36" t="s">
        <v>98</v>
      </c>
      <c>
        <f>(M2844*21)/100</f>
      </c>
      <c t="s">
        <v>28</v>
      </c>
    </row>
    <row r="2845" spans="1:5" ht="25.5">
      <c r="A2845" s="35" t="s">
        <v>55</v>
      </c>
      <c r="E2845" s="39" t="s">
        <v>3710</v>
      </c>
    </row>
    <row r="2846" spans="1:5" ht="12.75">
      <c r="A2846" s="35" t="s">
        <v>56</v>
      </c>
      <c r="E2846" s="40" t="s">
        <v>5</v>
      </c>
    </row>
    <row r="2847" spans="1:5" ht="12.75">
      <c r="A2847" t="s">
        <v>57</v>
      </c>
      <c r="E2847" s="39" t="s">
        <v>5</v>
      </c>
    </row>
    <row r="2848" spans="1:16" ht="25.5">
      <c r="A2848" t="s">
        <v>50</v>
      </c>
      <c s="34" t="s">
        <v>3711</v>
      </c>
      <c s="34" t="s">
        <v>3712</v>
      </c>
      <c s="35" t="s">
        <v>5</v>
      </c>
      <c s="6" t="s">
        <v>3713</v>
      </c>
      <c s="36" t="s">
        <v>70</v>
      </c>
      <c s="37">
        <v>5.1</v>
      </c>
      <c s="36">
        <v>0</v>
      </c>
      <c s="36">
        <f>ROUND(G2848*H2848,6)</f>
      </c>
      <c r="L2848" s="38">
        <v>0</v>
      </c>
      <c s="32">
        <f>ROUND(ROUND(L2848,2)*ROUND(G2848,3),2)</f>
      </c>
      <c s="36" t="s">
        <v>98</v>
      </c>
      <c>
        <f>(M2848*21)/100</f>
      </c>
      <c t="s">
        <v>28</v>
      </c>
    </row>
    <row r="2849" spans="1:5" ht="25.5">
      <c r="A2849" s="35" t="s">
        <v>55</v>
      </c>
      <c r="E2849" s="39" t="s">
        <v>3713</v>
      </c>
    </row>
    <row r="2850" spans="1:5" ht="12.75">
      <c r="A2850" s="35" t="s">
        <v>56</v>
      </c>
      <c r="E2850" s="40" t="s">
        <v>5</v>
      </c>
    </row>
    <row r="2851" spans="1:5" ht="12.75">
      <c r="A2851" t="s">
        <v>57</v>
      </c>
      <c r="E2851" s="39" t="s">
        <v>5</v>
      </c>
    </row>
    <row r="2852" spans="1:16" ht="25.5">
      <c r="A2852" t="s">
        <v>50</v>
      </c>
      <c s="34" t="s">
        <v>3714</v>
      </c>
      <c s="34" t="s">
        <v>3715</v>
      </c>
      <c s="35" t="s">
        <v>5</v>
      </c>
      <c s="6" t="s">
        <v>1806</v>
      </c>
      <c s="36" t="s">
        <v>70</v>
      </c>
      <c s="37">
        <v>6.8</v>
      </c>
      <c s="36">
        <v>0</v>
      </c>
      <c s="36">
        <f>ROUND(G2852*H2852,6)</f>
      </c>
      <c r="L2852" s="38">
        <v>0</v>
      </c>
      <c s="32">
        <f>ROUND(ROUND(L2852,2)*ROUND(G2852,3),2)</f>
      </c>
      <c s="36" t="s">
        <v>1449</v>
      </c>
      <c>
        <f>(M2852*21)/100</f>
      </c>
      <c t="s">
        <v>28</v>
      </c>
    </row>
    <row r="2853" spans="1:5" ht="25.5">
      <c r="A2853" s="35" t="s">
        <v>55</v>
      </c>
      <c r="E2853" s="39" t="s">
        <v>1806</v>
      </c>
    </row>
    <row r="2854" spans="1:5" ht="12.75">
      <c r="A2854" s="35" t="s">
        <v>56</v>
      </c>
      <c r="E2854" s="40" t="s">
        <v>5</v>
      </c>
    </row>
    <row r="2855" spans="1:5" ht="12.75">
      <c r="A2855" t="s">
        <v>57</v>
      </c>
      <c r="E2855" s="39" t="s">
        <v>5</v>
      </c>
    </row>
    <row r="2856" spans="1:16" ht="25.5">
      <c r="A2856" t="s">
        <v>50</v>
      </c>
      <c s="34" t="s">
        <v>3716</v>
      </c>
      <c s="34" t="s">
        <v>3717</v>
      </c>
      <c s="35" t="s">
        <v>5</v>
      </c>
      <c s="6" t="s">
        <v>3718</v>
      </c>
      <c s="36" t="s">
        <v>70</v>
      </c>
      <c s="37">
        <v>18.7</v>
      </c>
      <c s="36">
        <v>0</v>
      </c>
      <c s="36">
        <f>ROUND(G2856*H2856,6)</f>
      </c>
      <c r="L2856" s="38">
        <v>0</v>
      </c>
      <c s="32">
        <f>ROUND(ROUND(L2856,2)*ROUND(G2856,3),2)</f>
      </c>
      <c s="36" t="s">
        <v>98</v>
      </c>
      <c>
        <f>(M2856*21)/100</f>
      </c>
      <c t="s">
        <v>28</v>
      </c>
    </row>
    <row r="2857" spans="1:5" ht="25.5">
      <c r="A2857" s="35" t="s">
        <v>55</v>
      </c>
      <c r="E2857" s="39" t="s">
        <v>3718</v>
      </c>
    </row>
    <row r="2858" spans="1:5" ht="12.75">
      <c r="A2858" s="35" t="s">
        <v>56</v>
      </c>
      <c r="E2858" s="40" t="s">
        <v>5</v>
      </c>
    </row>
    <row r="2859" spans="1:5" ht="12.75">
      <c r="A2859" t="s">
        <v>57</v>
      </c>
      <c r="E2859" s="39" t="s">
        <v>5</v>
      </c>
    </row>
    <row r="2860" spans="1:16" ht="25.5">
      <c r="A2860" t="s">
        <v>50</v>
      </c>
      <c s="34" t="s">
        <v>3719</v>
      </c>
      <c s="34" t="s">
        <v>3720</v>
      </c>
      <c s="35" t="s">
        <v>5</v>
      </c>
      <c s="6" t="s">
        <v>3721</v>
      </c>
      <c s="36" t="s">
        <v>70</v>
      </c>
      <c s="37">
        <v>22.1</v>
      </c>
      <c s="36">
        <v>0</v>
      </c>
      <c s="36">
        <f>ROUND(G2860*H2860,6)</f>
      </c>
      <c r="L2860" s="38">
        <v>0</v>
      </c>
      <c s="32">
        <f>ROUND(ROUND(L2860,2)*ROUND(G2860,3),2)</f>
      </c>
      <c s="36" t="s">
        <v>98</v>
      </c>
      <c>
        <f>(M2860*21)/100</f>
      </c>
      <c t="s">
        <v>28</v>
      </c>
    </row>
    <row r="2861" spans="1:5" ht="25.5">
      <c r="A2861" s="35" t="s">
        <v>55</v>
      </c>
      <c r="E2861" s="39" t="s">
        <v>3721</v>
      </c>
    </row>
    <row r="2862" spans="1:5" ht="12.75">
      <c r="A2862" s="35" t="s">
        <v>56</v>
      </c>
      <c r="E2862" s="40" t="s">
        <v>5</v>
      </c>
    </row>
    <row r="2863" spans="1:5" ht="12.75">
      <c r="A2863" t="s">
        <v>57</v>
      </c>
      <c r="E2863" s="39" t="s">
        <v>5</v>
      </c>
    </row>
    <row r="2864" spans="1:16" ht="25.5">
      <c r="A2864" t="s">
        <v>50</v>
      </c>
      <c s="34" t="s">
        <v>3722</v>
      </c>
      <c s="34" t="s">
        <v>3701</v>
      </c>
      <c s="35" t="s">
        <v>5</v>
      </c>
      <c s="6" t="s">
        <v>3723</v>
      </c>
      <c s="36" t="s">
        <v>70</v>
      </c>
      <c s="37">
        <v>19.6</v>
      </c>
      <c s="36">
        <v>0</v>
      </c>
      <c s="36">
        <f>ROUND(G2864*H2864,6)</f>
      </c>
      <c r="L2864" s="38">
        <v>0</v>
      </c>
      <c s="32">
        <f>ROUND(ROUND(L2864,2)*ROUND(G2864,3),2)</f>
      </c>
      <c s="36" t="s">
        <v>98</v>
      </c>
      <c>
        <f>(M2864*21)/100</f>
      </c>
      <c t="s">
        <v>28</v>
      </c>
    </row>
    <row r="2865" spans="1:5" ht="38.25">
      <c r="A2865" s="35" t="s">
        <v>55</v>
      </c>
      <c r="E2865" s="39" t="s">
        <v>3724</v>
      </c>
    </row>
    <row r="2866" spans="1:5" ht="12.75">
      <c r="A2866" s="35" t="s">
        <v>56</v>
      </c>
      <c r="E2866" s="40" t="s">
        <v>5</v>
      </c>
    </row>
    <row r="2867" spans="1:5" ht="12.75">
      <c r="A2867" t="s">
        <v>57</v>
      </c>
      <c r="E2867" s="39" t="s">
        <v>5</v>
      </c>
    </row>
    <row r="2868" spans="1:13" ht="12.75">
      <c r="A2868" t="s">
        <v>47</v>
      </c>
      <c r="C2868" s="31" t="s">
        <v>3725</v>
      </c>
      <c r="E2868" s="33" t="s">
        <v>3726</v>
      </c>
      <c r="J2868" s="32">
        <f>0</f>
      </c>
      <c s="32">
        <f>0</f>
      </c>
      <c s="32">
        <f>0+L2869+L2873</f>
      </c>
      <c s="32">
        <f>0+M2869+M2873</f>
      </c>
    </row>
    <row r="2869" spans="1:16" ht="25.5">
      <c r="A2869" t="s">
        <v>50</v>
      </c>
      <c s="34" t="s">
        <v>3727</v>
      </c>
      <c s="34" t="s">
        <v>3728</v>
      </c>
      <c s="35" t="s">
        <v>5</v>
      </c>
      <c s="6" t="s">
        <v>1809</v>
      </c>
      <c s="36" t="s">
        <v>70</v>
      </c>
      <c s="37">
        <v>10.2</v>
      </c>
      <c s="36">
        <v>0</v>
      </c>
      <c s="36">
        <f>ROUND(G2869*H2869,6)</f>
      </c>
      <c r="L2869" s="38">
        <v>0</v>
      </c>
      <c s="32">
        <f>ROUND(ROUND(L2869,2)*ROUND(G2869,3),2)</f>
      </c>
      <c s="36" t="s">
        <v>1449</v>
      </c>
      <c>
        <f>(M2869*21)/100</f>
      </c>
      <c t="s">
        <v>28</v>
      </c>
    </row>
    <row r="2870" spans="1:5" ht="25.5">
      <c r="A2870" s="35" t="s">
        <v>55</v>
      </c>
      <c r="E2870" s="39" t="s">
        <v>1809</v>
      </c>
    </row>
    <row r="2871" spans="1:5" ht="12.75">
      <c r="A2871" s="35" t="s">
        <v>56</v>
      </c>
      <c r="E2871" s="40" t="s">
        <v>5</v>
      </c>
    </row>
    <row r="2872" spans="1:5" ht="12.75">
      <c r="A2872" t="s">
        <v>57</v>
      </c>
      <c r="E2872" s="39" t="s">
        <v>5</v>
      </c>
    </row>
    <row r="2873" spans="1:16" ht="25.5">
      <c r="A2873" t="s">
        <v>50</v>
      </c>
      <c s="34" t="s">
        <v>3729</v>
      </c>
      <c s="34" t="s">
        <v>3701</v>
      </c>
      <c s="35" t="s">
        <v>5</v>
      </c>
      <c s="6" t="s">
        <v>3723</v>
      </c>
      <c s="36" t="s">
        <v>70</v>
      </c>
      <c s="37">
        <v>19.6</v>
      </c>
      <c s="36">
        <v>0</v>
      </c>
      <c s="36">
        <f>ROUND(G2873*H2873,6)</f>
      </c>
      <c r="L2873" s="38">
        <v>0</v>
      </c>
      <c s="32">
        <f>ROUND(ROUND(L2873,2)*ROUND(G2873,3),2)</f>
      </c>
      <c s="36" t="s">
        <v>98</v>
      </c>
      <c>
        <f>(M2873*21)/100</f>
      </c>
      <c t="s">
        <v>28</v>
      </c>
    </row>
    <row r="2874" spans="1:5" ht="38.25">
      <c r="A2874" s="35" t="s">
        <v>55</v>
      </c>
      <c r="E2874" s="39" t="s">
        <v>3730</v>
      </c>
    </row>
    <row r="2875" spans="1:5" ht="12.75">
      <c r="A2875" s="35" t="s">
        <v>56</v>
      </c>
      <c r="E2875" s="40" t="s">
        <v>5</v>
      </c>
    </row>
    <row r="2876" spans="1:5" ht="12.75">
      <c r="A2876" t="s">
        <v>57</v>
      </c>
      <c r="E2876" s="39" t="s">
        <v>5</v>
      </c>
    </row>
    <row r="2877" spans="1:13" ht="12.75">
      <c r="A2877" t="s">
        <v>47</v>
      </c>
      <c r="C2877" s="31" t="s">
        <v>3731</v>
      </c>
      <c r="E2877" s="33" t="s">
        <v>3732</v>
      </c>
      <c r="J2877" s="32">
        <f>0</f>
      </c>
      <c s="32">
        <f>0</f>
      </c>
      <c s="32">
        <f>0+L2878+L2882</f>
      </c>
      <c s="32">
        <f>0+M2878+M2882</f>
      </c>
    </row>
    <row r="2878" spans="1:16" ht="25.5">
      <c r="A2878" t="s">
        <v>50</v>
      </c>
      <c s="34" t="s">
        <v>3733</v>
      </c>
      <c s="34" t="s">
        <v>3734</v>
      </c>
      <c s="35" t="s">
        <v>5</v>
      </c>
      <c s="6" t="s">
        <v>1812</v>
      </c>
      <c s="36" t="s">
        <v>70</v>
      </c>
      <c s="37">
        <v>1.7</v>
      </c>
      <c s="36">
        <v>0</v>
      </c>
      <c s="36">
        <f>ROUND(G2878*H2878,6)</f>
      </c>
      <c r="L2878" s="38">
        <v>0</v>
      </c>
      <c s="32">
        <f>ROUND(ROUND(L2878,2)*ROUND(G2878,3),2)</f>
      </c>
      <c s="36" t="s">
        <v>1449</v>
      </c>
      <c>
        <f>(M2878*21)/100</f>
      </c>
      <c t="s">
        <v>28</v>
      </c>
    </row>
    <row r="2879" spans="1:5" ht="25.5">
      <c r="A2879" s="35" t="s">
        <v>55</v>
      </c>
      <c r="E2879" s="39" t="s">
        <v>1812</v>
      </c>
    </row>
    <row r="2880" spans="1:5" ht="12.75">
      <c r="A2880" s="35" t="s">
        <v>56</v>
      </c>
      <c r="E2880" s="40" t="s">
        <v>5</v>
      </c>
    </row>
    <row r="2881" spans="1:5" ht="12.75">
      <c r="A2881" t="s">
        <v>57</v>
      </c>
      <c r="E2881" s="39" t="s">
        <v>5</v>
      </c>
    </row>
    <row r="2882" spans="1:16" ht="25.5">
      <c r="A2882" t="s">
        <v>50</v>
      </c>
      <c s="34" t="s">
        <v>3735</v>
      </c>
      <c s="34" t="s">
        <v>3736</v>
      </c>
      <c s="35" t="s">
        <v>5</v>
      </c>
      <c s="6" t="s">
        <v>1815</v>
      </c>
      <c s="36" t="s">
        <v>70</v>
      </c>
      <c s="37">
        <v>1.7</v>
      </c>
      <c s="36">
        <v>0</v>
      </c>
      <c s="36">
        <f>ROUND(G2882*H2882,6)</f>
      </c>
      <c r="L2882" s="38">
        <v>0</v>
      </c>
      <c s="32">
        <f>ROUND(ROUND(L2882,2)*ROUND(G2882,3),2)</f>
      </c>
      <c s="36" t="s">
        <v>1449</v>
      </c>
      <c>
        <f>(M2882*21)/100</f>
      </c>
      <c t="s">
        <v>28</v>
      </c>
    </row>
    <row r="2883" spans="1:5" ht="25.5">
      <c r="A2883" s="35" t="s">
        <v>55</v>
      </c>
      <c r="E2883" s="39" t="s">
        <v>1815</v>
      </c>
    </row>
    <row r="2884" spans="1:5" ht="12.75">
      <c r="A2884" s="35" t="s">
        <v>56</v>
      </c>
      <c r="E2884" s="40" t="s">
        <v>5</v>
      </c>
    </row>
    <row r="2885" spans="1:5" ht="12.75">
      <c r="A2885" t="s">
        <v>57</v>
      </c>
      <c r="E2885" s="39" t="s">
        <v>5</v>
      </c>
    </row>
    <row r="2886" spans="1:13" ht="12.75">
      <c r="A2886" t="s">
        <v>47</v>
      </c>
      <c r="C2886" s="31" t="s">
        <v>3737</v>
      </c>
      <c r="E2886" s="33" t="s">
        <v>3738</v>
      </c>
      <c r="J2886" s="32">
        <f>0</f>
      </c>
      <c s="32">
        <f>0</f>
      </c>
      <c s="32">
        <f>0+L2887+L2891+L2895+L2899</f>
      </c>
      <c s="32">
        <f>0+M2887+M2891+M2895+M2899</f>
      </c>
    </row>
    <row r="2887" spans="1:16" ht="25.5">
      <c r="A2887" t="s">
        <v>50</v>
      </c>
      <c s="34" t="s">
        <v>3739</v>
      </c>
      <c s="34" t="s">
        <v>3740</v>
      </c>
      <c s="35" t="s">
        <v>5</v>
      </c>
      <c s="6" t="s">
        <v>3741</v>
      </c>
      <c s="36" t="s">
        <v>70</v>
      </c>
      <c s="37">
        <v>10.8</v>
      </c>
      <c s="36">
        <v>0</v>
      </c>
      <c s="36">
        <f>ROUND(G2887*H2887,6)</f>
      </c>
      <c r="L2887" s="38">
        <v>0</v>
      </c>
      <c s="32">
        <f>ROUND(ROUND(L2887,2)*ROUND(G2887,3),2)</f>
      </c>
      <c s="36" t="s">
        <v>98</v>
      </c>
      <c>
        <f>(M2887*21)/100</f>
      </c>
      <c t="s">
        <v>28</v>
      </c>
    </row>
    <row r="2888" spans="1:5" ht="25.5">
      <c r="A2888" s="35" t="s">
        <v>55</v>
      </c>
      <c r="E2888" s="39" t="s">
        <v>3741</v>
      </c>
    </row>
    <row r="2889" spans="1:5" ht="12.75">
      <c r="A2889" s="35" t="s">
        <v>56</v>
      </c>
      <c r="E2889" s="40" t="s">
        <v>5</v>
      </c>
    </row>
    <row r="2890" spans="1:5" ht="12.75">
      <c r="A2890" t="s">
        <v>57</v>
      </c>
      <c r="E2890" s="39" t="s">
        <v>5</v>
      </c>
    </row>
    <row r="2891" spans="1:16" ht="25.5">
      <c r="A2891" t="s">
        <v>50</v>
      </c>
      <c s="34" t="s">
        <v>3742</v>
      </c>
      <c s="34" t="s">
        <v>3743</v>
      </c>
      <c s="35" t="s">
        <v>5</v>
      </c>
      <c s="6" t="s">
        <v>3744</v>
      </c>
      <c s="36" t="s">
        <v>70</v>
      </c>
      <c s="37">
        <v>10.8</v>
      </c>
      <c s="36">
        <v>0</v>
      </c>
      <c s="36">
        <f>ROUND(G2891*H2891,6)</f>
      </c>
      <c r="L2891" s="38">
        <v>0</v>
      </c>
      <c s="32">
        <f>ROUND(ROUND(L2891,2)*ROUND(G2891,3),2)</f>
      </c>
      <c s="36" t="s">
        <v>98</v>
      </c>
      <c>
        <f>(M2891*21)/100</f>
      </c>
      <c t="s">
        <v>28</v>
      </c>
    </row>
    <row r="2892" spans="1:5" ht="25.5">
      <c r="A2892" s="35" t="s">
        <v>55</v>
      </c>
      <c r="E2892" s="39" t="s">
        <v>3744</v>
      </c>
    </row>
    <row r="2893" spans="1:5" ht="12.75">
      <c r="A2893" s="35" t="s">
        <v>56</v>
      </c>
      <c r="E2893" s="40" t="s">
        <v>5</v>
      </c>
    </row>
    <row r="2894" spans="1:5" ht="12.75">
      <c r="A2894" t="s">
        <v>57</v>
      </c>
      <c r="E2894" s="39" t="s">
        <v>5</v>
      </c>
    </row>
    <row r="2895" spans="1:16" ht="38.25">
      <c r="A2895" t="s">
        <v>50</v>
      </c>
      <c s="34" t="s">
        <v>3745</v>
      </c>
      <c s="34" t="s">
        <v>3746</v>
      </c>
      <c s="35" t="s">
        <v>5</v>
      </c>
      <c s="6" t="s">
        <v>3747</v>
      </c>
      <c s="36" t="s">
        <v>70</v>
      </c>
      <c s="37">
        <v>202.4</v>
      </c>
      <c s="36">
        <v>0</v>
      </c>
      <c s="36">
        <f>ROUND(G2895*H2895,6)</f>
      </c>
      <c r="L2895" s="38">
        <v>0</v>
      </c>
      <c s="32">
        <f>ROUND(ROUND(L2895,2)*ROUND(G2895,3),2)</f>
      </c>
      <c s="36" t="s">
        <v>98</v>
      </c>
      <c>
        <f>(M2895*21)/100</f>
      </c>
      <c t="s">
        <v>28</v>
      </c>
    </row>
    <row r="2896" spans="1:5" ht="38.25">
      <c r="A2896" s="35" t="s">
        <v>55</v>
      </c>
      <c r="E2896" s="39" t="s">
        <v>3748</v>
      </c>
    </row>
    <row r="2897" spans="1:5" ht="12.75">
      <c r="A2897" s="35" t="s">
        <v>56</v>
      </c>
      <c r="E2897" s="40" t="s">
        <v>5</v>
      </c>
    </row>
    <row r="2898" spans="1:5" ht="12.75">
      <c r="A2898" t="s">
        <v>57</v>
      </c>
      <c r="E2898" s="39" t="s">
        <v>5</v>
      </c>
    </row>
    <row r="2899" spans="1:16" ht="38.25">
      <c r="A2899" t="s">
        <v>50</v>
      </c>
      <c s="34" t="s">
        <v>3749</v>
      </c>
      <c s="34" t="s">
        <v>3750</v>
      </c>
      <c s="35" t="s">
        <v>5</v>
      </c>
      <c s="6" t="s">
        <v>3751</v>
      </c>
      <c s="36" t="s">
        <v>70</v>
      </c>
      <c s="37">
        <v>202.4</v>
      </c>
      <c s="36">
        <v>0</v>
      </c>
      <c s="36">
        <f>ROUND(G2899*H2899,6)</f>
      </c>
      <c r="L2899" s="38">
        <v>0</v>
      </c>
      <c s="32">
        <f>ROUND(ROUND(L2899,2)*ROUND(G2899,3),2)</f>
      </c>
      <c s="36" t="s">
        <v>98</v>
      </c>
      <c>
        <f>(M2899*21)/100</f>
      </c>
      <c t="s">
        <v>28</v>
      </c>
    </row>
    <row r="2900" spans="1:5" ht="38.25">
      <c r="A2900" s="35" t="s">
        <v>55</v>
      </c>
      <c r="E2900" s="39" t="s">
        <v>3751</v>
      </c>
    </row>
    <row r="2901" spans="1:5" ht="12.75">
      <c r="A2901" s="35" t="s">
        <v>56</v>
      </c>
      <c r="E2901" s="40" t="s">
        <v>5</v>
      </c>
    </row>
    <row r="2902" spans="1:5" ht="12.75">
      <c r="A2902" t="s">
        <v>57</v>
      </c>
      <c r="E2902" s="39" t="s">
        <v>5</v>
      </c>
    </row>
    <row r="2903" spans="1:13" ht="12.75">
      <c r="A2903" t="s">
        <v>47</v>
      </c>
      <c r="C2903" s="31" t="s">
        <v>3752</v>
      </c>
      <c r="E2903" s="33" t="s">
        <v>3753</v>
      </c>
      <c r="J2903" s="32">
        <f>0</f>
      </c>
      <c s="32">
        <f>0</f>
      </c>
      <c s="32">
        <f>0+L2904+L2908+L2912</f>
      </c>
      <c s="32">
        <f>0+M2904+M2908+M2912</f>
      </c>
    </row>
    <row r="2904" spans="1:16" ht="25.5">
      <c r="A2904" t="s">
        <v>50</v>
      </c>
      <c s="34" t="s">
        <v>3754</v>
      </c>
      <c s="34" t="s">
        <v>3755</v>
      </c>
      <c s="35" t="s">
        <v>5</v>
      </c>
      <c s="6" t="s">
        <v>1818</v>
      </c>
      <c s="36" t="s">
        <v>70</v>
      </c>
      <c s="37">
        <v>20.3</v>
      </c>
      <c s="36">
        <v>0</v>
      </c>
      <c s="36">
        <f>ROUND(G2904*H2904,6)</f>
      </c>
      <c r="L2904" s="38">
        <v>0</v>
      </c>
      <c s="32">
        <f>ROUND(ROUND(L2904,2)*ROUND(G2904,3),2)</f>
      </c>
      <c s="36" t="s">
        <v>1449</v>
      </c>
      <c>
        <f>(M2904*21)/100</f>
      </c>
      <c t="s">
        <v>28</v>
      </c>
    </row>
    <row r="2905" spans="1:5" ht="25.5">
      <c r="A2905" s="35" t="s">
        <v>55</v>
      </c>
      <c r="E2905" s="39" t="s">
        <v>1818</v>
      </c>
    </row>
    <row r="2906" spans="1:5" ht="12.75">
      <c r="A2906" s="35" t="s">
        <v>56</v>
      </c>
      <c r="E2906" s="40" t="s">
        <v>5</v>
      </c>
    </row>
    <row r="2907" spans="1:5" ht="12.75">
      <c r="A2907" t="s">
        <v>57</v>
      </c>
      <c r="E2907" s="39" t="s">
        <v>5</v>
      </c>
    </row>
    <row r="2908" spans="1:16" ht="38.25">
      <c r="A2908" t="s">
        <v>50</v>
      </c>
      <c s="34" t="s">
        <v>3756</v>
      </c>
      <c s="34" t="s">
        <v>3757</v>
      </c>
      <c s="35" t="s">
        <v>5</v>
      </c>
      <c s="6" t="s">
        <v>3758</v>
      </c>
      <c s="36" t="s">
        <v>70</v>
      </c>
      <c s="37">
        <v>48.4</v>
      </c>
      <c s="36">
        <v>0</v>
      </c>
      <c s="36">
        <f>ROUND(G2908*H2908,6)</f>
      </c>
      <c r="L2908" s="38">
        <v>0</v>
      </c>
      <c s="32">
        <f>ROUND(ROUND(L2908,2)*ROUND(G2908,3),2)</f>
      </c>
      <c s="36" t="s">
        <v>98</v>
      </c>
      <c>
        <f>(M2908*21)/100</f>
      </c>
      <c t="s">
        <v>28</v>
      </c>
    </row>
    <row r="2909" spans="1:5" ht="38.25">
      <c r="A2909" s="35" t="s">
        <v>55</v>
      </c>
      <c r="E2909" s="39" t="s">
        <v>3759</v>
      </c>
    </row>
    <row r="2910" spans="1:5" ht="12.75">
      <c r="A2910" s="35" t="s">
        <v>56</v>
      </c>
      <c r="E2910" s="40" t="s">
        <v>5</v>
      </c>
    </row>
    <row r="2911" spans="1:5" ht="12.75">
      <c r="A2911" t="s">
        <v>57</v>
      </c>
      <c r="E2911" s="39" t="s">
        <v>5</v>
      </c>
    </row>
    <row r="2912" spans="1:16" ht="38.25">
      <c r="A2912" t="s">
        <v>50</v>
      </c>
      <c s="34" t="s">
        <v>3760</v>
      </c>
      <c s="34" t="s">
        <v>3761</v>
      </c>
      <c s="35" t="s">
        <v>5</v>
      </c>
      <c s="6" t="s">
        <v>3762</v>
      </c>
      <c s="36" t="s">
        <v>70</v>
      </c>
      <c s="37">
        <v>48.4</v>
      </c>
      <c s="36">
        <v>0</v>
      </c>
      <c s="36">
        <f>ROUND(G2912*H2912,6)</f>
      </c>
      <c r="L2912" s="38">
        <v>0</v>
      </c>
      <c s="32">
        <f>ROUND(ROUND(L2912,2)*ROUND(G2912,3),2)</f>
      </c>
      <c s="36" t="s">
        <v>98</v>
      </c>
      <c>
        <f>(M2912*21)/100</f>
      </c>
      <c t="s">
        <v>28</v>
      </c>
    </row>
    <row r="2913" spans="1:5" ht="38.25">
      <c r="A2913" s="35" t="s">
        <v>55</v>
      </c>
      <c r="E2913" s="39" t="s">
        <v>3763</v>
      </c>
    </row>
    <row r="2914" spans="1:5" ht="12.75">
      <c r="A2914" s="35" t="s">
        <v>56</v>
      </c>
      <c r="E2914" s="40" t="s">
        <v>5</v>
      </c>
    </row>
    <row r="2915" spans="1:5" ht="12.75">
      <c r="A2915" t="s">
        <v>57</v>
      </c>
      <c r="E2915" s="39" t="s">
        <v>5</v>
      </c>
    </row>
    <row r="2916" spans="1:13" ht="12.75">
      <c r="A2916" t="s">
        <v>47</v>
      </c>
      <c r="C2916" s="31" t="s">
        <v>3764</v>
      </c>
      <c r="E2916" s="33" t="s">
        <v>3765</v>
      </c>
      <c r="J2916" s="32">
        <f>0</f>
      </c>
      <c s="32">
        <f>0</f>
      </c>
      <c s="32">
        <f>0+L2917+L2921+L2925+L2929+L2933</f>
      </c>
      <c s="32">
        <f>0+M2917+M2921+M2925+M2929+M2933</f>
      </c>
    </row>
    <row r="2917" spans="1:16" ht="25.5">
      <c r="A2917" t="s">
        <v>50</v>
      </c>
      <c s="34" t="s">
        <v>3766</v>
      </c>
      <c s="34" t="s">
        <v>3767</v>
      </c>
      <c s="35" t="s">
        <v>5</v>
      </c>
      <c s="6" t="s">
        <v>1821</v>
      </c>
      <c s="36" t="s">
        <v>70</v>
      </c>
      <c s="37">
        <v>7.2</v>
      </c>
      <c s="36">
        <v>0</v>
      </c>
      <c s="36">
        <f>ROUND(G2917*H2917,6)</f>
      </c>
      <c r="L2917" s="38">
        <v>0</v>
      </c>
      <c s="32">
        <f>ROUND(ROUND(L2917,2)*ROUND(G2917,3),2)</f>
      </c>
      <c s="36" t="s">
        <v>1449</v>
      </c>
      <c>
        <f>(M2917*21)/100</f>
      </c>
      <c t="s">
        <v>28</v>
      </c>
    </row>
    <row r="2918" spans="1:5" ht="25.5">
      <c r="A2918" s="35" t="s">
        <v>55</v>
      </c>
      <c r="E2918" s="39" t="s">
        <v>1821</v>
      </c>
    </row>
    <row r="2919" spans="1:5" ht="12.75">
      <c r="A2919" s="35" t="s">
        <v>56</v>
      </c>
      <c r="E2919" s="40" t="s">
        <v>5</v>
      </c>
    </row>
    <row r="2920" spans="1:5" ht="12.75">
      <c r="A2920" t="s">
        <v>57</v>
      </c>
      <c r="E2920" s="39" t="s">
        <v>5</v>
      </c>
    </row>
    <row r="2921" spans="1:16" ht="25.5">
      <c r="A2921" t="s">
        <v>50</v>
      </c>
      <c s="34" t="s">
        <v>3768</v>
      </c>
      <c s="34" t="s">
        <v>3769</v>
      </c>
      <c s="35" t="s">
        <v>5</v>
      </c>
      <c s="6" t="s">
        <v>1824</v>
      </c>
      <c s="36" t="s">
        <v>70</v>
      </c>
      <c s="37">
        <v>21.6</v>
      </c>
      <c s="36">
        <v>0</v>
      </c>
      <c s="36">
        <f>ROUND(G2921*H2921,6)</f>
      </c>
      <c r="L2921" s="38">
        <v>0</v>
      </c>
      <c s="32">
        <f>ROUND(ROUND(L2921,2)*ROUND(G2921,3),2)</f>
      </c>
      <c s="36" t="s">
        <v>1449</v>
      </c>
      <c>
        <f>(M2921*21)/100</f>
      </c>
      <c t="s">
        <v>28</v>
      </c>
    </row>
    <row r="2922" spans="1:5" ht="25.5">
      <c r="A2922" s="35" t="s">
        <v>55</v>
      </c>
      <c r="E2922" s="39" t="s">
        <v>1824</v>
      </c>
    </row>
    <row r="2923" spans="1:5" ht="12.75">
      <c r="A2923" s="35" t="s">
        <v>56</v>
      </c>
      <c r="E2923" s="40" t="s">
        <v>5</v>
      </c>
    </row>
    <row r="2924" spans="1:5" ht="12.75">
      <c r="A2924" t="s">
        <v>57</v>
      </c>
      <c r="E2924" s="39" t="s">
        <v>5</v>
      </c>
    </row>
    <row r="2925" spans="1:16" ht="25.5">
      <c r="A2925" t="s">
        <v>50</v>
      </c>
      <c s="34" t="s">
        <v>3770</v>
      </c>
      <c s="34" t="s">
        <v>3771</v>
      </c>
      <c s="35" t="s">
        <v>5</v>
      </c>
      <c s="6" t="s">
        <v>1827</v>
      </c>
      <c s="36" t="s">
        <v>70</v>
      </c>
      <c s="37">
        <v>14.4</v>
      </c>
      <c s="36">
        <v>0</v>
      </c>
      <c s="36">
        <f>ROUND(G2925*H2925,6)</f>
      </c>
      <c r="L2925" s="38">
        <v>0</v>
      </c>
      <c s="32">
        <f>ROUND(ROUND(L2925,2)*ROUND(G2925,3),2)</f>
      </c>
      <c s="36" t="s">
        <v>1449</v>
      </c>
      <c>
        <f>(M2925*21)/100</f>
      </c>
      <c t="s">
        <v>28</v>
      </c>
    </row>
    <row r="2926" spans="1:5" ht="25.5">
      <c r="A2926" s="35" t="s">
        <v>55</v>
      </c>
      <c r="E2926" s="39" t="s">
        <v>1827</v>
      </c>
    </row>
    <row r="2927" spans="1:5" ht="12.75">
      <c r="A2927" s="35" t="s">
        <v>56</v>
      </c>
      <c r="E2927" s="40" t="s">
        <v>5</v>
      </c>
    </row>
    <row r="2928" spans="1:5" ht="12.75">
      <c r="A2928" t="s">
        <v>57</v>
      </c>
      <c r="E2928" s="39" t="s">
        <v>5</v>
      </c>
    </row>
    <row r="2929" spans="1:16" ht="25.5">
      <c r="A2929" t="s">
        <v>50</v>
      </c>
      <c s="34" t="s">
        <v>3772</v>
      </c>
      <c s="34" t="s">
        <v>3773</v>
      </c>
      <c s="35" t="s">
        <v>5</v>
      </c>
      <c s="6" t="s">
        <v>1830</v>
      </c>
      <c s="36" t="s">
        <v>70</v>
      </c>
      <c s="37">
        <v>46.8</v>
      </c>
      <c s="36">
        <v>0</v>
      </c>
      <c s="36">
        <f>ROUND(G2929*H2929,6)</f>
      </c>
      <c r="L2929" s="38">
        <v>0</v>
      </c>
      <c s="32">
        <f>ROUND(ROUND(L2929,2)*ROUND(G2929,3),2)</f>
      </c>
      <c s="36" t="s">
        <v>1449</v>
      </c>
      <c>
        <f>(M2929*21)/100</f>
      </c>
      <c t="s">
        <v>28</v>
      </c>
    </row>
    <row r="2930" spans="1:5" ht="25.5">
      <c r="A2930" s="35" t="s">
        <v>55</v>
      </c>
      <c r="E2930" s="39" t="s">
        <v>1830</v>
      </c>
    </row>
    <row r="2931" spans="1:5" ht="12.75">
      <c r="A2931" s="35" t="s">
        <v>56</v>
      </c>
      <c r="E2931" s="40" t="s">
        <v>5</v>
      </c>
    </row>
    <row r="2932" spans="1:5" ht="12.75">
      <c r="A2932" t="s">
        <v>57</v>
      </c>
      <c r="E2932" s="39" t="s">
        <v>5</v>
      </c>
    </row>
    <row r="2933" spans="1:16" ht="25.5">
      <c r="A2933" t="s">
        <v>50</v>
      </c>
      <c s="34" t="s">
        <v>3774</v>
      </c>
      <c s="34" t="s">
        <v>3775</v>
      </c>
      <c s="35" t="s">
        <v>5</v>
      </c>
      <c s="6" t="s">
        <v>1833</v>
      </c>
      <c s="36" t="s">
        <v>70</v>
      </c>
      <c s="37">
        <v>46.8</v>
      </c>
      <c s="36">
        <v>0</v>
      </c>
      <c s="36">
        <f>ROUND(G2933*H2933,6)</f>
      </c>
      <c r="L2933" s="38">
        <v>0</v>
      </c>
      <c s="32">
        <f>ROUND(ROUND(L2933,2)*ROUND(G2933,3),2)</f>
      </c>
      <c s="36" t="s">
        <v>1449</v>
      </c>
      <c>
        <f>(M2933*21)/100</f>
      </c>
      <c t="s">
        <v>28</v>
      </c>
    </row>
    <row r="2934" spans="1:5" ht="25.5">
      <c r="A2934" s="35" t="s">
        <v>55</v>
      </c>
      <c r="E2934" s="39" t="s">
        <v>1833</v>
      </c>
    </row>
    <row r="2935" spans="1:5" ht="12.75">
      <c r="A2935" s="35" t="s">
        <v>56</v>
      </c>
      <c r="E2935" s="40" t="s">
        <v>5</v>
      </c>
    </row>
    <row r="2936" spans="1:5" ht="12.75">
      <c r="A2936" t="s">
        <v>57</v>
      </c>
      <c r="E2936" s="39" t="s">
        <v>5</v>
      </c>
    </row>
    <row r="2937" spans="1:13" ht="12.75">
      <c r="A2937" t="s">
        <v>47</v>
      </c>
      <c r="C2937" s="31" t="s">
        <v>3776</v>
      </c>
      <c r="E2937" s="33" t="s">
        <v>3777</v>
      </c>
      <c r="J2937" s="32">
        <f>0</f>
      </c>
      <c s="32">
        <f>0</f>
      </c>
      <c s="32">
        <f>0+L2938</f>
      </c>
      <c s="32">
        <f>0+M2938</f>
      </c>
    </row>
    <row r="2938" spans="1:16" ht="25.5">
      <c r="A2938" t="s">
        <v>50</v>
      </c>
      <c s="34" t="s">
        <v>3778</v>
      </c>
      <c s="34" t="s">
        <v>3779</v>
      </c>
      <c s="35" t="s">
        <v>5</v>
      </c>
      <c s="6" t="s">
        <v>3780</v>
      </c>
      <c s="36" t="s">
        <v>70</v>
      </c>
      <c s="37">
        <v>64</v>
      </c>
      <c s="36">
        <v>0</v>
      </c>
      <c s="36">
        <f>ROUND(G2938*H2938,6)</f>
      </c>
      <c r="L2938" s="38">
        <v>0</v>
      </c>
      <c s="32">
        <f>ROUND(ROUND(L2938,2)*ROUND(G2938,3),2)</f>
      </c>
      <c s="36" t="s">
        <v>98</v>
      </c>
      <c>
        <f>(M2938*21)/100</f>
      </c>
      <c t="s">
        <v>28</v>
      </c>
    </row>
    <row r="2939" spans="1:5" ht="25.5">
      <c r="A2939" s="35" t="s">
        <v>55</v>
      </c>
      <c r="E2939" s="39" t="s">
        <v>3780</v>
      </c>
    </row>
    <row r="2940" spans="1:5" ht="12.75">
      <c r="A2940" s="35" t="s">
        <v>56</v>
      </c>
      <c r="E2940" s="40" t="s">
        <v>5</v>
      </c>
    </row>
    <row r="2941" spans="1:5" ht="12.75">
      <c r="A2941" t="s">
        <v>57</v>
      </c>
      <c r="E2941" s="39" t="s">
        <v>5</v>
      </c>
    </row>
    <row r="2942" spans="1:13" ht="12.75">
      <c r="A2942" t="s">
        <v>47</v>
      </c>
      <c r="C2942" s="31" t="s">
        <v>3781</v>
      </c>
      <c r="E2942" s="33" t="s">
        <v>3782</v>
      </c>
      <c r="J2942" s="32">
        <f>0</f>
      </c>
      <c s="32">
        <f>0</f>
      </c>
      <c s="32">
        <f>0+L2943</f>
      </c>
      <c s="32">
        <f>0+M2943</f>
      </c>
    </row>
    <row r="2943" spans="1:16" ht="25.5">
      <c r="A2943" t="s">
        <v>50</v>
      </c>
      <c s="34" t="s">
        <v>3783</v>
      </c>
      <c s="34" t="s">
        <v>3784</v>
      </c>
      <c s="35" t="s">
        <v>5</v>
      </c>
      <c s="6" t="s">
        <v>3785</v>
      </c>
      <c s="36" t="s">
        <v>70</v>
      </c>
      <c s="37">
        <v>64</v>
      </c>
      <c s="36">
        <v>0</v>
      </c>
      <c s="36">
        <f>ROUND(G2943*H2943,6)</f>
      </c>
      <c r="L2943" s="38">
        <v>0</v>
      </c>
      <c s="32">
        <f>ROUND(ROUND(L2943,2)*ROUND(G2943,3),2)</f>
      </c>
      <c s="36" t="s">
        <v>98</v>
      </c>
      <c>
        <f>(M2943*21)/100</f>
      </c>
      <c t="s">
        <v>28</v>
      </c>
    </row>
    <row r="2944" spans="1:5" ht="25.5">
      <c r="A2944" s="35" t="s">
        <v>55</v>
      </c>
      <c r="E2944" s="39" t="s">
        <v>3785</v>
      </c>
    </row>
    <row r="2945" spans="1:5" ht="12.75">
      <c r="A2945" s="35" t="s">
        <v>56</v>
      </c>
      <c r="E2945" s="40" t="s">
        <v>5</v>
      </c>
    </row>
    <row r="2946" spans="1:5" ht="12.75">
      <c r="A2946" t="s">
        <v>57</v>
      </c>
      <c r="E2946" s="39" t="s">
        <v>5</v>
      </c>
    </row>
    <row r="2947" spans="1:13" ht="12.75">
      <c r="A2947" t="s">
        <v>47</v>
      </c>
      <c r="C2947" s="31" t="s">
        <v>3786</v>
      </c>
      <c r="E2947" s="33" t="s">
        <v>3787</v>
      </c>
      <c r="J2947" s="32">
        <f>0</f>
      </c>
      <c s="32">
        <f>0</f>
      </c>
      <c s="32">
        <f>0+L2948</f>
      </c>
      <c s="32">
        <f>0+M2948</f>
      </c>
    </row>
    <row r="2948" spans="1:16" ht="25.5">
      <c r="A2948" t="s">
        <v>50</v>
      </c>
      <c s="34" t="s">
        <v>3788</v>
      </c>
      <c s="34" t="s">
        <v>3789</v>
      </c>
      <c s="35" t="s">
        <v>5</v>
      </c>
      <c s="6" t="s">
        <v>1836</v>
      </c>
      <c s="36" t="s">
        <v>70</v>
      </c>
      <c s="37">
        <v>35.2</v>
      </c>
      <c s="36">
        <v>0</v>
      </c>
      <c s="36">
        <f>ROUND(G2948*H2948,6)</f>
      </c>
      <c r="L2948" s="38">
        <v>0</v>
      </c>
      <c s="32">
        <f>ROUND(ROUND(L2948,2)*ROUND(G2948,3),2)</f>
      </c>
      <c s="36" t="s">
        <v>1449</v>
      </c>
      <c>
        <f>(M2948*21)/100</f>
      </c>
      <c t="s">
        <v>28</v>
      </c>
    </row>
    <row r="2949" spans="1:5" ht="25.5">
      <c r="A2949" s="35" t="s">
        <v>55</v>
      </c>
      <c r="E2949" s="39" t="s">
        <v>1836</v>
      </c>
    </row>
    <row r="2950" spans="1:5" ht="12.75">
      <c r="A2950" s="35" t="s">
        <v>56</v>
      </c>
      <c r="E2950" s="40" t="s">
        <v>5</v>
      </c>
    </row>
    <row r="2951" spans="1:5" ht="12.75">
      <c r="A2951" t="s">
        <v>57</v>
      </c>
      <c r="E2951" s="39" t="s">
        <v>5</v>
      </c>
    </row>
    <row r="2952" spans="1:13" ht="12.75">
      <c r="A2952" t="s">
        <v>47</v>
      </c>
      <c r="C2952" s="31" t="s">
        <v>3790</v>
      </c>
      <c r="E2952" s="33" t="s">
        <v>3791</v>
      </c>
      <c r="J2952" s="32">
        <f>0</f>
      </c>
      <c s="32">
        <f>0</f>
      </c>
      <c s="32">
        <f>0+L2953</f>
      </c>
      <c s="32">
        <f>0+M2953</f>
      </c>
    </row>
    <row r="2953" spans="1:16" ht="25.5">
      <c r="A2953" t="s">
        <v>50</v>
      </c>
      <c s="34" t="s">
        <v>3792</v>
      </c>
      <c s="34" t="s">
        <v>3793</v>
      </c>
      <c s="35" t="s">
        <v>5</v>
      </c>
      <c s="6" t="s">
        <v>3794</v>
      </c>
      <c s="36" t="s">
        <v>70</v>
      </c>
      <c s="37">
        <v>13.6</v>
      </c>
      <c s="36">
        <v>0</v>
      </c>
      <c s="36">
        <f>ROUND(G2953*H2953,6)</f>
      </c>
      <c r="L2953" s="38">
        <v>0</v>
      </c>
      <c s="32">
        <f>ROUND(ROUND(L2953,2)*ROUND(G2953,3),2)</f>
      </c>
      <c s="36" t="s">
        <v>98</v>
      </c>
      <c>
        <f>(M2953*21)/100</f>
      </c>
      <c t="s">
        <v>28</v>
      </c>
    </row>
    <row r="2954" spans="1:5" ht="25.5">
      <c r="A2954" s="35" t="s">
        <v>55</v>
      </c>
      <c r="E2954" s="39" t="s">
        <v>3794</v>
      </c>
    </row>
    <row r="2955" spans="1:5" ht="12.75">
      <c r="A2955" s="35" t="s">
        <v>56</v>
      </c>
      <c r="E2955" s="40" t="s">
        <v>5</v>
      </c>
    </row>
    <row r="2956" spans="1:5" ht="12.75">
      <c r="A2956" t="s">
        <v>57</v>
      </c>
      <c r="E2956" s="39" t="s">
        <v>5</v>
      </c>
    </row>
    <row r="2957" spans="1:13" ht="12.75">
      <c r="A2957" t="s">
        <v>47</v>
      </c>
      <c r="C2957" s="31" t="s">
        <v>3795</v>
      </c>
      <c r="E2957" s="33" t="s">
        <v>3796</v>
      </c>
      <c r="J2957" s="32">
        <f>0</f>
      </c>
      <c s="32">
        <f>0</f>
      </c>
      <c s="32">
        <f>0+L2958</f>
      </c>
      <c s="32">
        <f>0+M2958</f>
      </c>
    </row>
    <row r="2958" spans="1:16" ht="25.5">
      <c r="A2958" t="s">
        <v>50</v>
      </c>
      <c s="34" t="s">
        <v>3797</v>
      </c>
      <c s="34" t="s">
        <v>3798</v>
      </c>
      <c s="35" t="s">
        <v>5</v>
      </c>
      <c s="6" t="s">
        <v>3799</v>
      </c>
      <c s="36" t="s">
        <v>70</v>
      </c>
      <c s="37">
        <v>12.5</v>
      </c>
      <c s="36">
        <v>0</v>
      </c>
      <c s="36">
        <f>ROUND(G2958*H2958,6)</f>
      </c>
      <c r="L2958" s="38">
        <v>0</v>
      </c>
      <c s="32">
        <f>ROUND(ROUND(L2958,2)*ROUND(G2958,3),2)</f>
      </c>
      <c s="36" t="s">
        <v>98</v>
      </c>
      <c>
        <f>(M2958*21)/100</f>
      </c>
      <c t="s">
        <v>28</v>
      </c>
    </row>
    <row r="2959" spans="1:5" ht="25.5">
      <c r="A2959" s="35" t="s">
        <v>55</v>
      </c>
      <c r="E2959" s="39" t="s">
        <v>3799</v>
      </c>
    </row>
    <row r="2960" spans="1:5" ht="12.75">
      <c r="A2960" s="35" t="s">
        <v>56</v>
      </c>
      <c r="E2960" s="40" t="s">
        <v>5</v>
      </c>
    </row>
    <row r="2961" spans="1:5" ht="12.75">
      <c r="A2961" t="s">
        <v>57</v>
      </c>
      <c r="E2961" s="39" t="s">
        <v>5</v>
      </c>
    </row>
    <row r="2962" spans="1:13" ht="12.75">
      <c r="A2962" t="s">
        <v>47</v>
      </c>
      <c r="C2962" s="31" t="s">
        <v>3800</v>
      </c>
      <c r="E2962" s="33" t="s">
        <v>3801</v>
      </c>
      <c r="J2962" s="32">
        <f>0</f>
      </c>
      <c s="32">
        <f>0</f>
      </c>
      <c s="32">
        <f>0+L2963</f>
      </c>
      <c s="32">
        <f>0+M2963</f>
      </c>
    </row>
    <row r="2963" spans="1:16" ht="25.5">
      <c r="A2963" t="s">
        <v>50</v>
      </c>
      <c s="34" t="s">
        <v>3802</v>
      </c>
      <c s="34" t="s">
        <v>3803</v>
      </c>
      <c s="35" t="s">
        <v>5</v>
      </c>
      <c s="6" t="s">
        <v>1839</v>
      </c>
      <c s="36" t="s">
        <v>70</v>
      </c>
      <c s="37">
        <v>8.7</v>
      </c>
      <c s="36">
        <v>0</v>
      </c>
      <c s="36">
        <f>ROUND(G2963*H2963,6)</f>
      </c>
      <c r="L2963" s="38">
        <v>0</v>
      </c>
      <c s="32">
        <f>ROUND(ROUND(L2963,2)*ROUND(G2963,3),2)</f>
      </c>
      <c s="36" t="s">
        <v>1449</v>
      </c>
      <c>
        <f>(M2963*21)/100</f>
      </c>
      <c t="s">
        <v>28</v>
      </c>
    </row>
    <row r="2964" spans="1:5" ht="25.5">
      <c r="A2964" s="35" t="s">
        <v>55</v>
      </c>
      <c r="E2964" s="39" t="s">
        <v>1839</v>
      </c>
    </row>
    <row r="2965" spans="1:5" ht="12.75">
      <c r="A2965" s="35" t="s">
        <v>56</v>
      </c>
      <c r="E2965" s="40" t="s">
        <v>5</v>
      </c>
    </row>
    <row r="2966" spans="1:5" ht="12.75">
      <c r="A2966" t="s">
        <v>57</v>
      </c>
      <c r="E2966" s="39" t="s">
        <v>5</v>
      </c>
    </row>
    <row r="2967" spans="1:13" ht="12.75">
      <c r="A2967" t="s">
        <v>47</v>
      </c>
      <c r="C2967" s="31" t="s">
        <v>3804</v>
      </c>
      <c r="E2967" s="33" t="s">
        <v>3805</v>
      </c>
      <c r="J2967" s="32">
        <f>0</f>
      </c>
      <c s="32">
        <f>0</f>
      </c>
      <c s="32">
        <f>0+L2968</f>
      </c>
      <c s="32">
        <f>0+M2968</f>
      </c>
    </row>
    <row r="2968" spans="1:16" ht="25.5">
      <c r="A2968" t="s">
        <v>50</v>
      </c>
      <c s="34" t="s">
        <v>3806</v>
      </c>
      <c s="34" t="s">
        <v>3807</v>
      </c>
      <c s="35" t="s">
        <v>5</v>
      </c>
      <c s="6" t="s">
        <v>1842</v>
      </c>
      <c s="36" t="s">
        <v>70</v>
      </c>
      <c s="37">
        <v>2.6</v>
      </c>
      <c s="36">
        <v>0</v>
      </c>
      <c s="36">
        <f>ROUND(G2968*H2968,6)</f>
      </c>
      <c r="L2968" s="38">
        <v>0</v>
      </c>
      <c s="32">
        <f>ROUND(ROUND(L2968,2)*ROUND(G2968,3),2)</f>
      </c>
      <c s="36" t="s">
        <v>1449</v>
      </c>
      <c>
        <f>(M2968*21)/100</f>
      </c>
      <c t="s">
        <v>28</v>
      </c>
    </row>
    <row r="2969" spans="1:5" ht="25.5">
      <c r="A2969" s="35" t="s">
        <v>55</v>
      </c>
      <c r="E2969" s="39" t="s">
        <v>1842</v>
      </c>
    </row>
    <row r="2970" spans="1:5" ht="12.75">
      <c r="A2970" s="35" t="s">
        <v>56</v>
      </c>
      <c r="E2970" s="40" t="s">
        <v>5</v>
      </c>
    </row>
    <row r="2971" spans="1:5" ht="12.75">
      <c r="A2971" t="s">
        <v>57</v>
      </c>
      <c r="E2971" s="39" t="s">
        <v>5</v>
      </c>
    </row>
    <row r="2972" spans="1:13" ht="12.75">
      <c r="A2972" t="s">
        <v>47</v>
      </c>
      <c r="C2972" s="31" t="s">
        <v>3808</v>
      </c>
      <c r="E2972" s="33" t="s">
        <v>3809</v>
      </c>
      <c r="J2972" s="32">
        <f>0</f>
      </c>
      <c s="32">
        <f>0</f>
      </c>
      <c s="32">
        <f>0+L2973</f>
      </c>
      <c s="32">
        <f>0+M2973</f>
      </c>
    </row>
    <row r="2973" spans="1:16" ht="25.5">
      <c r="A2973" t="s">
        <v>50</v>
      </c>
      <c s="34" t="s">
        <v>3810</v>
      </c>
      <c s="34" t="s">
        <v>3811</v>
      </c>
      <c s="35" t="s">
        <v>5</v>
      </c>
      <c s="6" t="s">
        <v>1845</v>
      </c>
      <c s="36" t="s">
        <v>70</v>
      </c>
      <c s="37">
        <v>2.6</v>
      </c>
      <c s="36">
        <v>0</v>
      </c>
      <c s="36">
        <f>ROUND(G2973*H2973,6)</f>
      </c>
      <c r="L2973" s="38">
        <v>0</v>
      </c>
      <c s="32">
        <f>ROUND(ROUND(L2973,2)*ROUND(G2973,3),2)</f>
      </c>
      <c s="36" t="s">
        <v>1449</v>
      </c>
      <c>
        <f>(M2973*21)/100</f>
      </c>
      <c t="s">
        <v>28</v>
      </c>
    </row>
    <row r="2974" spans="1:5" ht="25.5">
      <c r="A2974" s="35" t="s">
        <v>55</v>
      </c>
      <c r="E2974" s="39" t="s">
        <v>1845</v>
      </c>
    </row>
    <row r="2975" spans="1:5" ht="12.75">
      <c r="A2975" s="35" t="s">
        <v>56</v>
      </c>
      <c r="E2975" s="40" t="s">
        <v>5</v>
      </c>
    </row>
    <row r="2976" spans="1:5" ht="12.75">
      <c r="A2976" t="s">
        <v>57</v>
      </c>
      <c r="E2976" s="39" t="s">
        <v>5</v>
      </c>
    </row>
    <row r="2977" spans="1:13" ht="12.75">
      <c r="A2977" t="s">
        <v>47</v>
      </c>
      <c r="C2977" s="31" t="s">
        <v>3812</v>
      </c>
      <c r="E2977" s="33" t="s">
        <v>3813</v>
      </c>
      <c r="J2977" s="32">
        <f>0</f>
      </c>
      <c s="32">
        <f>0</f>
      </c>
      <c s="32">
        <f>0+L2978+L2982</f>
      </c>
      <c s="32">
        <f>0+M2978+M2982</f>
      </c>
    </row>
    <row r="2978" spans="1:16" ht="25.5">
      <c r="A2978" t="s">
        <v>50</v>
      </c>
      <c s="34" t="s">
        <v>3814</v>
      </c>
      <c s="34" t="s">
        <v>3815</v>
      </c>
      <c s="35" t="s">
        <v>5</v>
      </c>
      <c s="6" t="s">
        <v>1848</v>
      </c>
      <c s="36" t="s">
        <v>70</v>
      </c>
      <c s="37">
        <v>92.8</v>
      </c>
      <c s="36">
        <v>0</v>
      </c>
      <c s="36">
        <f>ROUND(G2978*H2978,6)</f>
      </c>
      <c r="L2978" s="38">
        <v>0</v>
      </c>
      <c s="32">
        <f>ROUND(ROUND(L2978,2)*ROUND(G2978,3),2)</f>
      </c>
      <c s="36" t="s">
        <v>1449</v>
      </c>
      <c>
        <f>(M2978*21)/100</f>
      </c>
      <c t="s">
        <v>28</v>
      </c>
    </row>
    <row r="2979" spans="1:5" ht="25.5">
      <c r="A2979" s="35" t="s">
        <v>55</v>
      </c>
      <c r="E2979" s="39" t="s">
        <v>1848</v>
      </c>
    </row>
    <row r="2980" spans="1:5" ht="12.75">
      <c r="A2980" s="35" t="s">
        <v>56</v>
      </c>
      <c r="E2980" s="40" t="s">
        <v>5</v>
      </c>
    </row>
    <row r="2981" spans="1:5" ht="12.75">
      <c r="A2981" t="s">
        <v>57</v>
      </c>
      <c r="E2981" s="39" t="s">
        <v>5</v>
      </c>
    </row>
    <row r="2982" spans="1:16" ht="25.5">
      <c r="A2982" t="s">
        <v>50</v>
      </c>
      <c s="34" t="s">
        <v>3816</v>
      </c>
      <c s="34" t="s">
        <v>3817</v>
      </c>
      <c s="35" t="s">
        <v>5</v>
      </c>
      <c s="6" t="s">
        <v>3818</v>
      </c>
      <c s="36" t="s">
        <v>70</v>
      </c>
      <c s="37">
        <v>9.4</v>
      </c>
      <c s="36">
        <v>0</v>
      </c>
      <c s="36">
        <f>ROUND(G2982*H2982,6)</f>
      </c>
      <c r="L2982" s="38">
        <v>0</v>
      </c>
      <c s="32">
        <f>ROUND(ROUND(L2982,2)*ROUND(G2982,3),2)</f>
      </c>
      <c s="36" t="s">
        <v>98</v>
      </c>
      <c>
        <f>(M2982*21)/100</f>
      </c>
      <c t="s">
        <v>28</v>
      </c>
    </row>
    <row r="2983" spans="1:5" ht="25.5">
      <c r="A2983" s="35" t="s">
        <v>55</v>
      </c>
      <c r="E2983" s="39" t="s">
        <v>3818</v>
      </c>
    </row>
    <row r="2984" spans="1:5" ht="12.75">
      <c r="A2984" s="35" t="s">
        <v>56</v>
      </c>
      <c r="E2984" s="40" t="s">
        <v>5</v>
      </c>
    </row>
    <row r="2985" spans="1:5" ht="12.75">
      <c r="A2985" t="s">
        <v>57</v>
      </c>
      <c r="E2985" s="39" t="s">
        <v>5</v>
      </c>
    </row>
    <row r="2986" spans="1:13" ht="12.75">
      <c r="A2986" t="s">
        <v>47</v>
      </c>
      <c r="C2986" s="31" t="s">
        <v>3819</v>
      </c>
      <c r="E2986" s="33" t="s">
        <v>3820</v>
      </c>
      <c r="J2986" s="32">
        <f>0</f>
      </c>
      <c s="32">
        <f>0</f>
      </c>
      <c s="32">
        <f>0+L2987+L2991+L2995</f>
      </c>
      <c s="32">
        <f>0+M2987+M2991+M2995</f>
      </c>
    </row>
    <row r="2987" spans="1:16" ht="25.5">
      <c r="A2987" t="s">
        <v>50</v>
      </c>
      <c s="34" t="s">
        <v>3821</v>
      </c>
      <c s="34" t="s">
        <v>3822</v>
      </c>
      <c s="35" t="s">
        <v>5</v>
      </c>
      <c s="6" t="s">
        <v>1851</v>
      </c>
      <c s="36" t="s">
        <v>70</v>
      </c>
      <c s="37">
        <v>10.2</v>
      </c>
      <c s="36">
        <v>0</v>
      </c>
      <c s="36">
        <f>ROUND(G2987*H2987,6)</f>
      </c>
      <c r="L2987" s="38">
        <v>0</v>
      </c>
      <c s="32">
        <f>ROUND(ROUND(L2987,2)*ROUND(G2987,3),2)</f>
      </c>
      <c s="36" t="s">
        <v>1449</v>
      </c>
      <c>
        <f>(M2987*21)/100</f>
      </c>
      <c t="s">
        <v>28</v>
      </c>
    </row>
    <row r="2988" spans="1:5" ht="25.5">
      <c r="A2988" s="35" t="s">
        <v>55</v>
      </c>
      <c r="E2988" s="39" t="s">
        <v>1851</v>
      </c>
    </row>
    <row r="2989" spans="1:5" ht="12.75">
      <c r="A2989" s="35" t="s">
        <v>56</v>
      </c>
      <c r="E2989" s="40" t="s">
        <v>5</v>
      </c>
    </row>
    <row r="2990" spans="1:5" ht="12.75">
      <c r="A2990" t="s">
        <v>57</v>
      </c>
      <c r="E2990" s="39" t="s">
        <v>5</v>
      </c>
    </row>
    <row r="2991" spans="1:16" ht="25.5">
      <c r="A2991" t="s">
        <v>50</v>
      </c>
      <c s="34" t="s">
        <v>3823</v>
      </c>
      <c s="34" t="s">
        <v>3824</v>
      </c>
      <c s="35" t="s">
        <v>5</v>
      </c>
      <c s="6" t="s">
        <v>1854</v>
      </c>
      <c s="36" t="s">
        <v>70</v>
      </c>
      <c s="37">
        <v>5.5</v>
      </c>
      <c s="36">
        <v>0</v>
      </c>
      <c s="36">
        <f>ROUND(G2991*H2991,6)</f>
      </c>
      <c r="L2991" s="38">
        <v>0</v>
      </c>
      <c s="32">
        <f>ROUND(ROUND(L2991,2)*ROUND(G2991,3),2)</f>
      </c>
      <c s="36" t="s">
        <v>1449</v>
      </c>
      <c>
        <f>(M2991*21)/100</f>
      </c>
      <c t="s">
        <v>28</v>
      </c>
    </row>
    <row r="2992" spans="1:5" ht="25.5">
      <c r="A2992" s="35" t="s">
        <v>55</v>
      </c>
      <c r="E2992" s="39" t="s">
        <v>1854</v>
      </c>
    </row>
    <row r="2993" spans="1:5" ht="12.75">
      <c r="A2993" s="35" t="s">
        <v>56</v>
      </c>
      <c r="E2993" s="40" t="s">
        <v>5</v>
      </c>
    </row>
    <row r="2994" spans="1:5" ht="12.75">
      <c r="A2994" t="s">
        <v>57</v>
      </c>
      <c r="E2994" s="39" t="s">
        <v>5</v>
      </c>
    </row>
    <row r="2995" spans="1:16" ht="25.5">
      <c r="A2995" t="s">
        <v>50</v>
      </c>
      <c s="34" t="s">
        <v>3825</v>
      </c>
      <c s="34" t="s">
        <v>3826</v>
      </c>
      <c s="35" t="s">
        <v>5</v>
      </c>
      <c s="6" t="s">
        <v>1857</v>
      </c>
      <c s="36" t="s">
        <v>70</v>
      </c>
      <c s="37">
        <v>1.2</v>
      </c>
      <c s="36">
        <v>0</v>
      </c>
      <c s="36">
        <f>ROUND(G2995*H2995,6)</f>
      </c>
      <c r="L2995" s="38">
        <v>0</v>
      </c>
      <c s="32">
        <f>ROUND(ROUND(L2995,2)*ROUND(G2995,3),2)</f>
      </c>
      <c s="36" t="s">
        <v>1449</v>
      </c>
      <c>
        <f>(M2995*21)/100</f>
      </c>
      <c t="s">
        <v>28</v>
      </c>
    </row>
    <row r="2996" spans="1:5" ht="25.5">
      <c r="A2996" s="35" t="s">
        <v>55</v>
      </c>
      <c r="E2996" s="39" t="s">
        <v>1857</v>
      </c>
    </row>
    <row r="2997" spans="1:5" ht="12.75">
      <c r="A2997" s="35" t="s">
        <v>56</v>
      </c>
      <c r="E2997" s="40" t="s">
        <v>5</v>
      </c>
    </row>
    <row r="2998" spans="1:5" ht="12.75">
      <c r="A2998" t="s">
        <v>57</v>
      </c>
      <c r="E2998" s="39" t="s">
        <v>5</v>
      </c>
    </row>
    <row r="2999" spans="1:13" ht="12.75">
      <c r="A2999" t="s">
        <v>47</v>
      </c>
      <c r="C2999" s="31" t="s">
        <v>3827</v>
      </c>
      <c r="E2999" s="33" t="s">
        <v>3828</v>
      </c>
      <c r="J2999" s="32">
        <f>0</f>
      </c>
      <c s="32">
        <f>0</f>
      </c>
      <c s="32">
        <f>0+L3000+L3004+L3008+L3012+L3016+L3020+L3024+L3028+L3032+L3036</f>
      </c>
      <c s="32">
        <f>0+M3000+M3004+M3008+M3012+M3016+M3020+M3024+M3028+M3032+M3036</f>
      </c>
    </row>
    <row r="3000" spans="1:16" ht="25.5">
      <c r="A3000" t="s">
        <v>50</v>
      </c>
      <c s="34" t="s">
        <v>3829</v>
      </c>
      <c s="34" t="s">
        <v>3830</v>
      </c>
      <c s="35" t="s">
        <v>5</v>
      </c>
      <c s="6" t="s">
        <v>3831</v>
      </c>
      <c s="36" t="s">
        <v>70</v>
      </c>
      <c s="37">
        <v>6</v>
      </c>
      <c s="36">
        <v>0</v>
      </c>
      <c s="36">
        <f>ROUND(G3000*H3000,6)</f>
      </c>
      <c r="L3000" s="38">
        <v>0</v>
      </c>
      <c s="32">
        <f>ROUND(ROUND(L3000,2)*ROUND(G3000,3),2)</f>
      </c>
      <c s="36" t="s">
        <v>98</v>
      </c>
      <c>
        <f>(M3000*21)/100</f>
      </c>
      <c t="s">
        <v>28</v>
      </c>
    </row>
    <row r="3001" spans="1:5" ht="25.5">
      <c r="A3001" s="35" t="s">
        <v>55</v>
      </c>
      <c r="E3001" s="39" t="s">
        <v>3831</v>
      </c>
    </row>
    <row r="3002" spans="1:5" ht="38.25">
      <c r="A3002" s="35" t="s">
        <v>56</v>
      </c>
      <c r="E3002" s="42" t="s">
        <v>3832</v>
      </c>
    </row>
    <row r="3003" spans="1:5" ht="12.75">
      <c r="A3003" t="s">
        <v>57</v>
      </c>
      <c r="E3003" s="39" t="s">
        <v>5</v>
      </c>
    </row>
    <row r="3004" spans="1:16" ht="25.5">
      <c r="A3004" t="s">
        <v>50</v>
      </c>
      <c s="34" t="s">
        <v>3833</v>
      </c>
      <c s="34" t="s">
        <v>3834</v>
      </c>
      <c s="35" t="s">
        <v>5</v>
      </c>
      <c s="6" t="s">
        <v>3835</v>
      </c>
      <c s="36" t="s">
        <v>70</v>
      </c>
      <c s="37">
        <v>1.9</v>
      </c>
      <c s="36">
        <v>0</v>
      </c>
      <c s="36">
        <f>ROUND(G3004*H3004,6)</f>
      </c>
      <c r="L3004" s="38">
        <v>0</v>
      </c>
      <c s="32">
        <f>ROUND(ROUND(L3004,2)*ROUND(G3004,3),2)</f>
      </c>
      <c s="36" t="s">
        <v>98</v>
      </c>
      <c>
        <f>(M3004*21)/100</f>
      </c>
      <c t="s">
        <v>28</v>
      </c>
    </row>
    <row r="3005" spans="1:5" ht="25.5">
      <c r="A3005" s="35" t="s">
        <v>55</v>
      </c>
      <c r="E3005" s="39" t="s">
        <v>3835</v>
      </c>
    </row>
    <row r="3006" spans="1:5" ht="38.25">
      <c r="A3006" s="35" t="s">
        <v>56</v>
      </c>
      <c r="E3006" s="42" t="s">
        <v>3836</v>
      </c>
    </row>
    <row r="3007" spans="1:5" ht="12.75">
      <c r="A3007" t="s">
        <v>57</v>
      </c>
      <c r="E3007" s="39" t="s">
        <v>5</v>
      </c>
    </row>
    <row r="3008" spans="1:16" ht="25.5">
      <c r="A3008" t="s">
        <v>50</v>
      </c>
      <c s="34" t="s">
        <v>3837</v>
      </c>
      <c s="34" t="s">
        <v>3838</v>
      </c>
      <c s="35" t="s">
        <v>5</v>
      </c>
      <c s="6" t="s">
        <v>3839</v>
      </c>
      <c s="36" t="s">
        <v>70</v>
      </c>
      <c s="37">
        <v>4.7</v>
      </c>
      <c s="36">
        <v>0</v>
      </c>
      <c s="36">
        <f>ROUND(G3008*H3008,6)</f>
      </c>
      <c r="L3008" s="38">
        <v>0</v>
      </c>
      <c s="32">
        <f>ROUND(ROUND(L3008,2)*ROUND(G3008,3),2)</f>
      </c>
      <c s="36" t="s">
        <v>98</v>
      </c>
      <c>
        <f>(M3008*21)/100</f>
      </c>
      <c t="s">
        <v>28</v>
      </c>
    </row>
    <row r="3009" spans="1:5" ht="25.5">
      <c r="A3009" s="35" t="s">
        <v>55</v>
      </c>
      <c r="E3009" s="39" t="s">
        <v>3839</v>
      </c>
    </row>
    <row r="3010" spans="1:5" ht="38.25">
      <c r="A3010" s="35" t="s">
        <v>56</v>
      </c>
      <c r="E3010" s="42" t="s">
        <v>3840</v>
      </c>
    </row>
    <row r="3011" spans="1:5" ht="12.75">
      <c r="A3011" t="s">
        <v>57</v>
      </c>
      <c r="E3011" s="39" t="s">
        <v>5</v>
      </c>
    </row>
    <row r="3012" spans="1:16" ht="25.5">
      <c r="A3012" t="s">
        <v>50</v>
      </c>
      <c s="34" t="s">
        <v>3841</v>
      </c>
      <c s="34" t="s">
        <v>3842</v>
      </c>
      <c s="35" t="s">
        <v>5</v>
      </c>
      <c s="6" t="s">
        <v>3843</v>
      </c>
      <c s="36" t="s">
        <v>70</v>
      </c>
      <c s="37">
        <v>8.4</v>
      </c>
      <c s="36">
        <v>0</v>
      </c>
      <c s="36">
        <f>ROUND(G3012*H3012,6)</f>
      </c>
      <c r="L3012" s="38">
        <v>0</v>
      </c>
      <c s="32">
        <f>ROUND(ROUND(L3012,2)*ROUND(G3012,3),2)</f>
      </c>
      <c s="36" t="s">
        <v>98</v>
      </c>
      <c>
        <f>(M3012*21)/100</f>
      </c>
      <c t="s">
        <v>28</v>
      </c>
    </row>
    <row r="3013" spans="1:5" ht="25.5">
      <c r="A3013" s="35" t="s">
        <v>55</v>
      </c>
      <c r="E3013" s="39" t="s">
        <v>3843</v>
      </c>
    </row>
    <row r="3014" spans="1:5" ht="76.5">
      <c r="A3014" s="35" t="s">
        <v>56</v>
      </c>
      <c r="E3014" s="42" t="s">
        <v>3844</v>
      </c>
    </row>
    <row r="3015" spans="1:5" ht="12.75">
      <c r="A3015" t="s">
        <v>57</v>
      </c>
      <c r="E3015" s="39" t="s">
        <v>5</v>
      </c>
    </row>
    <row r="3016" spans="1:16" ht="25.5">
      <c r="A3016" t="s">
        <v>50</v>
      </c>
      <c s="34" t="s">
        <v>3845</v>
      </c>
      <c s="34" t="s">
        <v>3846</v>
      </c>
      <c s="35" t="s">
        <v>5</v>
      </c>
      <c s="6" t="s">
        <v>3847</v>
      </c>
      <c s="36" t="s">
        <v>70</v>
      </c>
      <c s="37">
        <v>8.8</v>
      </c>
      <c s="36">
        <v>0</v>
      </c>
      <c s="36">
        <f>ROUND(G3016*H3016,6)</f>
      </c>
      <c r="L3016" s="38">
        <v>0</v>
      </c>
      <c s="32">
        <f>ROUND(ROUND(L3016,2)*ROUND(G3016,3),2)</f>
      </c>
      <c s="36" t="s">
        <v>98</v>
      </c>
      <c>
        <f>(M3016*21)/100</f>
      </c>
      <c t="s">
        <v>28</v>
      </c>
    </row>
    <row r="3017" spans="1:5" ht="25.5">
      <c r="A3017" s="35" t="s">
        <v>55</v>
      </c>
      <c r="E3017" s="39" t="s">
        <v>3847</v>
      </c>
    </row>
    <row r="3018" spans="1:5" ht="51">
      <c r="A3018" s="35" t="s">
        <v>56</v>
      </c>
      <c r="E3018" s="42" t="s">
        <v>3848</v>
      </c>
    </row>
    <row r="3019" spans="1:5" ht="12.75">
      <c r="A3019" t="s">
        <v>57</v>
      </c>
      <c r="E3019" s="39" t="s">
        <v>5</v>
      </c>
    </row>
    <row r="3020" spans="1:16" ht="25.5">
      <c r="A3020" t="s">
        <v>50</v>
      </c>
      <c s="34" t="s">
        <v>3849</v>
      </c>
      <c s="34" t="s">
        <v>3850</v>
      </c>
      <c s="35" t="s">
        <v>5</v>
      </c>
      <c s="6" t="s">
        <v>3851</v>
      </c>
      <c s="36" t="s">
        <v>70</v>
      </c>
      <c s="37">
        <v>6.2</v>
      </c>
      <c s="36">
        <v>0</v>
      </c>
      <c s="36">
        <f>ROUND(G3020*H3020,6)</f>
      </c>
      <c r="L3020" s="38">
        <v>0</v>
      </c>
      <c s="32">
        <f>ROUND(ROUND(L3020,2)*ROUND(G3020,3),2)</f>
      </c>
      <c s="36" t="s">
        <v>98</v>
      </c>
      <c>
        <f>(M3020*21)/100</f>
      </c>
      <c t="s">
        <v>28</v>
      </c>
    </row>
    <row r="3021" spans="1:5" ht="25.5">
      <c r="A3021" s="35" t="s">
        <v>55</v>
      </c>
      <c r="E3021" s="39" t="s">
        <v>3851</v>
      </c>
    </row>
    <row r="3022" spans="1:5" ht="38.25">
      <c r="A3022" s="35" t="s">
        <v>56</v>
      </c>
      <c r="E3022" s="42" t="s">
        <v>3852</v>
      </c>
    </row>
    <row r="3023" spans="1:5" ht="12.75">
      <c r="A3023" t="s">
        <v>57</v>
      </c>
      <c r="E3023" s="39" t="s">
        <v>5</v>
      </c>
    </row>
    <row r="3024" spans="1:16" ht="25.5">
      <c r="A3024" t="s">
        <v>50</v>
      </c>
      <c s="34" t="s">
        <v>3853</v>
      </c>
      <c s="34" t="s">
        <v>3854</v>
      </c>
      <c s="35" t="s">
        <v>5</v>
      </c>
      <c s="6" t="s">
        <v>3855</v>
      </c>
      <c s="36" t="s">
        <v>70</v>
      </c>
      <c s="37">
        <v>8.2</v>
      </c>
      <c s="36">
        <v>0</v>
      </c>
      <c s="36">
        <f>ROUND(G3024*H3024,6)</f>
      </c>
      <c r="L3024" s="38">
        <v>0</v>
      </c>
      <c s="32">
        <f>ROUND(ROUND(L3024,2)*ROUND(G3024,3),2)</f>
      </c>
      <c s="36" t="s">
        <v>98</v>
      </c>
      <c>
        <f>(M3024*21)/100</f>
      </c>
      <c t="s">
        <v>28</v>
      </c>
    </row>
    <row r="3025" spans="1:5" ht="25.5">
      <c r="A3025" s="35" t="s">
        <v>55</v>
      </c>
      <c r="E3025" s="39" t="s">
        <v>3855</v>
      </c>
    </row>
    <row r="3026" spans="1:5" ht="38.25">
      <c r="A3026" s="35" t="s">
        <v>56</v>
      </c>
      <c r="E3026" s="42" t="s">
        <v>3856</v>
      </c>
    </row>
    <row r="3027" spans="1:5" ht="12.75">
      <c r="A3027" t="s">
        <v>57</v>
      </c>
      <c r="E3027" s="39" t="s">
        <v>5</v>
      </c>
    </row>
    <row r="3028" spans="1:16" ht="25.5">
      <c r="A3028" t="s">
        <v>50</v>
      </c>
      <c s="34" t="s">
        <v>3857</v>
      </c>
      <c s="34" t="s">
        <v>3858</v>
      </c>
      <c s="35" t="s">
        <v>5</v>
      </c>
      <c s="6" t="s">
        <v>3859</v>
      </c>
      <c s="36" t="s">
        <v>70</v>
      </c>
      <c s="37">
        <v>16</v>
      </c>
      <c s="36">
        <v>0</v>
      </c>
      <c s="36">
        <f>ROUND(G3028*H3028,6)</f>
      </c>
      <c r="L3028" s="38">
        <v>0</v>
      </c>
      <c s="32">
        <f>ROUND(ROUND(L3028,2)*ROUND(G3028,3),2)</f>
      </c>
      <c s="36" t="s">
        <v>98</v>
      </c>
      <c>
        <f>(M3028*21)/100</f>
      </c>
      <c t="s">
        <v>28</v>
      </c>
    </row>
    <row r="3029" spans="1:5" ht="25.5">
      <c r="A3029" s="35" t="s">
        <v>55</v>
      </c>
      <c r="E3029" s="39" t="s">
        <v>3859</v>
      </c>
    </row>
    <row r="3030" spans="1:5" ht="38.25">
      <c r="A3030" s="35" t="s">
        <v>56</v>
      </c>
      <c r="E3030" s="42" t="s">
        <v>3860</v>
      </c>
    </row>
    <row r="3031" spans="1:5" ht="12.75">
      <c r="A3031" t="s">
        <v>57</v>
      </c>
      <c r="E3031" s="39" t="s">
        <v>5</v>
      </c>
    </row>
    <row r="3032" spans="1:16" ht="25.5">
      <c r="A3032" t="s">
        <v>50</v>
      </c>
      <c s="34" t="s">
        <v>3861</v>
      </c>
      <c s="34" t="s">
        <v>3862</v>
      </c>
      <c s="35" t="s">
        <v>5</v>
      </c>
      <c s="6" t="s">
        <v>3863</v>
      </c>
      <c s="36" t="s">
        <v>70</v>
      </c>
      <c s="37">
        <v>3.7</v>
      </c>
      <c s="36">
        <v>0</v>
      </c>
      <c s="36">
        <f>ROUND(G3032*H3032,6)</f>
      </c>
      <c r="L3032" s="38">
        <v>0</v>
      </c>
      <c s="32">
        <f>ROUND(ROUND(L3032,2)*ROUND(G3032,3),2)</f>
      </c>
      <c s="36" t="s">
        <v>98</v>
      </c>
      <c>
        <f>(M3032*21)/100</f>
      </c>
      <c t="s">
        <v>28</v>
      </c>
    </row>
    <row r="3033" spans="1:5" ht="25.5">
      <c r="A3033" s="35" t="s">
        <v>55</v>
      </c>
      <c r="E3033" s="39" t="s">
        <v>3863</v>
      </c>
    </row>
    <row r="3034" spans="1:5" ht="38.25">
      <c r="A3034" s="35" t="s">
        <v>56</v>
      </c>
      <c r="E3034" s="42" t="s">
        <v>3864</v>
      </c>
    </row>
    <row r="3035" spans="1:5" ht="12.75">
      <c r="A3035" t="s">
        <v>57</v>
      </c>
      <c r="E3035" s="39" t="s">
        <v>5</v>
      </c>
    </row>
    <row r="3036" spans="1:16" ht="25.5">
      <c r="A3036" t="s">
        <v>50</v>
      </c>
      <c s="34" t="s">
        <v>3865</v>
      </c>
      <c s="34" t="s">
        <v>3866</v>
      </c>
      <c s="35" t="s">
        <v>5</v>
      </c>
      <c s="6" t="s">
        <v>3867</v>
      </c>
      <c s="36" t="s">
        <v>70</v>
      </c>
      <c s="37">
        <v>30</v>
      </c>
      <c s="36">
        <v>0</v>
      </c>
      <c s="36">
        <f>ROUND(G3036*H3036,6)</f>
      </c>
      <c r="L3036" s="38">
        <v>0</v>
      </c>
      <c s="32">
        <f>ROUND(ROUND(L3036,2)*ROUND(G3036,3),2)</f>
      </c>
      <c s="36" t="s">
        <v>98</v>
      </c>
      <c>
        <f>(M3036*21)/100</f>
      </c>
      <c t="s">
        <v>28</v>
      </c>
    </row>
    <row r="3037" spans="1:5" ht="25.5">
      <c r="A3037" s="35" t="s">
        <v>55</v>
      </c>
      <c r="E3037" s="39" t="s">
        <v>3867</v>
      </c>
    </row>
    <row r="3038" spans="1:5" ht="89.25">
      <c r="A3038" s="35" t="s">
        <v>56</v>
      </c>
      <c r="E3038" s="42" t="s">
        <v>3868</v>
      </c>
    </row>
    <row r="3039" spans="1:5" ht="12.75">
      <c r="A3039" t="s">
        <v>57</v>
      </c>
      <c r="E3039" s="39" t="s">
        <v>5</v>
      </c>
    </row>
    <row r="3040" spans="1:13" ht="12.75">
      <c r="A3040" t="s">
        <v>47</v>
      </c>
      <c r="C3040" s="31" t="s">
        <v>3869</v>
      </c>
      <c r="E3040" s="33" t="s">
        <v>3870</v>
      </c>
      <c r="J3040" s="32">
        <f>0</f>
      </c>
      <c s="32">
        <f>0</f>
      </c>
      <c s="32">
        <f>0+L3041+L3045+L3049+L3053+L3057</f>
      </c>
      <c s="32">
        <f>0+M3041+M3045+M3049+M3053+M3057</f>
      </c>
    </row>
    <row r="3041" spans="1:16" ht="12.75">
      <c r="A3041" t="s">
        <v>50</v>
      </c>
      <c s="34" t="s">
        <v>3871</v>
      </c>
      <c s="34" t="s">
        <v>3872</v>
      </c>
      <c s="35" t="s">
        <v>5</v>
      </c>
      <c s="6" t="s">
        <v>3873</v>
      </c>
      <c s="36" t="s">
        <v>70</v>
      </c>
      <c s="37">
        <v>73.1</v>
      </c>
      <c s="36">
        <v>0</v>
      </c>
      <c s="36">
        <f>ROUND(G3041*H3041,6)</f>
      </c>
      <c r="L3041" s="38">
        <v>0</v>
      </c>
      <c s="32">
        <f>ROUND(ROUND(L3041,2)*ROUND(G3041,3),2)</f>
      </c>
      <c s="36" t="s">
        <v>98</v>
      </c>
      <c>
        <f>(M3041*21)/100</f>
      </c>
      <c t="s">
        <v>28</v>
      </c>
    </row>
    <row r="3042" spans="1:5" ht="12.75">
      <c r="A3042" s="35" t="s">
        <v>55</v>
      </c>
      <c r="E3042" s="39" t="s">
        <v>3873</v>
      </c>
    </row>
    <row r="3043" spans="1:5" ht="25.5">
      <c r="A3043" s="35" t="s">
        <v>56</v>
      </c>
      <c r="E3043" s="40" t="s">
        <v>3874</v>
      </c>
    </row>
    <row r="3044" spans="1:5" ht="12.75">
      <c r="A3044" t="s">
        <v>57</v>
      </c>
      <c r="E3044" s="39" t="s">
        <v>5</v>
      </c>
    </row>
    <row r="3045" spans="1:16" ht="12.75">
      <c r="A3045" t="s">
        <v>50</v>
      </c>
      <c s="34" t="s">
        <v>3875</v>
      </c>
      <c s="34" t="s">
        <v>3876</v>
      </c>
      <c s="35" t="s">
        <v>5</v>
      </c>
      <c s="6" t="s">
        <v>3877</v>
      </c>
      <c s="36" t="s">
        <v>70</v>
      </c>
      <c s="37">
        <v>75.6</v>
      </c>
      <c s="36">
        <v>0</v>
      </c>
      <c s="36">
        <f>ROUND(G3045*H3045,6)</f>
      </c>
      <c r="L3045" s="38">
        <v>0</v>
      </c>
      <c s="32">
        <f>ROUND(ROUND(L3045,2)*ROUND(G3045,3),2)</f>
      </c>
      <c s="36" t="s">
        <v>98</v>
      </c>
      <c>
        <f>(M3045*21)/100</f>
      </c>
      <c t="s">
        <v>28</v>
      </c>
    </row>
    <row r="3046" spans="1:5" ht="12.75">
      <c r="A3046" s="35" t="s">
        <v>55</v>
      </c>
      <c r="E3046" s="39" t="s">
        <v>3877</v>
      </c>
    </row>
    <row r="3047" spans="1:5" ht="25.5">
      <c r="A3047" s="35" t="s">
        <v>56</v>
      </c>
      <c r="E3047" s="40" t="s">
        <v>3878</v>
      </c>
    </row>
    <row r="3048" spans="1:5" ht="12.75">
      <c r="A3048" t="s">
        <v>57</v>
      </c>
      <c r="E3048" s="39" t="s">
        <v>5</v>
      </c>
    </row>
    <row r="3049" spans="1:16" ht="12.75">
      <c r="A3049" t="s">
        <v>50</v>
      </c>
      <c s="34" t="s">
        <v>3879</v>
      </c>
      <c s="34" t="s">
        <v>3880</v>
      </c>
      <c s="35" t="s">
        <v>5</v>
      </c>
      <c s="6" t="s">
        <v>3881</v>
      </c>
      <c s="36" t="s">
        <v>70</v>
      </c>
      <c s="37">
        <v>47.9</v>
      </c>
      <c s="36">
        <v>0</v>
      </c>
      <c s="36">
        <f>ROUND(G3049*H3049,6)</f>
      </c>
      <c r="L3049" s="38">
        <v>0</v>
      </c>
      <c s="32">
        <f>ROUND(ROUND(L3049,2)*ROUND(G3049,3),2)</f>
      </c>
      <c s="36" t="s">
        <v>98</v>
      </c>
      <c>
        <f>(M3049*21)/100</f>
      </c>
      <c t="s">
        <v>28</v>
      </c>
    </row>
    <row r="3050" spans="1:5" ht="12.75">
      <c r="A3050" s="35" t="s">
        <v>55</v>
      </c>
      <c r="E3050" s="39" t="s">
        <v>3881</v>
      </c>
    </row>
    <row r="3051" spans="1:5" ht="25.5">
      <c r="A3051" s="35" t="s">
        <v>56</v>
      </c>
      <c r="E3051" s="40" t="s">
        <v>3882</v>
      </c>
    </row>
    <row r="3052" spans="1:5" ht="12.75">
      <c r="A3052" t="s">
        <v>57</v>
      </c>
      <c r="E3052" s="39" t="s">
        <v>5</v>
      </c>
    </row>
    <row r="3053" spans="1:16" ht="12.75">
      <c r="A3053" t="s">
        <v>50</v>
      </c>
      <c s="34" t="s">
        <v>3883</v>
      </c>
      <c s="34" t="s">
        <v>3884</v>
      </c>
      <c s="35" t="s">
        <v>5</v>
      </c>
      <c s="6" t="s">
        <v>3885</v>
      </c>
      <c s="36" t="s">
        <v>70</v>
      </c>
      <c s="37">
        <v>80.7</v>
      </c>
      <c s="36">
        <v>0</v>
      </c>
      <c s="36">
        <f>ROUND(G3053*H3053,6)</f>
      </c>
      <c r="L3053" s="38">
        <v>0</v>
      </c>
      <c s="32">
        <f>ROUND(ROUND(L3053,2)*ROUND(G3053,3),2)</f>
      </c>
      <c s="36" t="s">
        <v>98</v>
      </c>
      <c>
        <f>(M3053*21)/100</f>
      </c>
      <c t="s">
        <v>28</v>
      </c>
    </row>
    <row r="3054" spans="1:5" ht="12.75">
      <c r="A3054" s="35" t="s">
        <v>55</v>
      </c>
      <c r="E3054" s="39" t="s">
        <v>3885</v>
      </c>
    </row>
    <row r="3055" spans="1:5" ht="25.5">
      <c r="A3055" s="35" t="s">
        <v>56</v>
      </c>
      <c r="E3055" s="40" t="s">
        <v>3886</v>
      </c>
    </row>
    <row r="3056" spans="1:5" ht="12.75">
      <c r="A3056" t="s">
        <v>57</v>
      </c>
      <c r="E3056" s="39" t="s">
        <v>5</v>
      </c>
    </row>
    <row r="3057" spans="1:16" ht="12.75">
      <c r="A3057" t="s">
        <v>50</v>
      </c>
      <c s="34" t="s">
        <v>3887</v>
      </c>
      <c s="34" t="s">
        <v>3888</v>
      </c>
      <c s="35" t="s">
        <v>5</v>
      </c>
      <c s="6" t="s">
        <v>3889</v>
      </c>
      <c s="36" t="s">
        <v>70</v>
      </c>
      <c s="37">
        <v>120.6</v>
      </c>
      <c s="36">
        <v>0</v>
      </c>
      <c s="36">
        <f>ROUND(G3057*H3057,6)</f>
      </c>
      <c r="L3057" s="38">
        <v>0</v>
      </c>
      <c s="32">
        <f>ROUND(ROUND(L3057,2)*ROUND(G3057,3),2)</f>
      </c>
      <c s="36" t="s">
        <v>98</v>
      </c>
      <c>
        <f>(M3057*21)/100</f>
      </c>
      <c t="s">
        <v>28</v>
      </c>
    </row>
    <row r="3058" spans="1:5" ht="12.75">
      <c r="A3058" s="35" t="s">
        <v>55</v>
      </c>
      <c r="E3058" s="39" t="s">
        <v>3889</v>
      </c>
    </row>
    <row r="3059" spans="1:5" ht="25.5">
      <c r="A3059" s="35" t="s">
        <v>56</v>
      </c>
      <c r="E3059" s="40" t="s">
        <v>3890</v>
      </c>
    </row>
    <row r="3060" spans="1:5" ht="12.75">
      <c r="A3060" t="s">
        <v>57</v>
      </c>
      <c r="E3060" s="39" t="s">
        <v>5</v>
      </c>
    </row>
    <row r="3061" spans="1:13" ht="12.75">
      <c r="A3061" t="s">
        <v>47</v>
      </c>
      <c r="C3061" s="31" t="s">
        <v>3891</v>
      </c>
      <c r="E3061" s="33" t="s">
        <v>3892</v>
      </c>
      <c r="J3061" s="32">
        <f>0</f>
      </c>
      <c s="32">
        <f>0</f>
      </c>
      <c s="32">
        <f>0+L3062+L3066+L3070+L3074+L3078+L3082+L3086+L3090+L3094+L3098+L3102+L3106+L3110+L3114+L3118+L3122+L3126+L3130+L3134+L3138+L3142+L3146+L3150+L3154+L3158+L3162+L3166</f>
      </c>
      <c s="32">
        <f>0+M3062+M3066+M3070+M3074+M3078+M3082+M3086+M3090+M3094+M3098+M3102+M3106+M3110+M3114+M3118+M3122+M3126+M3130+M3134+M3138+M3142+M3146+M3150+M3154+M3158+M3162+M3166</f>
      </c>
    </row>
    <row r="3062" spans="1:16" ht="25.5">
      <c r="A3062" t="s">
        <v>50</v>
      </c>
      <c s="34" t="s">
        <v>3893</v>
      </c>
      <c s="34" t="s">
        <v>3894</v>
      </c>
      <c s="35" t="s">
        <v>5</v>
      </c>
      <c s="6" t="s">
        <v>3895</v>
      </c>
      <c s="36" t="s">
        <v>257</v>
      </c>
      <c s="37">
        <v>1</v>
      </c>
      <c s="36">
        <v>0</v>
      </c>
      <c s="36">
        <f>ROUND(G3062*H3062,6)</f>
      </c>
      <c r="L3062" s="38">
        <v>0</v>
      </c>
      <c s="32">
        <f>ROUND(ROUND(L3062,2)*ROUND(G3062,3),2)</f>
      </c>
      <c s="36" t="s">
        <v>98</v>
      </c>
      <c>
        <f>(M3062*21)/100</f>
      </c>
      <c t="s">
        <v>28</v>
      </c>
    </row>
    <row r="3063" spans="1:5" ht="25.5">
      <c r="A3063" s="35" t="s">
        <v>55</v>
      </c>
      <c r="E3063" s="39" t="s">
        <v>3895</v>
      </c>
    </row>
    <row r="3064" spans="1:5" ht="25.5">
      <c r="A3064" s="35" t="s">
        <v>56</v>
      </c>
      <c r="E3064" s="40" t="s">
        <v>3896</v>
      </c>
    </row>
    <row r="3065" spans="1:5" ht="12.75">
      <c r="A3065" t="s">
        <v>57</v>
      </c>
      <c r="E3065" s="39" t="s">
        <v>5</v>
      </c>
    </row>
    <row r="3066" spans="1:16" ht="25.5">
      <c r="A3066" t="s">
        <v>50</v>
      </c>
      <c s="34" t="s">
        <v>3897</v>
      </c>
      <c s="34" t="s">
        <v>3898</v>
      </c>
      <c s="35" t="s">
        <v>5</v>
      </c>
      <c s="6" t="s">
        <v>3899</v>
      </c>
      <c s="36" t="s">
        <v>257</v>
      </c>
      <c s="37">
        <v>1</v>
      </c>
      <c s="36">
        <v>0</v>
      </c>
      <c s="36">
        <f>ROUND(G3066*H3066,6)</f>
      </c>
      <c r="L3066" s="38">
        <v>0</v>
      </c>
      <c s="32">
        <f>ROUND(ROUND(L3066,2)*ROUND(G3066,3),2)</f>
      </c>
      <c s="36" t="s">
        <v>98</v>
      </c>
      <c>
        <f>(M3066*21)/100</f>
      </c>
      <c t="s">
        <v>28</v>
      </c>
    </row>
    <row r="3067" spans="1:5" ht="25.5">
      <c r="A3067" s="35" t="s">
        <v>55</v>
      </c>
      <c r="E3067" s="39" t="s">
        <v>3899</v>
      </c>
    </row>
    <row r="3068" spans="1:5" ht="25.5">
      <c r="A3068" s="35" t="s">
        <v>56</v>
      </c>
      <c r="E3068" s="40" t="s">
        <v>3900</v>
      </c>
    </row>
    <row r="3069" spans="1:5" ht="12.75">
      <c r="A3069" t="s">
        <v>57</v>
      </c>
      <c r="E3069" s="39" t="s">
        <v>5</v>
      </c>
    </row>
    <row r="3070" spans="1:16" ht="25.5">
      <c r="A3070" t="s">
        <v>50</v>
      </c>
      <c s="34" t="s">
        <v>3901</v>
      </c>
      <c s="34" t="s">
        <v>3902</v>
      </c>
      <c s="35" t="s">
        <v>5</v>
      </c>
      <c s="6" t="s">
        <v>3903</v>
      </c>
      <c s="36" t="s">
        <v>257</v>
      </c>
      <c s="37">
        <v>1</v>
      </c>
      <c s="36">
        <v>0</v>
      </c>
      <c s="36">
        <f>ROUND(G3070*H3070,6)</f>
      </c>
      <c r="L3070" s="38">
        <v>0</v>
      </c>
      <c s="32">
        <f>ROUND(ROUND(L3070,2)*ROUND(G3070,3),2)</f>
      </c>
      <c s="36" t="s">
        <v>98</v>
      </c>
      <c>
        <f>(M3070*21)/100</f>
      </c>
      <c t="s">
        <v>28</v>
      </c>
    </row>
    <row r="3071" spans="1:5" ht="25.5">
      <c r="A3071" s="35" t="s">
        <v>55</v>
      </c>
      <c r="E3071" s="39" t="s">
        <v>3903</v>
      </c>
    </row>
    <row r="3072" spans="1:5" ht="25.5">
      <c r="A3072" s="35" t="s">
        <v>56</v>
      </c>
      <c r="E3072" s="40" t="s">
        <v>3904</v>
      </c>
    </row>
    <row r="3073" spans="1:5" ht="12.75">
      <c r="A3073" t="s">
        <v>57</v>
      </c>
      <c r="E3073" s="39" t="s">
        <v>5</v>
      </c>
    </row>
    <row r="3074" spans="1:16" ht="25.5">
      <c r="A3074" t="s">
        <v>50</v>
      </c>
      <c s="34" t="s">
        <v>3905</v>
      </c>
      <c s="34" t="s">
        <v>3906</v>
      </c>
      <c s="35" t="s">
        <v>5</v>
      </c>
      <c s="6" t="s">
        <v>3907</v>
      </c>
      <c s="36" t="s">
        <v>257</v>
      </c>
      <c s="37">
        <v>1</v>
      </c>
      <c s="36">
        <v>0</v>
      </c>
      <c s="36">
        <f>ROUND(G3074*H3074,6)</f>
      </c>
      <c r="L3074" s="38">
        <v>0</v>
      </c>
      <c s="32">
        <f>ROUND(ROUND(L3074,2)*ROUND(G3074,3),2)</f>
      </c>
      <c s="36" t="s">
        <v>98</v>
      </c>
      <c>
        <f>(M3074*21)/100</f>
      </c>
      <c t="s">
        <v>28</v>
      </c>
    </row>
    <row r="3075" spans="1:5" ht="25.5">
      <c r="A3075" s="35" t="s">
        <v>55</v>
      </c>
      <c r="E3075" s="39" t="s">
        <v>3907</v>
      </c>
    </row>
    <row r="3076" spans="1:5" ht="25.5">
      <c r="A3076" s="35" t="s">
        <v>56</v>
      </c>
      <c r="E3076" s="40" t="s">
        <v>3908</v>
      </c>
    </row>
    <row r="3077" spans="1:5" ht="12.75">
      <c r="A3077" t="s">
        <v>57</v>
      </c>
      <c r="E3077" s="39" t="s">
        <v>5</v>
      </c>
    </row>
    <row r="3078" spans="1:16" ht="25.5">
      <c r="A3078" t="s">
        <v>50</v>
      </c>
      <c s="34" t="s">
        <v>3909</v>
      </c>
      <c s="34" t="s">
        <v>3910</v>
      </c>
      <c s="35" t="s">
        <v>5</v>
      </c>
      <c s="6" t="s">
        <v>3911</v>
      </c>
      <c s="36" t="s">
        <v>257</v>
      </c>
      <c s="37">
        <v>1</v>
      </c>
      <c s="36">
        <v>0</v>
      </c>
      <c s="36">
        <f>ROUND(G3078*H3078,6)</f>
      </c>
      <c r="L3078" s="38">
        <v>0</v>
      </c>
      <c s="32">
        <f>ROUND(ROUND(L3078,2)*ROUND(G3078,3),2)</f>
      </c>
      <c s="36" t="s">
        <v>98</v>
      </c>
      <c>
        <f>(M3078*21)/100</f>
      </c>
      <c t="s">
        <v>28</v>
      </c>
    </row>
    <row r="3079" spans="1:5" ht="25.5">
      <c r="A3079" s="35" t="s">
        <v>55</v>
      </c>
      <c r="E3079" s="39" t="s">
        <v>3911</v>
      </c>
    </row>
    <row r="3080" spans="1:5" ht="25.5">
      <c r="A3080" s="35" t="s">
        <v>56</v>
      </c>
      <c r="E3080" s="40" t="s">
        <v>3912</v>
      </c>
    </row>
    <row r="3081" spans="1:5" ht="12.75">
      <c r="A3081" t="s">
        <v>57</v>
      </c>
      <c r="E3081" s="39" t="s">
        <v>5</v>
      </c>
    </row>
    <row r="3082" spans="1:16" ht="25.5">
      <c r="A3082" t="s">
        <v>50</v>
      </c>
      <c s="34" t="s">
        <v>3913</v>
      </c>
      <c s="34" t="s">
        <v>3914</v>
      </c>
      <c s="35" t="s">
        <v>5</v>
      </c>
      <c s="6" t="s">
        <v>3915</v>
      </c>
      <c s="36" t="s">
        <v>257</v>
      </c>
      <c s="37">
        <v>1</v>
      </c>
      <c s="36">
        <v>0</v>
      </c>
      <c s="36">
        <f>ROUND(G3082*H3082,6)</f>
      </c>
      <c r="L3082" s="38">
        <v>0</v>
      </c>
      <c s="32">
        <f>ROUND(ROUND(L3082,2)*ROUND(G3082,3),2)</f>
      </c>
      <c s="36" t="s">
        <v>98</v>
      </c>
      <c>
        <f>(M3082*21)/100</f>
      </c>
      <c t="s">
        <v>28</v>
      </c>
    </row>
    <row r="3083" spans="1:5" ht="25.5">
      <c r="A3083" s="35" t="s">
        <v>55</v>
      </c>
      <c r="E3083" s="39" t="s">
        <v>3915</v>
      </c>
    </row>
    <row r="3084" spans="1:5" ht="25.5">
      <c r="A3084" s="35" t="s">
        <v>56</v>
      </c>
      <c r="E3084" s="40" t="s">
        <v>3916</v>
      </c>
    </row>
    <row r="3085" spans="1:5" ht="12.75">
      <c r="A3085" t="s">
        <v>57</v>
      </c>
      <c r="E3085" s="39" t="s">
        <v>5</v>
      </c>
    </row>
    <row r="3086" spans="1:16" ht="25.5">
      <c r="A3086" t="s">
        <v>50</v>
      </c>
      <c s="34" t="s">
        <v>3917</v>
      </c>
      <c s="34" t="s">
        <v>3918</v>
      </c>
      <c s="35" t="s">
        <v>5</v>
      </c>
      <c s="6" t="s">
        <v>3919</v>
      </c>
      <c s="36" t="s">
        <v>257</v>
      </c>
      <c s="37">
        <v>1</v>
      </c>
      <c s="36">
        <v>0</v>
      </c>
      <c s="36">
        <f>ROUND(G3086*H3086,6)</f>
      </c>
      <c r="L3086" s="38">
        <v>0</v>
      </c>
      <c s="32">
        <f>ROUND(ROUND(L3086,2)*ROUND(G3086,3),2)</f>
      </c>
      <c s="36" t="s">
        <v>98</v>
      </c>
      <c>
        <f>(M3086*21)/100</f>
      </c>
      <c t="s">
        <v>28</v>
      </c>
    </row>
    <row r="3087" spans="1:5" ht="25.5">
      <c r="A3087" s="35" t="s">
        <v>55</v>
      </c>
      <c r="E3087" s="39" t="s">
        <v>3919</v>
      </c>
    </row>
    <row r="3088" spans="1:5" ht="25.5">
      <c r="A3088" s="35" t="s">
        <v>56</v>
      </c>
      <c r="E3088" s="40" t="s">
        <v>3920</v>
      </c>
    </row>
    <row r="3089" spans="1:5" ht="12.75">
      <c r="A3089" t="s">
        <v>57</v>
      </c>
      <c r="E3089" s="39" t="s">
        <v>5</v>
      </c>
    </row>
    <row r="3090" spans="1:16" ht="25.5">
      <c r="A3090" t="s">
        <v>50</v>
      </c>
      <c s="34" t="s">
        <v>3921</v>
      </c>
      <c s="34" t="s">
        <v>3922</v>
      </c>
      <c s="35" t="s">
        <v>5</v>
      </c>
      <c s="6" t="s">
        <v>3923</v>
      </c>
      <c s="36" t="s">
        <v>257</v>
      </c>
      <c s="37">
        <v>1</v>
      </c>
      <c s="36">
        <v>0</v>
      </c>
      <c s="36">
        <f>ROUND(G3090*H3090,6)</f>
      </c>
      <c r="L3090" s="38">
        <v>0</v>
      </c>
      <c s="32">
        <f>ROUND(ROUND(L3090,2)*ROUND(G3090,3),2)</f>
      </c>
      <c s="36" t="s">
        <v>98</v>
      </c>
      <c>
        <f>(M3090*21)/100</f>
      </c>
      <c t="s">
        <v>28</v>
      </c>
    </row>
    <row r="3091" spans="1:5" ht="25.5">
      <c r="A3091" s="35" t="s">
        <v>55</v>
      </c>
      <c r="E3091" s="39" t="s">
        <v>3923</v>
      </c>
    </row>
    <row r="3092" spans="1:5" ht="25.5">
      <c r="A3092" s="35" t="s">
        <v>56</v>
      </c>
      <c r="E3092" s="40" t="s">
        <v>3924</v>
      </c>
    </row>
    <row r="3093" spans="1:5" ht="12.75">
      <c r="A3093" t="s">
        <v>57</v>
      </c>
      <c r="E3093" s="39" t="s">
        <v>5</v>
      </c>
    </row>
    <row r="3094" spans="1:16" ht="25.5">
      <c r="A3094" t="s">
        <v>50</v>
      </c>
      <c s="34" t="s">
        <v>3925</v>
      </c>
      <c s="34" t="s">
        <v>3926</v>
      </c>
      <c s="35" t="s">
        <v>5</v>
      </c>
      <c s="6" t="s">
        <v>3927</v>
      </c>
      <c s="36" t="s">
        <v>257</v>
      </c>
      <c s="37">
        <v>1</v>
      </c>
      <c s="36">
        <v>0</v>
      </c>
      <c s="36">
        <f>ROUND(G3094*H3094,6)</f>
      </c>
      <c r="L3094" s="38">
        <v>0</v>
      </c>
      <c s="32">
        <f>ROUND(ROUND(L3094,2)*ROUND(G3094,3),2)</f>
      </c>
      <c s="36" t="s">
        <v>98</v>
      </c>
      <c>
        <f>(M3094*21)/100</f>
      </c>
      <c t="s">
        <v>28</v>
      </c>
    </row>
    <row r="3095" spans="1:5" ht="25.5">
      <c r="A3095" s="35" t="s">
        <v>55</v>
      </c>
      <c r="E3095" s="39" t="s">
        <v>3927</v>
      </c>
    </row>
    <row r="3096" spans="1:5" ht="25.5">
      <c r="A3096" s="35" t="s">
        <v>56</v>
      </c>
      <c r="E3096" s="40" t="s">
        <v>3928</v>
      </c>
    </row>
    <row r="3097" spans="1:5" ht="12.75">
      <c r="A3097" t="s">
        <v>57</v>
      </c>
      <c r="E3097" s="39" t="s">
        <v>5</v>
      </c>
    </row>
    <row r="3098" spans="1:16" ht="25.5">
      <c r="A3098" t="s">
        <v>50</v>
      </c>
      <c s="34" t="s">
        <v>3929</v>
      </c>
      <c s="34" t="s">
        <v>3930</v>
      </c>
      <c s="35" t="s">
        <v>5</v>
      </c>
      <c s="6" t="s">
        <v>3931</v>
      </c>
      <c s="36" t="s">
        <v>257</v>
      </c>
      <c s="37">
        <v>1</v>
      </c>
      <c s="36">
        <v>0</v>
      </c>
      <c s="36">
        <f>ROUND(G3098*H3098,6)</f>
      </c>
      <c r="L3098" s="38">
        <v>0</v>
      </c>
      <c s="32">
        <f>ROUND(ROUND(L3098,2)*ROUND(G3098,3),2)</f>
      </c>
      <c s="36" t="s">
        <v>98</v>
      </c>
      <c>
        <f>(M3098*21)/100</f>
      </c>
      <c t="s">
        <v>28</v>
      </c>
    </row>
    <row r="3099" spans="1:5" ht="25.5">
      <c r="A3099" s="35" t="s">
        <v>55</v>
      </c>
      <c r="E3099" s="39" t="s">
        <v>3931</v>
      </c>
    </row>
    <row r="3100" spans="1:5" ht="25.5">
      <c r="A3100" s="35" t="s">
        <v>56</v>
      </c>
      <c r="E3100" s="40" t="s">
        <v>3932</v>
      </c>
    </row>
    <row r="3101" spans="1:5" ht="12.75">
      <c r="A3101" t="s">
        <v>57</v>
      </c>
      <c r="E3101" s="39" t="s">
        <v>5</v>
      </c>
    </row>
    <row r="3102" spans="1:16" ht="25.5">
      <c r="A3102" t="s">
        <v>50</v>
      </c>
      <c s="34" t="s">
        <v>3933</v>
      </c>
      <c s="34" t="s">
        <v>3934</v>
      </c>
      <c s="35" t="s">
        <v>5</v>
      </c>
      <c s="6" t="s">
        <v>3935</v>
      </c>
      <c s="36" t="s">
        <v>257</v>
      </c>
      <c s="37">
        <v>1</v>
      </c>
      <c s="36">
        <v>0</v>
      </c>
      <c s="36">
        <f>ROUND(G3102*H3102,6)</f>
      </c>
      <c r="L3102" s="38">
        <v>0</v>
      </c>
      <c s="32">
        <f>ROUND(ROUND(L3102,2)*ROUND(G3102,3),2)</f>
      </c>
      <c s="36" t="s">
        <v>98</v>
      </c>
      <c>
        <f>(M3102*21)/100</f>
      </c>
      <c t="s">
        <v>28</v>
      </c>
    </row>
    <row r="3103" spans="1:5" ht="25.5">
      <c r="A3103" s="35" t="s">
        <v>55</v>
      </c>
      <c r="E3103" s="39" t="s">
        <v>3935</v>
      </c>
    </row>
    <row r="3104" spans="1:5" ht="25.5">
      <c r="A3104" s="35" t="s">
        <v>56</v>
      </c>
      <c r="E3104" s="40" t="s">
        <v>3936</v>
      </c>
    </row>
    <row r="3105" spans="1:5" ht="12.75">
      <c r="A3105" t="s">
        <v>57</v>
      </c>
      <c r="E3105" s="39" t="s">
        <v>5</v>
      </c>
    </row>
    <row r="3106" spans="1:16" ht="25.5">
      <c r="A3106" t="s">
        <v>50</v>
      </c>
      <c s="34" t="s">
        <v>3937</v>
      </c>
      <c s="34" t="s">
        <v>3938</v>
      </c>
      <c s="35" t="s">
        <v>5</v>
      </c>
      <c s="6" t="s">
        <v>3939</v>
      </c>
      <c s="36" t="s">
        <v>257</v>
      </c>
      <c s="37">
        <v>1</v>
      </c>
      <c s="36">
        <v>0</v>
      </c>
      <c s="36">
        <f>ROUND(G3106*H3106,6)</f>
      </c>
      <c r="L3106" s="38">
        <v>0</v>
      </c>
      <c s="32">
        <f>ROUND(ROUND(L3106,2)*ROUND(G3106,3),2)</f>
      </c>
      <c s="36" t="s">
        <v>98</v>
      </c>
      <c>
        <f>(M3106*21)/100</f>
      </c>
      <c t="s">
        <v>28</v>
      </c>
    </row>
    <row r="3107" spans="1:5" ht="25.5">
      <c r="A3107" s="35" t="s">
        <v>55</v>
      </c>
      <c r="E3107" s="39" t="s">
        <v>3939</v>
      </c>
    </row>
    <row r="3108" spans="1:5" ht="25.5">
      <c r="A3108" s="35" t="s">
        <v>56</v>
      </c>
      <c r="E3108" s="40" t="s">
        <v>3940</v>
      </c>
    </row>
    <row r="3109" spans="1:5" ht="12.75">
      <c r="A3109" t="s">
        <v>57</v>
      </c>
      <c r="E3109" s="39" t="s">
        <v>5</v>
      </c>
    </row>
    <row r="3110" spans="1:16" ht="25.5">
      <c r="A3110" t="s">
        <v>50</v>
      </c>
      <c s="34" t="s">
        <v>3941</v>
      </c>
      <c s="34" t="s">
        <v>3942</v>
      </c>
      <c s="35" t="s">
        <v>5</v>
      </c>
      <c s="6" t="s">
        <v>3943</v>
      </c>
      <c s="36" t="s">
        <v>257</v>
      </c>
      <c s="37">
        <v>1</v>
      </c>
      <c s="36">
        <v>0</v>
      </c>
      <c s="36">
        <f>ROUND(G3110*H3110,6)</f>
      </c>
      <c r="L3110" s="38">
        <v>0</v>
      </c>
      <c s="32">
        <f>ROUND(ROUND(L3110,2)*ROUND(G3110,3),2)</f>
      </c>
      <c s="36" t="s">
        <v>98</v>
      </c>
      <c>
        <f>(M3110*21)/100</f>
      </c>
      <c t="s">
        <v>28</v>
      </c>
    </row>
    <row r="3111" spans="1:5" ht="25.5">
      <c r="A3111" s="35" t="s">
        <v>55</v>
      </c>
      <c r="E3111" s="39" t="s">
        <v>3943</v>
      </c>
    </row>
    <row r="3112" spans="1:5" ht="25.5">
      <c r="A3112" s="35" t="s">
        <v>56</v>
      </c>
      <c r="E3112" s="40" t="s">
        <v>3944</v>
      </c>
    </row>
    <row r="3113" spans="1:5" ht="12.75">
      <c r="A3113" t="s">
        <v>57</v>
      </c>
      <c r="E3113" s="39" t="s">
        <v>5</v>
      </c>
    </row>
    <row r="3114" spans="1:16" ht="25.5">
      <c r="A3114" t="s">
        <v>50</v>
      </c>
      <c s="34" t="s">
        <v>3945</v>
      </c>
      <c s="34" t="s">
        <v>3946</v>
      </c>
      <c s="35" t="s">
        <v>5</v>
      </c>
      <c s="6" t="s">
        <v>3947</v>
      </c>
      <c s="36" t="s">
        <v>257</v>
      </c>
      <c s="37">
        <v>1</v>
      </c>
      <c s="36">
        <v>0</v>
      </c>
      <c s="36">
        <f>ROUND(G3114*H3114,6)</f>
      </c>
      <c r="L3114" s="38">
        <v>0</v>
      </c>
      <c s="32">
        <f>ROUND(ROUND(L3114,2)*ROUND(G3114,3),2)</f>
      </c>
      <c s="36" t="s">
        <v>98</v>
      </c>
      <c>
        <f>(M3114*21)/100</f>
      </c>
      <c t="s">
        <v>28</v>
      </c>
    </row>
    <row r="3115" spans="1:5" ht="25.5">
      <c r="A3115" s="35" t="s">
        <v>55</v>
      </c>
      <c r="E3115" s="39" t="s">
        <v>3947</v>
      </c>
    </row>
    <row r="3116" spans="1:5" ht="25.5">
      <c r="A3116" s="35" t="s">
        <v>56</v>
      </c>
      <c r="E3116" s="40" t="s">
        <v>3948</v>
      </c>
    </row>
    <row r="3117" spans="1:5" ht="12.75">
      <c r="A3117" t="s">
        <v>57</v>
      </c>
      <c r="E3117" s="39" t="s">
        <v>5</v>
      </c>
    </row>
    <row r="3118" spans="1:16" ht="12.75">
      <c r="A3118" t="s">
        <v>50</v>
      </c>
      <c s="34" t="s">
        <v>3949</v>
      </c>
      <c s="34" t="s">
        <v>3950</v>
      </c>
      <c s="35" t="s">
        <v>5</v>
      </c>
      <c s="6" t="s">
        <v>3951</v>
      </c>
      <c s="36" t="s">
        <v>257</v>
      </c>
      <c s="37">
        <v>1</v>
      </c>
      <c s="36">
        <v>0</v>
      </c>
      <c s="36">
        <f>ROUND(G3118*H3118,6)</f>
      </c>
      <c r="L3118" s="38">
        <v>0</v>
      </c>
      <c s="32">
        <f>ROUND(ROUND(L3118,2)*ROUND(G3118,3),2)</f>
      </c>
      <c s="36" t="s">
        <v>98</v>
      </c>
      <c>
        <f>(M3118*21)/100</f>
      </c>
      <c t="s">
        <v>28</v>
      </c>
    </row>
    <row r="3119" spans="1:5" ht="12.75">
      <c r="A3119" s="35" t="s">
        <v>55</v>
      </c>
      <c r="E3119" s="39" t="s">
        <v>3951</v>
      </c>
    </row>
    <row r="3120" spans="1:5" ht="25.5">
      <c r="A3120" s="35" t="s">
        <v>56</v>
      </c>
      <c r="E3120" s="40" t="s">
        <v>3952</v>
      </c>
    </row>
    <row r="3121" spans="1:5" ht="12.75">
      <c r="A3121" t="s">
        <v>57</v>
      </c>
      <c r="E3121" s="39" t="s">
        <v>5</v>
      </c>
    </row>
    <row r="3122" spans="1:16" ht="25.5">
      <c r="A3122" t="s">
        <v>50</v>
      </c>
      <c s="34" t="s">
        <v>3953</v>
      </c>
      <c s="34" t="s">
        <v>3954</v>
      </c>
      <c s="35" t="s">
        <v>5</v>
      </c>
      <c s="6" t="s">
        <v>3955</v>
      </c>
      <c s="36" t="s">
        <v>257</v>
      </c>
      <c s="37">
        <v>1</v>
      </c>
      <c s="36">
        <v>0</v>
      </c>
      <c s="36">
        <f>ROUND(G3122*H3122,6)</f>
      </c>
      <c r="L3122" s="38">
        <v>0</v>
      </c>
      <c s="32">
        <f>ROUND(ROUND(L3122,2)*ROUND(G3122,3),2)</f>
      </c>
      <c s="36" t="s">
        <v>98</v>
      </c>
      <c>
        <f>(M3122*21)/100</f>
      </c>
      <c t="s">
        <v>28</v>
      </c>
    </row>
    <row r="3123" spans="1:5" ht="25.5">
      <c r="A3123" s="35" t="s">
        <v>55</v>
      </c>
      <c r="E3123" s="39" t="s">
        <v>3955</v>
      </c>
    </row>
    <row r="3124" spans="1:5" ht="25.5">
      <c r="A3124" s="35" t="s">
        <v>56</v>
      </c>
      <c r="E3124" s="40" t="s">
        <v>3956</v>
      </c>
    </row>
    <row r="3125" spans="1:5" ht="12.75">
      <c r="A3125" t="s">
        <v>57</v>
      </c>
      <c r="E3125" s="39" t="s">
        <v>5</v>
      </c>
    </row>
    <row r="3126" spans="1:16" ht="25.5">
      <c r="A3126" t="s">
        <v>50</v>
      </c>
      <c s="34" t="s">
        <v>3957</v>
      </c>
      <c s="34" t="s">
        <v>3958</v>
      </c>
      <c s="35" t="s">
        <v>5</v>
      </c>
      <c s="6" t="s">
        <v>3959</v>
      </c>
      <c s="36" t="s">
        <v>257</v>
      </c>
      <c s="37">
        <v>1</v>
      </c>
      <c s="36">
        <v>0</v>
      </c>
      <c s="36">
        <f>ROUND(G3126*H3126,6)</f>
      </c>
      <c r="L3126" s="38">
        <v>0</v>
      </c>
      <c s="32">
        <f>ROUND(ROUND(L3126,2)*ROUND(G3126,3),2)</f>
      </c>
      <c s="36" t="s">
        <v>98</v>
      </c>
      <c>
        <f>(M3126*21)/100</f>
      </c>
      <c t="s">
        <v>28</v>
      </c>
    </row>
    <row r="3127" spans="1:5" ht="25.5">
      <c r="A3127" s="35" t="s">
        <v>55</v>
      </c>
      <c r="E3127" s="39" t="s">
        <v>3959</v>
      </c>
    </row>
    <row r="3128" spans="1:5" ht="25.5">
      <c r="A3128" s="35" t="s">
        <v>56</v>
      </c>
      <c r="E3128" s="40" t="s">
        <v>3960</v>
      </c>
    </row>
    <row r="3129" spans="1:5" ht="12.75">
      <c r="A3129" t="s">
        <v>57</v>
      </c>
      <c r="E3129" s="39" t="s">
        <v>5</v>
      </c>
    </row>
    <row r="3130" spans="1:16" ht="25.5">
      <c r="A3130" t="s">
        <v>50</v>
      </c>
      <c s="34" t="s">
        <v>3961</v>
      </c>
      <c s="34" t="s">
        <v>3962</v>
      </c>
      <c s="35" t="s">
        <v>5</v>
      </c>
      <c s="6" t="s">
        <v>3963</v>
      </c>
      <c s="36" t="s">
        <v>257</v>
      </c>
      <c s="37">
        <v>1</v>
      </c>
      <c s="36">
        <v>0</v>
      </c>
      <c s="36">
        <f>ROUND(G3130*H3130,6)</f>
      </c>
      <c r="L3130" s="38">
        <v>0</v>
      </c>
      <c s="32">
        <f>ROUND(ROUND(L3130,2)*ROUND(G3130,3),2)</f>
      </c>
      <c s="36" t="s">
        <v>98</v>
      </c>
      <c>
        <f>(M3130*21)/100</f>
      </c>
      <c t="s">
        <v>28</v>
      </c>
    </row>
    <row r="3131" spans="1:5" ht="25.5">
      <c r="A3131" s="35" t="s">
        <v>55</v>
      </c>
      <c r="E3131" s="39" t="s">
        <v>3963</v>
      </c>
    </row>
    <row r="3132" spans="1:5" ht="25.5">
      <c r="A3132" s="35" t="s">
        <v>56</v>
      </c>
      <c r="E3132" s="40" t="s">
        <v>3964</v>
      </c>
    </row>
    <row r="3133" spans="1:5" ht="12.75">
      <c r="A3133" t="s">
        <v>57</v>
      </c>
      <c r="E3133" s="39" t="s">
        <v>5</v>
      </c>
    </row>
    <row r="3134" spans="1:16" ht="25.5">
      <c r="A3134" t="s">
        <v>50</v>
      </c>
      <c s="34" t="s">
        <v>3965</v>
      </c>
      <c s="34" t="s">
        <v>3966</v>
      </c>
      <c s="35" t="s">
        <v>5</v>
      </c>
      <c s="6" t="s">
        <v>3967</v>
      </c>
      <c s="36" t="s">
        <v>257</v>
      </c>
      <c s="37">
        <v>1</v>
      </c>
      <c s="36">
        <v>0</v>
      </c>
      <c s="36">
        <f>ROUND(G3134*H3134,6)</f>
      </c>
      <c r="L3134" s="38">
        <v>0</v>
      </c>
      <c s="32">
        <f>ROUND(ROUND(L3134,2)*ROUND(G3134,3),2)</f>
      </c>
      <c s="36" t="s">
        <v>98</v>
      </c>
      <c>
        <f>(M3134*21)/100</f>
      </c>
      <c t="s">
        <v>28</v>
      </c>
    </row>
    <row r="3135" spans="1:5" ht="25.5">
      <c r="A3135" s="35" t="s">
        <v>55</v>
      </c>
      <c r="E3135" s="39" t="s">
        <v>3967</v>
      </c>
    </row>
    <row r="3136" spans="1:5" ht="25.5">
      <c r="A3136" s="35" t="s">
        <v>56</v>
      </c>
      <c r="E3136" s="40" t="s">
        <v>3968</v>
      </c>
    </row>
    <row r="3137" spans="1:5" ht="12.75">
      <c r="A3137" t="s">
        <v>57</v>
      </c>
      <c r="E3137" s="39" t="s">
        <v>5</v>
      </c>
    </row>
    <row r="3138" spans="1:16" ht="25.5">
      <c r="A3138" t="s">
        <v>50</v>
      </c>
      <c s="34" t="s">
        <v>3969</v>
      </c>
      <c s="34" t="s">
        <v>3970</v>
      </c>
      <c s="35" t="s">
        <v>5</v>
      </c>
      <c s="6" t="s">
        <v>3971</v>
      </c>
      <c s="36" t="s">
        <v>257</v>
      </c>
      <c s="37">
        <v>1</v>
      </c>
      <c s="36">
        <v>0</v>
      </c>
      <c s="36">
        <f>ROUND(G3138*H3138,6)</f>
      </c>
      <c r="L3138" s="38">
        <v>0</v>
      </c>
      <c s="32">
        <f>ROUND(ROUND(L3138,2)*ROUND(G3138,3),2)</f>
      </c>
      <c s="36" t="s">
        <v>98</v>
      </c>
      <c>
        <f>(M3138*21)/100</f>
      </c>
      <c t="s">
        <v>28</v>
      </c>
    </row>
    <row r="3139" spans="1:5" ht="25.5">
      <c r="A3139" s="35" t="s">
        <v>55</v>
      </c>
      <c r="E3139" s="39" t="s">
        <v>3971</v>
      </c>
    </row>
    <row r="3140" spans="1:5" ht="25.5">
      <c r="A3140" s="35" t="s">
        <v>56</v>
      </c>
      <c r="E3140" s="40" t="s">
        <v>3972</v>
      </c>
    </row>
    <row r="3141" spans="1:5" ht="12.75">
      <c r="A3141" t="s">
        <v>57</v>
      </c>
      <c r="E3141" s="39" t="s">
        <v>5</v>
      </c>
    </row>
    <row r="3142" spans="1:16" ht="25.5">
      <c r="A3142" t="s">
        <v>50</v>
      </c>
      <c s="34" t="s">
        <v>3973</v>
      </c>
      <c s="34" t="s">
        <v>3974</v>
      </c>
      <c s="35" t="s">
        <v>5</v>
      </c>
      <c s="6" t="s">
        <v>3975</v>
      </c>
      <c s="36" t="s">
        <v>257</v>
      </c>
      <c s="37">
        <v>1</v>
      </c>
      <c s="36">
        <v>0</v>
      </c>
      <c s="36">
        <f>ROUND(G3142*H3142,6)</f>
      </c>
      <c r="L3142" s="38">
        <v>0</v>
      </c>
      <c s="32">
        <f>ROUND(ROUND(L3142,2)*ROUND(G3142,3),2)</f>
      </c>
      <c s="36" t="s">
        <v>98</v>
      </c>
      <c>
        <f>(M3142*21)/100</f>
      </c>
      <c t="s">
        <v>28</v>
      </c>
    </row>
    <row r="3143" spans="1:5" ht="25.5">
      <c r="A3143" s="35" t="s">
        <v>55</v>
      </c>
      <c r="E3143" s="39" t="s">
        <v>3975</v>
      </c>
    </row>
    <row r="3144" spans="1:5" ht="25.5">
      <c r="A3144" s="35" t="s">
        <v>56</v>
      </c>
      <c r="E3144" s="40" t="s">
        <v>3976</v>
      </c>
    </row>
    <row r="3145" spans="1:5" ht="12.75">
      <c r="A3145" t="s">
        <v>57</v>
      </c>
      <c r="E3145" s="39" t="s">
        <v>5</v>
      </c>
    </row>
    <row r="3146" spans="1:16" ht="25.5">
      <c r="A3146" t="s">
        <v>50</v>
      </c>
      <c s="34" t="s">
        <v>3977</v>
      </c>
      <c s="34" t="s">
        <v>3978</v>
      </c>
      <c s="35" t="s">
        <v>5</v>
      </c>
      <c s="6" t="s">
        <v>3979</v>
      </c>
      <c s="36" t="s">
        <v>257</v>
      </c>
      <c s="37">
        <v>1</v>
      </c>
      <c s="36">
        <v>0</v>
      </c>
      <c s="36">
        <f>ROUND(G3146*H3146,6)</f>
      </c>
      <c r="L3146" s="38">
        <v>0</v>
      </c>
      <c s="32">
        <f>ROUND(ROUND(L3146,2)*ROUND(G3146,3),2)</f>
      </c>
      <c s="36" t="s">
        <v>98</v>
      </c>
      <c>
        <f>(M3146*21)/100</f>
      </c>
      <c t="s">
        <v>28</v>
      </c>
    </row>
    <row r="3147" spans="1:5" ht="25.5">
      <c r="A3147" s="35" t="s">
        <v>55</v>
      </c>
      <c r="E3147" s="39" t="s">
        <v>3979</v>
      </c>
    </row>
    <row r="3148" spans="1:5" ht="25.5">
      <c r="A3148" s="35" t="s">
        <v>56</v>
      </c>
      <c r="E3148" s="40" t="s">
        <v>3980</v>
      </c>
    </row>
    <row r="3149" spans="1:5" ht="12.75">
      <c r="A3149" t="s">
        <v>57</v>
      </c>
      <c r="E3149" s="39" t="s">
        <v>5</v>
      </c>
    </row>
    <row r="3150" spans="1:16" ht="25.5">
      <c r="A3150" t="s">
        <v>50</v>
      </c>
      <c s="34" t="s">
        <v>3981</v>
      </c>
      <c s="34" t="s">
        <v>3982</v>
      </c>
      <c s="35" t="s">
        <v>5</v>
      </c>
      <c s="6" t="s">
        <v>3983</v>
      </c>
      <c s="36" t="s">
        <v>257</v>
      </c>
      <c s="37">
        <v>1</v>
      </c>
      <c s="36">
        <v>0</v>
      </c>
      <c s="36">
        <f>ROUND(G3150*H3150,6)</f>
      </c>
      <c r="L3150" s="38">
        <v>0</v>
      </c>
      <c s="32">
        <f>ROUND(ROUND(L3150,2)*ROUND(G3150,3),2)</f>
      </c>
      <c s="36" t="s">
        <v>98</v>
      </c>
      <c>
        <f>(M3150*21)/100</f>
      </c>
      <c t="s">
        <v>28</v>
      </c>
    </row>
    <row r="3151" spans="1:5" ht="25.5">
      <c r="A3151" s="35" t="s">
        <v>55</v>
      </c>
      <c r="E3151" s="39" t="s">
        <v>3983</v>
      </c>
    </row>
    <row r="3152" spans="1:5" ht="25.5">
      <c r="A3152" s="35" t="s">
        <v>56</v>
      </c>
      <c r="E3152" s="40" t="s">
        <v>3984</v>
      </c>
    </row>
    <row r="3153" spans="1:5" ht="12.75">
      <c r="A3153" t="s">
        <v>57</v>
      </c>
      <c r="E3153" s="39" t="s">
        <v>5</v>
      </c>
    </row>
    <row r="3154" spans="1:16" ht="25.5">
      <c r="A3154" t="s">
        <v>50</v>
      </c>
      <c s="34" t="s">
        <v>3985</v>
      </c>
      <c s="34" t="s">
        <v>3986</v>
      </c>
      <c s="35" t="s">
        <v>5</v>
      </c>
      <c s="6" t="s">
        <v>3987</v>
      </c>
      <c s="36" t="s">
        <v>257</v>
      </c>
      <c s="37">
        <v>1</v>
      </c>
      <c s="36">
        <v>0</v>
      </c>
      <c s="36">
        <f>ROUND(G3154*H3154,6)</f>
      </c>
      <c r="L3154" s="38">
        <v>0</v>
      </c>
      <c s="32">
        <f>ROUND(ROUND(L3154,2)*ROUND(G3154,3),2)</f>
      </c>
      <c s="36" t="s">
        <v>98</v>
      </c>
      <c>
        <f>(M3154*21)/100</f>
      </c>
      <c t="s">
        <v>28</v>
      </c>
    </row>
    <row r="3155" spans="1:5" ht="25.5">
      <c r="A3155" s="35" t="s">
        <v>55</v>
      </c>
      <c r="E3155" s="39" t="s">
        <v>3987</v>
      </c>
    </row>
    <row r="3156" spans="1:5" ht="25.5">
      <c r="A3156" s="35" t="s">
        <v>56</v>
      </c>
      <c r="E3156" s="40" t="s">
        <v>3988</v>
      </c>
    </row>
    <row r="3157" spans="1:5" ht="12.75">
      <c r="A3157" t="s">
        <v>57</v>
      </c>
      <c r="E3157" s="39" t="s">
        <v>5</v>
      </c>
    </row>
    <row r="3158" spans="1:16" ht="25.5">
      <c r="A3158" t="s">
        <v>50</v>
      </c>
      <c s="34" t="s">
        <v>3989</v>
      </c>
      <c s="34" t="s">
        <v>3990</v>
      </c>
      <c s="35" t="s">
        <v>5</v>
      </c>
      <c s="6" t="s">
        <v>3991</v>
      </c>
      <c s="36" t="s">
        <v>257</v>
      </c>
      <c s="37">
        <v>1</v>
      </c>
      <c s="36">
        <v>0</v>
      </c>
      <c s="36">
        <f>ROUND(G3158*H3158,6)</f>
      </c>
      <c r="L3158" s="38">
        <v>0</v>
      </c>
      <c s="32">
        <f>ROUND(ROUND(L3158,2)*ROUND(G3158,3),2)</f>
      </c>
      <c s="36" t="s">
        <v>98</v>
      </c>
      <c>
        <f>(M3158*21)/100</f>
      </c>
      <c t="s">
        <v>28</v>
      </c>
    </row>
    <row r="3159" spans="1:5" ht="25.5">
      <c r="A3159" s="35" t="s">
        <v>55</v>
      </c>
      <c r="E3159" s="39" t="s">
        <v>3991</v>
      </c>
    </row>
    <row r="3160" spans="1:5" ht="25.5">
      <c r="A3160" s="35" t="s">
        <v>56</v>
      </c>
      <c r="E3160" s="40" t="s">
        <v>3992</v>
      </c>
    </row>
    <row r="3161" spans="1:5" ht="12.75">
      <c r="A3161" t="s">
        <v>57</v>
      </c>
      <c r="E3161" s="39" t="s">
        <v>5</v>
      </c>
    </row>
    <row r="3162" spans="1:16" ht="25.5">
      <c r="A3162" t="s">
        <v>50</v>
      </c>
      <c s="34" t="s">
        <v>3993</v>
      </c>
      <c s="34" t="s">
        <v>3994</v>
      </c>
      <c s="35" t="s">
        <v>5</v>
      </c>
      <c s="6" t="s">
        <v>3995</v>
      </c>
      <c s="36" t="s">
        <v>257</v>
      </c>
      <c s="37">
        <v>1</v>
      </c>
      <c s="36">
        <v>0</v>
      </c>
      <c s="36">
        <f>ROUND(G3162*H3162,6)</f>
      </c>
      <c r="L3162" s="38">
        <v>0</v>
      </c>
      <c s="32">
        <f>ROUND(ROUND(L3162,2)*ROUND(G3162,3),2)</f>
      </c>
      <c s="36" t="s">
        <v>98</v>
      </c>
      <c>
        <f>(M3162*21)/100</f>
      </c>
      <c t="s">
        <v>28</v>
      </c>
    </row>
    <row r="3163" spans="1:5" ht="25.5">
      <c r="A3163" s="35" t="s">
        <v>55</v>
      </c>
      <c r="E3163" s="39" t="s">
        <v>3995</v>
      </c>
    </row>
    <row r="3164" spans="1:5" ht="25.5">
      <c r="A3164" s="35" t="s">
        <v>56</v>
      </c>
      <c r="E3164" s="40" t="s">
        <v>3996</v>
      </c>
    </row>
    <row r="3165" spans="1:5" ht="12.75">
      <c r="A3165" t="s">
        <v>57</v>
      </c>
      <c r="E3165" s="39" t="s">
        <v>5</v>
      </c>
    </row>
    <row r="3166" spans="1:16" ht="25.5">
      <c r="A3166" t="s">
        <v>50</v>
      </c>
      <c s="34" t="s">
        <v>3997</v>
      </c>
      <c s="34" t="s">
        <v>3998</v>
      </c>
      <c s="35" t="s">
        <v>5</v>
      </c>
      <c s="6" t="s">
        <v>3999</v>
      </c>
      <c s="36" t="s">
        <v>257</v>
      </c>
      <c s="37">
        <v>1</v>
      </c>
      <c s="36">
        <v>0</v>
      </c>
      <c s="36">
        <f>ROUND(G3166*H3166,6)</f>
      </c>
      <c r="L3166" s="38">
        <v>0</v>
      </c>
      <c s="32">
        <f>ROUND(ROUND(L3166,2)*ROUND(G3166,3),2)</f>
      </c>
      <c s="36" t="s">
        <v>98</v>
      </c>
      <c>
        <f>(M3166*21)/100</f>
      </c>
      <c t="s">
        <v>28</v>
      </c>
    </row>
    <row r="3167" spans="1:5" ht="25.5">
      <c r="A3167" s="35" t="s">
        <v>55</v>
      </c>
      <c r="E3167" s="39" t="s">
        <v>3999</v>
      </c>
    </row>
    <row r="3168" spans="1:5" ht="25.5">
      <c r="A3168" s="35" t="s">
        <v>56</v>
      </c>
      <c r="E3168" s="40" t="s">
        <v>4000</v>
      </c>
    </row>
    <row r="3169" spans="1:5" ht="12.75">
      <c r="A3169" t="s">
        <v>57</v>
      </c>
      <c r="E3169" s="39" t="s">
        <v>5</v>
      </c>
    </row>
    <row r="3170" spans="1:13" ht="12.75">
      <c r="A3170" t="s">
        <v>47</v>
      </c>
      <c r="C3170" s="31" t="s">
        <v>4001</v>
      </c>
      <c r="E3170" s="33" t="s">
        <v>4002</v>
      </c>
      <c r="J3170" s="32">
        <f>0</f>
      </c>
      <c s="32">
        <f>0</f>
      </c>
      <c s="32">
        <f>0+L3171+L3175</f>
      </c>
      <c s="32">
        <f>0+M3171+M3175</f>
      </c>
    </row>
    <row r="3171" spans="1:16" ht="12.75">
      <c r="A3171" t="s">
        <v>50</v>
      </c>
      <c s="34" t="s">
        <v>4003</v>
      </c>
      <c s="34" t="s">
        <v>4004</v>
      </c>
      <c s="35" t="s">
        <v>5</v>
      </c>
      <c s="6" t="s">
        <v>4005</v>
      </c>
      <c s="36" t="s">
        <v>85</v>
      </c>
      <c s="37">
        <v>4</v>
      </c>
      <c s="36">
        <v>0</v>
      </c>
      <c s="36">
        <f>ROUND(G3171*H3171,6)</f>
      </c>
      <c r="L3171" s="38">
        <v>0</v>
      </c>
      <c s="32">
        <f>ROUND(ROUND(L3171,2)*ROUND(G3171,3),2)</f>
      </c>
      <c s="36" t="s">
        <v>98</v>
      </c>
      <c>
        <f>(M3171*21)/100</f>
      </c>
      <c t="s">
        <v>28</v>
      </c>
    </row>
    <row r="3172" spans="1:5" ht="12.75">
      <c r="A3172" s="35" t="s">
        <v>55</v>
      </c>
      <c r="E3172" s="39" t="s">
        <v>4005</v>
      </c>
    </row>
    <row r="3173" spans="1:5" ht="12.75">
      <c r="A3173" s="35" t="s">
        <v>56</v>
      </c>
      <c r="E3173" s="40" t="s">
        <v>896</v>
      </c>
    </row>
    <row r="3174" spans="1:5" ht="12.75">
      <c r="A3174" t="s">
        <v>57</v>
      </c>
      <c r="E3174" s="39" t="s">
        <v>5</v>
      </c>
    </row>
    <row r="3175" spans="1:16" ht="12.75">
      <c r="A3175" t="s">
        <v>50</v>
      </c>
      <c s="34" t="s">
        <v>4006</v>
      </c>
      <c s="34" t="s">
        <v>4007</v>
      </c>
      <c s="35" t="s">
        <v>5</v>
      </c>
      <c s="6" t="s">
        <v>4008</v>
      </c>
      <c s="36" t="s">
        <v>85</v>
      </c>
      <c s="37">
        <v>4</v>
      </c>
      <c s="36">
        <v>0</v>
      </c>
      <c s="36">
        <f>ROUND(G3175*H3175,6)</f>
      </c>
      <c r="L3175" s="38">
        <v>0</v>
      </c>
      <c s="32">
        <f>ROUND(ROUND(L3175,2)*ROUND(G3175,3),2)</f>
      </c>
      <c s="36" t="s">
        <v>98</v>
      </c>
      <c>
        <f>(M3175*21)/100</f>
      </c>
      <c t="s">
        <v>28</v>
      </c>
    </row>
    <row r="3176" spans="1:5" ht="12.75">
      <c r="A3176" s="35" t="s">
        <v>55</v>
      </c>
      <c r="E3176" s="39" t="s">
        <v>4008</v>
      </c>
    </row>
    <row r="3177" spans="1:5" ht="12.75">
      <c r="A3177" s="35" t="s">
        <v>56</v>
      </c>
      <c r="E3177" s="40" t="s">
        <v>896</v>
      </c>
    </row>
    <row r="3178" spans="1:5" ht="12.75">
      <c r="A3178" t="s">
        <v>57</v>
      </c>
      <c r="E3178" s="39" t="s">
        <v>5</v>
      </c>
    </row>
    <row r="3179" spans="1:13" ht="12.75">
      <c r="A3179" t="s">
        <v>47</v>
      </c>
      <c r="C3179" s="31" t="s">
        <v>195</v>
      </c>
      <c r="E3179" s="33" t="s">
        <v>196</v>
      </c>
      <c r="J3179" s="32">
        <f>0</f>
      </c>
      <c s="32">
        <f>0</f>
      </c>
      <c s="32">
        <f>0+L3180+L3184+L3188+L3192+L3196+L3200+L3204</f>
      </c>
      <c s="32">
        <f>0+M3180+M3184+M3188+M3192+M3196+M3200+M3204</f>
      </c>
    </row>
    <row r="3180" spans="1:16" ht="38.25">
      <c r="A3180" t="s">
        <v>50</v>
      </c>
      <c s="34" t="s">
        <v>101</v>
      </c>
      <c s="34" t="s">
        <v>600</v>
      </c>
      <c s="35" t="s">
        <v>601</v>
      </c>
      <c s="6" t="s">
        <v>602</v>
      </c>
      <c s="36" t="s">
        <v>53</v>
      </c>
      <c s="37">
        <v>102.641</v>
      </c>
      <c s="36">
        <v>0</v>
      </c>
      <c s="36">
        <f>ROUND(G3180*H3180,6)</f>
      </c>
      <c r="L3180" s="38">
        <v>0</v>
      </c>
      <c s="32">
        <f>ROUND(ROUND(L3180,2)*ROUND(G3180,3),2)</f>
      </c>
      <c s="36" t="s">
        <v>316</v>
      </c>
      <c>
        <f>(M3180*21)/100</f>
      </c>
      <c t="s">
        <v>28</v>
      </c>
    </row>
    <row r="3181" spans="1:5" ht="38.25">
      <c r="A3181" s="35" t="s">
        <v>55</v>
      </c>
      <c r="E3181" s="39" t="s">
        <v>603</v>
      </c>
    </row>
    <row r="3182" spans="1:5" ht="12.75">
      <c r="A3182" s="35" t="s">
        <v>56</v>
      </c>
      <c r="E3182" s="40" t="s">
        <v>1274</v>
      </c>
    </row>
    <row r="3183" spans="1:5" ht="12.75">
      <c r="A3183" t="s">
        <v>57</v>
      </c>
      <c r="E3183" s="39" t="s">
        <v>5</v>
      </c>
    </row>
    <row r="3184" spans="1:16" ht="25.5">
      <c r="A3184" t="s">
        <v>50</v>
      </c>
      <c s="34" t="s">
        <v>109</v>
      </c>
      <c s="34" t="s">
        <v>912</v>
      </c>
      <c s="35" t="s">
        <v>913</v>
      </c>
      <c s="6" t="s">
        <v>914</v>
      </c>
      <c s="36" t="s">
        <v>201</v>
      </c>
      <c s="37">
        <v>205.282</v>
      </c>
      <c s="36">
        <v>0</v>
      </c>
      <c s="36">
        <f>ROUND(G3184*H3184,6)</f>
      </c>
      <c r="L3184" s="38">
        <v>0</v>
      </c>
      <c s="32">
        <f>ROUND(ROUND(L3184,2)*ROUND(G3184,3),2)</f>
      </c>
      <c s="36" t="s">
        <v>316</v>
      </c>
      <c>
        <f>(M3184*21)/100</f>
      </c>
      <c t="s">
        <v>28</v>
      </c>
    </row>
    <row r="3185" spans="1:5" ht="25.5">
      <c r="A3185" s="35" t="s">
        <v>55</v>
      </c>
      <c r="E3185" s="39" t="s">
        <v>915</v>
      </c>
    </row>
    <row r="3186" spans="1:5" ht="12.75">
      <c r="A3186" s="35" t="s">
        <v>56</v>
      </c>
      <c r="E3186" s="40" t="s">
        <v>4009</v>
      </c>
    </row>
    <row r="3187" spans="1:5" ht="12.75">
      <c r="A3187" t="s">
        <v>57</v>
      </c>
      <c r="E3187" s="39" t="s">
        <v>5</v>
      </c>
    </row>
    <row r="3188" spans="1:16" ht="38.25">
      <c r="A3188" t="s">
        <v>50</v>
      </c>
      <c s="34" t="s">
        <v>4010</v>
      </c>
      <c s="34" t="s">
        <v>4011</v>
      </c>
      <c s="35" t="s">
        <v>4012</v>
      </c>
      <c s="6" t="s">
        <v>4013</v>
      </c>
      <c s="36" t="s">
        <v>201</v>
      </c>
      <c s="37">
        <v>2792.876</v>
      </c>
      <c s="36">
        <v>0</v>
      </c>
      <c s="36">
        <f>ROUND(G3188*H3188,6)</f>
      </c>
      <c r="L3188" s="38">
        <v>0</v>
      </c>
      <c s="32">
        <f>ROUND(ROUND(L3188,2)*ROUND(G3188,3),2)</f>
      </c>
      <c s="36" t="s">
        <v>316</v>
      </c>
      <c>
        <f>(M3188*21)/100</f>
      </c>
      <c t="s">
        <v>28</v>
      </c>
    </row>
    <row r="3189" spans="1:5" ht="38.25">
      <c r="A3189" s="35" t="s">
        <v>55</v>
      </c>
      <c r="E3189" s="39" t="s">
        <v>4014</v>
      </c>
    </row>
    <row r="3190" spans="1:5" ht="51">
      <c r="A3190" s="35" t="s">
        <v>56</v>
      </c>
      <c r="E3190" s="42" t="s">
        <v>4015</v>
      </c>
    </row>
    <row r="3191" spans="1:5" ht="12.75">
      <c r="A3191" t="s">
        <v>57</v>
      </c>
      <c r="E3191" s="39" t="s">
        <v>5</v>
      </c>
    </row>
    <row r="3192" spans="1:16" ht="25.5">
      <c r="A3192" t="s">
        <v>50</v>
      </c>
      <c s="34" t="s">
        <v>4016</v>
      </c>
      <c s="34" t="s">
        <v>633</v>
      </c>
      <c s="35" t="s">
        <v>634</v>
      </c>
      <c s="6" t="s">
        <v>635</v>
      </c>
      <c s="36" t="s">
        <v>201</v>
      </c>
      <c s="37">
        <v>39898.23</v>
      </c>
      <c s="36">
        <v>0</v>
      </c>
      <c s="36">
        <f>ROUND(G3192*H3192,6)</f>
      </c>
      <c r="L3192" s="38">
        <v>0</v>
      </c>
      <c s="32">
        <f>ROUND(ROUND(L3192,2)*ROUND(G3192,3),2)</f>
      </c>
      <c s="36" t="s">
        <v>316</v>
      </c>
      <c>
        <f>(M3192*21)/100</f>
      </c>
      <c t="s">
        <v>28</v>
      </c>
    </row>
    <row r="3193" spans="1:5" ht="25.5">
      <c r="A3193" s="35" t="s">
        <v>55</v>
      </c>
      <c r="E3193" s="39" t="s">
        <v>636</v>
      </c>
    </row>
    <row r="3194" spans="1:5" ht="25.5">
      <c r="A3194" s="35" t="s">
        <v>56</v>
      </c>
      <c r="E3194" s="40" t="s">
        <v>4017</v>
      </c>
    </row>
    <row r="3195" spans="1:5" ht="12.75">
      <c r="A3195" t="s">
        <v>57</v>
      </c>
      <c r="E3195" s="39" t="s">
        <v>5</v>
      </c>
    </row>
    <row r="3196" spans="1:16" ht="38.25">
      <c r="A3196" t="s">
        <v>50</v>
      </c>
      <c s="34" t="s">
        <v>4018</v>
      </c>
      <c s="34" t="s">
        <v>926</v>
      </c>
      <c s="35" t="s">
        <v>927</v>
      </c>
      <c s="6" t="s">
        <v>928</v>
      </c>
      <c s="36" t="s">
        <v>201</v>
      </c>
      <c s="37">
        <v>1186.947</v>
      </c>
      <c s="36">
        <v>0</v>
      </c>
      <c s="36">
        <f>ROUND(G3196*H3196,6)</f>
      </c>
      <c r="L3196" s="38">
        <v>0</v>
      </c>
      <c s="32">
        <f>ROUND(ROUND(L3196,2)*ROUND(G3196,3),2)</f>
      </c>
      <c s="36" t="s">
        <v>316</v>
      </c>
      <c>
        <f>(M3196*21)/100</f>
      </c>
      <c t="s">
        <v>28</v>
      </c>
    </row>
    <row r="3197" spans="1:5" ht="25.5">
      <c r="A3197" s="35" t="s">
        <v>55</v>
      </c>
      <c r="E3197" s="39" t="s">
        <v>929</v>
      </c>
    </row>
    <row r="3198" spans="1:5" ht="76.5">
      <c r="A3198" s="35" t="s">
        <v>56</v>
      </c>
      <c r="E3198" s="42" t="s">
        <v>4019</v>
      </c>
    </row>
    <row r="3199" spans="1:5" ht="12.75">
      <c r="A3199" t="s">
        <v>57</v>
      </c>
      <c r="E3199" s="39" t="s">
        <v>5</v>
      </c>
    </row>
    <row r="3200" spans="1:16" ht="25.5">
      <c r="A3200" t="s">
        <v>50</v>
      </c>
      <c s="34" t="s">
        <v>4020</v>
      </c>
      <c s="34" t="s">
        <v>4021</v>
      </c>
      <c s="35" t="s">
        <v>4022</v>
      </c>
      <c s="6" t="s">
        <v>4023</v>
      </c>
      <c s="36" t="s">
        <v>201</v>
      </c>
      <c s="37">
        <v>10</v>
      </c>
      <c s="36">
        <v>0</v>
      </c>
      <c s="36">
        <f>ROUND(G3200*H3200,6)</f>
      </c>
      <c r="L3200" s="38">
        <v>0</v>
      </c>
      <c s="32">
        <f>ROUND(ROUND(L3200,2)*ROUND(G3200,3),2)</f>
      </c>
      <c s="36" t="s">
        <v>316</v>
      </c>
      <c>
        <f>(M3200*21)/100</f>
      </c>
      <c t="s">
        <v>28</v>
      </c>
    </row>
    <row r="3201" spans="1:5" ht="25.5">
      <c r="A3201" s="35" t="s">
        <v>55</v>
      </c>
      <c r="E3201" s="39" t="s">
        <v>4024</v>
      </c>
    </row>
    <row r="3202" spans="1:5" ht="25.5">
      <c r="A3202" s="35" t="s">
        <v>56</v>
      </c>
      <c r="E3202" s="40" t="s">
        <v>2431</v>
      </c>
    </row>
    <row r="3203" spans="1:5" ht="12.75">
      <c r="A3203" t="s">
        <v>57</v>
      </c>
      <c r="E3203" s="39" t="s">
        <v>5</v>
      </c>
    </row>
    <row r="3204" spans="1:16" ht="25.5">
      <c r="A3204" t="s">
        <v>50</v>
      </c>
      <c s="34" t="s">
        <v>4025</v>
      </c>
      <c s="34" t="s">
        <v>627</v>
      </c>
      <c s="35" t="s">
        <v>628</v>
      </c>
      <c s="6" t="s">
        <v>629</v>
      </c>
      <c s="36" t="s">
        <v>201</v>
      </c>
      <c s="37">
        <v>3989.823</v>
      </c>
      <c s="36">
        <v>0</v>
      </c>
      <c s="36">
        <f>ROUND(G3204*H3204,6)</f>
      </c>
      <c r="L3204" s="38">
        <v>0</v>
      </c>
      <c s="32">
        <f>ROUND(ROUND(L3204,2)*ROUND(G3204,3),2)</f>
      </c>
      <c s="36" t="s">
        <v>316</v>
      </c>
      <c>
        <f>(M3204*21)/100</f>
      </c>
      <c t="s">
        <v>28</v>
      </c>
    </row>
    <row r="3205" spans="1:5" ht="25.5">
      <c r="A3205" s="35" t="s">
        <v>55</v>
      </c>
      <c r="E3205" s="39" t="s">
        <v>630</v>
      </c>
    </row>
    <row r="3206" spans="1:5" ht="12.75">
      <c r="A3206" s="35" t="s">
        <v>56</v>
      </c>
      <c r="E3206" s="40" t="s">
        <v>5</v>
      </c>
    </row>
    <row r="3207" spans="1:5" ht="12.75">
      <c r="A3207" t="s">
        <v>57</v>
      </c>
      <c r="E32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COUNTIFS(L8:L190,"=0",A8:A190,"P")+COUNTIFS(L8:L190,"",A8:A190,"P")+SUM(Q8:Q190)</f>
      </c>
    </row>
    <row r="8" spans="1:13" ht="12.75">
      <c r="A8" t="s">
        <v>45</v>
      </c>
      <c r="C8" s="28" t="s">
        <v>4027</v>
      </c>
      <c r="E8" s="30" t="s">
        <v>934</v>
      </c>
      <c r="J8" s="29">
        <f>0+J9+J26+J83+J108+J141+J150+J171+J176+J181</f>
      </c>
      <c s="29">
        <f>0+K9+K26+K83+K108+K141+K150+K171+K176+K181</f>
      </c>
      <c s="29">
        <f>0+L9+L26+L83+L108+L141+L150+L171+L176+L181</f>
      </c>
      <c s="29">
        <f>0+M9+M26+M83+M108+M141+M150+M171+M176+M181</f>
      </c>
    </row>
    <row r="9" spans="1:13" ht="12.75">
      <c r="A9" t="s">
        <v>47</v>
      </c>
      <c r="C9" s="31" t="s">
        <v>183</v>
      </c>
      <c r="E9" s="33" t="s">
        <v>4028</v>
      </c>
      <c r="J9" s="32">
        <f>0</f>
      </c>
      <c s="32">
        <f>0</f>
      </c>
      <c s="32">
        <f>0+L10+L14+L18+L22</f>
      </c>
      <c s="32">
        <f>0+M10+M14+M18+M22</f>
      </c>
    </row>
    <row r="10" spans="1:16" ht="25.5">
      <c r="A10" t="s">
        <v>50</v>
      </c>
      <c s="34" t="s">
        <v>48</v>
      </c>
      <c s="34" t="s">
        <v>4029</v>
      </c>
      <c s="35" t="s">
        <v>5</v>
      </c>
      <c s="6" t="s">
        <v>4030</v>
      </c>
      <c s="36" t="s">
        <v>53</v>
      </c>
      <c s="37">
        <v>5.087</v>
      </c>
      <c s="36">
        <v>2.5143</v>
      </c>
      <c s="36">
        <f>ROUND(G10*H10,6)</f>
      </c>
      <c r="L10" s="38">
        <v>0</v>
      </c>
      <c s="32">
        <f>ROUND(ROUND(L10,2)*ROUND(G10,3),2)</f>
      </c>
      <c s="36" t="s">
        <v>316</v>
      </c>
      <c>
        <f>(M10*21)/100</f>
      </c>
      <c t="s">
        <v>28</v>
      </c>
    </row>
    <row r="11" spans="1:5" ht="38.25">
      <c r="A11" s="35" t="s">
        <v>55</v>
      </c>
      <c r="E11" s="39" t="s">
        <v>4031</v>
      </c>
    </row>
    <row r="12" spans="1:5" ht="12.75">
      <c r="A12" s="35" t="s">
        <v>56</v>
      </c>
      <c r="E12" s="40" t="s">
        <v>5</v>
      </c>
    </row>
    <row r="13" spans="1:5" ht="12.75">
      <c r="A13" t="s">
        <v>57</v>
      </c>
      <c r="E13" s="39" t="s">
        <v>5</v>
      </c>
    </row>
    <row r="14" spans="1:16" ht="25.5">
      <c r="A14" t="s">
        <v>50</v>
      </c>
      <c s="34" t="s">
        <v>28</v>
      </c>
      <c s="34" t="s">
        <v>4032</v>
      </c>
      <c s="35" t="s">
        <v>5</v>
      </c>
      <c s="6" t="s">
        <v>4033</v>
      </c>
      <c s="36" t="s">
        <v>70</v>
      </c>
      <c s="37">
        <v>22.762</v>
      </c>
      <c s="36">
        <v>0.00247</v>
      </c>
      <c s="36">
        <f>ROUND(G14*H14,6)</f>
      </c>
      <c r="L14" s="38">
        <v>0</v>
      </c>
      <c s="32">
        <f>ROUND(ROUND(L14,2)*ROUND(G14,3),2)</f>
      </c>
      <c s="36" t="s">
        <v>316</v>
      </c>
      <c>
        <f>(M14*21)/100</f>
      </c>
      <c t="s">
        <v>28</v>
      </c>
    </row>
    <row r="15" spans="1:5" ht="25.5">
      <c r="A15" s="35" t="s">
        <v>55</v>
      </c>
      <c r="E15" s="39" t="s">
        <v>4033</v>
      </c>
    </row>
    <row r="16" spans="1:5" ht="12.75">
      <c r="A16" s="35" t="s">
        <v>56</v>
      </c>
      <c r="E16" s="40" t="s">
        <v>5</v>
      </c>
    </row>
    <row r="17" spans="1:5" ht="12.75">
      <c r="A17" t="s">
        <v>57</v>
      </c>
      <c r="E17" s="39" t="s">
        <v>5</v>
      </c>
    </row>
    <row r="18" spans="1:16" ht="25.5">
      <c r="A18" t="s">
        <v>50</v>
      </c>
      <c s="34" t="s">
        <v>26</v>
      </c>
      <c s="34" t="s">
        <v>4034</v>
      </c>
      <c s="35" t="s">
        <v>5</v>
      </c>
      <c s="6" t="s">
        <v>4035</v>
      </c>
      <c s="36" t="s">
        <v>70</v>
      </c>
      <c s="37">
        <v>22.762</v>
      </c>
      <c s="36">
        <v>0</v>
      </c>
      <c s="36">
        <f>ROUND(G18*H18,6)</f>
      </c>
      <c r="L18" s="38">
        <v>0</v>
      </c>
      <c s="32">
        <f>ROUND(ROUND(L18,2)*ROUND(G18,3),2)</f>
      </c>
      <c s="36" t="s">
        <v>316</v>
      </c>
      <c>
        <f>(M18*21)/100</f>
      </c>
      <c t="s">
        <v>28</v>
      </c>
    </row>
    <row r="19" spans="1:5" ht="38.25">
      <c r="A19" s="35" t="s">
        <v>55</v>
      </c>
      <c r="E19" s="39" t="s">
        <v>4036</v>
      </c>
    </row>
    <row r="20" spans="1:5" ht="12.75">
      <c r="A20" s="35" t="s">
        <v>56</v>
      </c>
      <c r="E20" s="40" t="s">
        <v>5</v>
      </c>
    </row>
    <row r="21" spans="1:5" ht="12.75">
      <c r="A21" t="s">
        <v>57</v>
      </c>
      <c r="E21" s="39" t="s">
        <v>5</v>
      </c>
    </row>
    <row r="22" spans="1:16" ht="25.5">
      <c r="A22" t="s">
        <v>50</v>
      </c>
      <c s="34" t="s">
        <v>63</v>
      </c>
      <c s="34" t="s">
        <v>4037</v>
      </c>
      <c s="35" t="s">
        <v>5</v>
      </c>
      <c s="6" t="s">
        <v>4038</v>
      </c>
      <c s="36" t="s">
        <v>201</v>
      </c>
      <c s="37">
        <v>0.709</v>
      </c>
      <c s="36">
        <v>1.10907</v>
      </c>
      <c s="36">
        <f>ROUND(G22*H22,6)</f>
      </c>
      <c r="L22" s="38">
        <v>0</v>
      </c>
      <c s="32">
        <f>ROUND(ROUND(L22,2)*ROUND(G22,3),2)</f>
      </c>
      <c s="36" t="s">
        <v>316</v>
      </c>
      <c>
        <f>(M22*21)/100</f>
      </c>
      <c t="s">
        <v>28</v>
      </c>
    </row>
    <row r="23" spans="1:5" ht="25.5">
      <c r="A23" s="35" t="s">
        <v>55</v>
      </c>
      <c r="E23" s="39" t="s">
        <v>4038</v>
      </c>
    </row>
    <row r="24" spans="1:5" ht="12.75">
      <c r="A24" s="35" t="s">
        <v>56</v>
      </c>
      <c r="E24" s="40" t="s">
        <v>5</v>
      </c>
    </row>
    <row r="25" spans="1:5" ht="12.75">
      <c r="A25" t="s">
        <v>57</v>
      </c>
      <c r="E25" s="39" t="s">
        <v>5</v>
      </c>
    </row>
    <row r="26" spans="1:13" ht="12.75">
      <c r="A26" t="s">
        <v>47</v>
      </c>
      <c r="C26" s="31" t="s">
        <v>474</v>
      </c>
      <c r="E26" s="33" t="s">
        <v>4039</v>
      </c>
      <c r="J26" s="32">
        <f>0</f>
      </c>
      <c s="32">
        <f>0</f>
      </c>
      <c s="32">
        <f>0+L27+L31+L35+L39+L43+L47+L51+L55+L59+L63+L67+L71+L75+L79</f>
      </c>
      <c s="32">
        <f>0+M27+M31+M35+M39+M43+M47+M51+M55+M59+M63+M67+M71+M75+M79</f>
      </c>
    </row>
    <row r="27" spans="1:16" ht="25.5">
      <c r="A27" t="s">
        <v>50</v>
      </c>
      <c s="34" t="s">
        <v>66</v>
      </c>
      <c s="34" t="s">
        <v>4040</v>
      </c>
      <c s="35" t="s">
        <v>5</v>
      </c>
      <c s="6" t="s">
        <v>4041</v>
      </c>
      <c s="36" t="s">
        <v>53</v>
      </c>
      <c s="37">
        <v>34.046</v>
      </c>
      <c s="36">
        <v>2.50201</v>
      </c>
      <c s="36">
        <f>ROUND(G27*H27,6)</f>
      </c>
      <c r="L27" s="38">
        <v>0</v>
      </c>
      <c s="32">
        <f>ROUND(ROUND(L27,2)*ROUND(G27,3),2)</f>
      </c>
      <c s="36" t="s">
        <v>316</v>
      </c>
      <c>
        <f>(M27*21)/100</f>
      </c>
      <c t="s">
        <v>28</v>
      </c>
    </row>
    <row r="28" spans="1:5" ht="25.5">
      <c r="A28" s="35" t="s">
        <v>55</v>
      </c>
      <c r="E28" s="39" t="s">
        <v>4041</v>
      </c>
    </row>
    <row r="29" spans="1:5" ht="12.75">
      <c r="A29" s="35" t="s">
        <v>56</v>
      </c>
      <c r="E29" s="40" t="s">
        <v>5</v>
      </c>
    </row>
    <row r="30" spans="1:5" ht="12.75">
      <c r="A30" t="s">
        <v>57</v>
      </c>
      <c r="E30" s="39" t="s">
        <v>5</v>
      </c>
    </row>
    <row r="31" spans="1:16" ht="25.5">
      <c r="A31" t="s">
        <v>50</v>
      </c>
      <c s="34" t="s">
        <v>27</v>
      </c>
      <c s="34" t="s">
        <v>4042</v>
      </c>
      <c s="35" t="s">
        <v>5</v>
      </c>
      <c s="6" t="s">
        <v>4043</v>
      </c>
      <c s="36" t="s">
        <v>53</v>
      </c>
      <c s="37">
        <v>16.312</v>
      </c>
      <c s="36">
        <v>2.50201</v>
      </c>
      <c s="36">
        <f>ROUND(G31*H31,6)</f>
      </c>
      <c r="L31" s="38">
        <v>0</v>
      </c>
      <c s="32">
        <f>ROUND(ROUND(L31,2)*ROUND(G31,3),2)</f>
      </c>
      <c s="36" t="s">
        <v>316</v>
      </c>
      <c>
        <f>(M31*21)/100</f>
      </c>
      <c t="s">
        <v>28</v>
      </c>
    </row>
    <row r="32" spans="1:5" ht="38.25">
      <c r="A32" s="35" t="s">
        <v>55</v>
      </c>
      <c r="E32" s="39" t="s">
        <v>4044</v>
      </c>
    </row>
    <row r="33" spans="1:5" ht="12.75">
      <c r="A33" s="35" t="s">
        <v>56</v>
      </c>
      <c r="E33" s="40" t="s">
        <v>5</v>
      </c>
    </row>
    <row r="34" spans="1:5" ht="12.75">
      <c r="A34" t="s">
        <v>57</v>
      </c>
      <c r="E34" s="39" t="s">
        <v>5</v>
      </c>
    </row>
    <row r="35" spans="1:16" ht="25.5">
      <c r="A35" t="s">
        <v>50</v>
      </c>
      <c s="34" t="s">
        <v>75</v>
      </c>
      <c s="34" t="s">
        <v>4045</v>
      </c>
      <c s="35" t="s">
        <v>5</v>
      </c>
      <c s="6" t="s">
        <v>4046</v>
      </c>
      <c s="36" t="s">
        <v>70</v>
      </c>
      <c s="37">
        <v>158.467</v>
      </c>
      <c s="36">
        <v>0.00533</v>
      </c>
      <c s="36">
        <f>ROUND(G35*H35,6)</f>
      </c>
      <c r="L35" s="38">
        <v>0</v>
      </c>
      <c s="32">
        <f>ROUND(ROUND(L35,2)*ROUND(G35,3),2)</f>
      </c>
      <c s="36" t="s">
        <v>316</v>
      </c>
      <c>
        <f>(M35*21)/100</f>
      </c>
      <c t="s">
        <v>28</v>
      </c>
    </row>
    <row r="36" spans="1:5" ht="25.5">
      <c r="A36" s="35" t="s">
        <v>55</v>
      </c>
      <c r="E36" s="39" t="s">
        <v>4046</v>
      </c>
    </row>
    <row r="37" spans="1:5" ht="12.75">
      <c r="A37" s="35" t="s">
        <v>56</v>
      </c>
      <c r="E37" s="40" t="s">
        <v>5</v>
      </c>
    </row>
    <row r="38" spans="1:5" ht="12.75">
      <c r="A38" t="s">
        <v>57</v>
      </c>
      <c r="E38" s="39" t="s">
        <v>5</v>
      </c>
    </row>
    <row r="39" spans="1:16" ht="25.5">
      <c r="A39" t="s">
        <v>50</v>
      </c>
      <c s="34" t="s">
        <v>79</v>
      </c>
      <c s="34" t="s">
        <v>4047</v>
      </c>
      <c s="35" t="s">
        <v>5</v>
      </c>
      <c s="6" t="s">
        <v>4048</v>
      </c>
      <c s="36" t="s">
        <v>70</v>
      </c>
      <c s="37">
        <v>158.467</v>
      </c>
      <c s="36">
        <v>0</v>
      </c>
      <c s="36">
        <f>ROUND(G39*H39,6)</f>
      </c>
      <c r="L39" s="38">
        <v>0</v>
      </c>
      <c s="32">
        <f>ROUND(ROUND(L39,2)*ROUND(G39,3),2)</f>
      </c>
      <c s="36" t="s">
        <v>316</v>
      </c>
      <c>
        <f>(M39*21)/100</f>
      </c>
      <c t="s">
        <v>28</v>
      </c>
    </row>
    <row r="40" spans="1:5" ht="25.5">
      <c r="A40" s="35" t="s">
        <v>55</v>
      </c>
      <c r="E40" s="39" t="s">
        <v>4048</v>
      </c>
    </row>
    <row r="41" spans="1:5" ht="12.75">
      <c r="A41" s="35" t="s">
        <v>56</v>
      </c>
      <c r="E41" s="40" t="s">
        <v>5</v>
      </c>
    </row>
    <row r="42" spans="1:5" ht="12.75">
      <c r="A42" t="s">
        <v>57</v>
      </c>
      <c r="E42" s="39" t="s">
        <v>5</v>
      </c>
    </row>
    <row r="43" spans="1:16" ht="25.5">
      <c r="A43" t="s">
        <v>50</v>
      </c>
      <c s="34" t="s">
        <v>82</v>
      </c>
      <c s="34" t="s">
        <v>4049</v>
      </c>
      <c s="35" t="s">
        <v>5</v>
      </c>
      <c s="6" t="s">
        <v>4050</v>
      </c>
      <c s="36" t="s">
        <v>70</v>
      </c>
      <c s="37">
        <v>135.36</v>
      </c>
      <c s="36">
        <v>0.01053</v>
      </c>
      <c s="36">
        <f>ROUND(G43*H43,6)</f>
      </c>
      <c r="L43" s="38">
        <v>0</v>
      </c>
      <c s="32">
        <f>ROUND(ROUND(L43,2)*ROUND(G43,3),2)</f>
      </c>
      <c s="36" t="s">
        <v>316</v>
      </c>
      <c>
        <f>(M43*21)/100</f>
      </c>
      <c t="s">
        <v>28</v>
      </c>
    </row>
    <row r="44" spans="1:5" ht="63.75">
      <c r="A44" s="35" t="s">
        <v>55</v>
      </c>
      <c r="E44" s="39" t="s">
        <v>4051</v>
      </c>
    </row>
    <row r="45" spans="1:5" ht="12.75">
      <c r="A45" s="35" t="s">
        <v>56</v>
      </c>
      <c r="E45" s="40" t="s">
        <v>5</v>
      </c>
    </row>
    <row r="46" spans="1:5" ht="12.75">
      <c r="A46" t="s">
        <v>57</v>
      </c>
      <c r="E46" s="39" t="s">
        <v>5</v>
      </c>
    </row>
    <row r="47" spans="1:16" ht="25.5">
      <c r="A47" t="s">
        <v>50</v>
      </c>
      <c s="34" t="s">
        <v>86</v>
      </c>
      <c s="34" t="s">
        <v>4052</v>
      </c>
      <c s="35" t="s">
        <v>5</v>
      </c>
      <c s="6" t="s">
        <v>4053</v>
      </c>
      <c s="36" t="s">
        <v>70</v>
      </c>
      <c s="37">
        <v>155.333</v>
      </c>
      <c s="36">
        <v>0.00088</v>
      </c>
      <c s="36">
        <f>ROUND(G47*H47,6)</f>
      </c>
      <c r="L47" s="38">
        <v>0</v>
      </c>
      <c s="32">
        <f>ROUND(ROUND(L47,2)*ROUND(G47,3),2)</f>
      </c>
      <c s="36" t="s">
        <v>316</v>
      </c>
      <c>
        <f>(M47*21)/100</f>
      </c>
      <c t="s">
        <v>28</v>
      </c>
    </row>
    <row r="48" spans="1:5" ht="25.5">
      <c r="A48" s="35" t="s">
        <v>55</v>
      </c>
      <c r="E48" s="39" t="s">
        <v>4053</v>
      </c>
    </row>
    <row r="49" spans="1:5" ht="12.75">
      <c r="A49" s="35" t="s">
        <v>56</v>
      </c>
      <c r="E49" s="40" t="s">
        <v>5</v>
      </c>
    </row>
    <row r="50" spans="1:5" ht="12.75">
      <c r="A50" t="s">
        <v>57</v>
      </c>
      <c r="E50" s="39" t="s">
        <v>5</v>
      </c>
    </row>
    <row r="51" spans="1:16" ht="25.5">
      <c r="A51" t="s">
        <v>50</v>
      </c>
      <c s="34" t="s">
        <v>89</v>
      </c>
      <c s="34" t="s">
        <v>4054</v>
      </c>
      <c s="35" t="s">
        <v>5</v>
      </c>
      <c s="6" t="s">
        <v>4055</v>
      </c>
      <c s="36" t="s">
        <v>70</v>
      </c>
      <c s="37">
        <v>155.333</v>
      </c>
      <c s="36">
        <v>0</v>
      </c>
      <c s="36">
        <f>ROUND(G51*H51,6)</f>
      </c>
      <c r="L51" s="38">
        <v>0</v>
      </c>
      <c s="32">
        <f>ROUND(ROUND(L51,2)*ROUND(G51,3),2)</f>
      </c>
      <c s="36" t="s">
        <v>316</v>
      </c>
      <c>
        <f>(M51*21)/100</f>
      </c>
      <c t="s">
        <v>28</v>
      </c>
    </row>
    <row r="52" spans="1:5" ht="25.5">
      <c r="A52" s="35" t="s">
        <v>55</v>
      </c>
      <c r="E52" s="39" t="s">
        <v>4055</v>
      </c>
    </row>
    <row r="53" spans="1:5" ht="12.75">
      <c r="A53" s="35" t="s">
        <v>56</v>
      </c>
      <c r="E53" s="40" t="s">
        <v>5</v>
      </c>
    </row>
    <row r="54" spans="1:5" ht="12.75">
      <c r="A54" t="s">
        <v>57</v>
      </c>
      <c r="E54" s="39" t="s">
        <v>5</v>
      </c>
    </row>
    <row r="55" spans="1:16" ht="38.25">
      <c r="A55" t="s">
        <v>50</v>
      </c>
      <c s="34" t="s">
        <v>92</v>
      </c>
      <c s="34" t="s">
        <v>4056</v>
      </c>
      <c s="35" t="s">
        <v>5</v>
      </c>
      <c s="6" t="s">
        <v>4057</v>
      </c>
      <c s="36" t="s">
        <v>201</v>
      </c>
      <c s="37">
        <v>0.744</v>
      </c>
      <c s="36">
        <v>1.05555</v>
      </c>
      <c s="36">
        <f>ROUND(G55*H55,6)</f>
      </c>
      <c r="L55" s="38">
        <v>0</v>
      </c>
      <c s="32">
        <f>ROUND(ROUND(L55,2)*ROUND(G55,3),2)</f>
      </c>
      <c s="36" t="s">
        <v>316</v>
      </c>
      <c>
        <f>(M55*21)/100</f>
      </c>
      <c t="s">
        <v>28</v>
      </c>
    </row>
    <row r="56" spans="1:5" ht="51">
      <c r="A56" s="35" t="s">
        <v>55</v>
      </c>
      <c r="E56" s="39" t="s">
        <v>4058</v>
      </c>
    </row>
    <row r="57" spans="1:5" ht="12.75">
      <c r="A57" s="35" t="s">
        <v>56</v>
      </c>
      <c r="E57" s="40" t="s">
        <v>5</v>
      </c>
    </row>
    <row r="58" spans="1:5" ht="12.75">
      <c r="A58" t="s">
        <v>57</v>
      </c>
      <c r="E58" s="39" t="s">
        <v>5</v>
      </c>
    </row>
    <row r="59" spans="1:16" ht="38.25">
      <c r="A59" t="s">
        <v>50</v>
      </c>
      <c s="34" t="s">
        <v>95</v>
      </c>
      <c s="34" t="s">
        <v>4059</v>
      </c>
      <c s="35" t="s">
        <v>5</v>
      </c>
      <c s="6" t="s">
        <v>4057</v>
      </c>
      <c s="36" t="s">
        <v>201</v>
      </c>
      <c s="37">
        <v>3.067</v>
      </c>
      <c s="36">
        <v>1.06277</v>
      </c>
      <c s="36">
        <f>ROUND(G59*H59,6)</f>
      </c>
      <c r="L59" s="38">
        <v>0</v>
      </c>
      <c s="32">
        <f>ROUND(ROUND(L59,2)*ROUND(G59,3),2)</f>
      </c>
      <c s="36" t="s">
        <v>316</v>
      </c>
      <c>
        <f>(M59*21)/100</f>
      </c>
      <c t="s">
        <v>28</v>
      </c>
    </row>
    <row r="60" spans="1:5" ht="51">
      <c r="A60" s="35" t="s">
        <v>55</v>
      </c>
      <c r="E60" s="39" t="s">
        <v>4060</v>
      </c>
    </row>
    <row r="61" spans="1:5" ht="12.75">
      <c r="A61" s="35" t="s">
        <v>56</v>
      </c>
      <c r="E61" s="40" t="s">
        <v>5</v>
      </c>
    </row>
    <row r="62" spans="1:5" ht="12.75">
      <c r="A62" t="s">
        <v>57</v>
      </c>
      <c r="E62" s="39" t="s">
        <v>5</v>
      </c>
    </row>
    <row r="63" spans="1:16" ht="25.5">
      <c r="A63" t="s">
        <v>50</v>
      </c>
      <c s="34" t="s">
        <v>101</v>
      </c>
      <c s="34" t="s">
        <v>4061</v>
      </c>
      <c s="35" t="s">
        <v>5</v>
      </c>
      <c s="6" t="s">
        <v>4062</v>
      </c>
      <c s="36" t="s">
        <v>201</v>
      </c>
      <c s="37">
        <v>1.947</v>
      </c>
      <c s="36">
        <v>0.00855</v>
      </c>
      <c s="36">
        <f>ROUND(G63*H63,6)</f>
      </c>
      <c r="L63" s="38">
        <v>0</v>
      </c>
      <c s="32">
        <f>ROUND(ROUND(L63,2)*ROUND(G63,3),2)</f>
      </c>
      <c s="36" t="s">
        <v>316</v>
      </c>
      <c>
        <f>(M63*21)/100</f>
      </c>
      <c t="s">
        <v>28</v>
      </c>
    </row>
    <row r="64" spans="1:5" ht="25.5">
      <c r="A64" s="35" t="s">
        <v>55</v>
      </c>
      <c r="E64" s="39" t="s">
        <v>4062</v>
      </c>
    </row>
    <row r="65" spans="1:5" ht="12.75">
      <c r="A65" s="35" t="s">
        <v>56</v>
      </c>
      <c r="E65" s="40" t="s">
        <v>5</v>
      </c>
    </row>
    <row r="66" spans="1:5" ht="12.75">
      <c r="A66" t="s">
        <v>57</v>
      </c>
      <c r="E66" s="39" t="s">
        <v>5</v>
      </c>
    </row>
    <row r="67" spans="1:16" ht="25.5">
      <c r="A67" t="s">
        <v>50</v>
      </c>
      <c s="34" t="s">
        <v>104</v>
      </c>
      <c s="34" t="s">
        <v>4063</v>
      </c>
      <c s="35" t="s">
        <v>5</v>
      </c>
      <c s="6" t="s">
        <v>4064</v>
      </c>
      <c s="36" t="s">
        <v>201</v>
      </c>
      <c s="37">
        <v>2.103</v>
      </c>
      <c s="36">
        <v>1</v>
      </c>
      <c s="36">
        <f>ROUND(G67*H67,6)</f>
      </c>
      <c r="L67" s="38">
        <v>0</v>
      </c>
      <c s="32">
        <f>ROUND(ROUND(L67,2)*ROUND(G67,3),2)</f>
      </c>
      <c s="36" t="s">
        <v>98</v>
      </c>
      <c>
        <f>(M67*21)/100</f>
      </c>
      <c t="s">
        <v>28</v>
      </c>
    </row>
    <row r="68" spans="1:5" ht="25.5">
      <c r="A68" s="35" t="s">
        <v>55</v>
      </c>
      <c r="E68" s="39" t="s">
        <v>4064</v>
      </c>
    </row>
    <row r="69" spans="1:5" ht="12.75">
      <c r="A69" s="35" t="s">
        <v>56</v>
      </c>
      <c r="E69" s="40" t="s">
        <v>4065</v>
      </c>
    </row>
    <row r="70" spans="1:5" ht="12.75">
      <c r="A70" t="s">
        <v>57</v>
      </c>
      <c r="E70" s="39" t="s">
        <v>5</v>
      </c>
    </row>
    <row r="71" spans="1:16" ht="12.75">
      <c r="A71" t="s">
        <v>50</v>
      </c>
      <c s="34" t="s">
        <v>109</v>
      </c>
      <c s="34" t="s">
        <v>1361</v>
      </c>
      <c s="35" t="s">
        <v>5</v>
      </c>
      <c s="6" t="s">
        <v>1362</v>
      </c>
      <c s="36" t="s">
        <v>53</v>
      </c>
      <c s="37">
        <v>0.075</v>
      </c>
      <c s="36">
        <v>2.50198</v>
      </c>
      <c s="36">
        <f>ROUND(G71*H71,6)</f>
      </c>
      <c r="L71" s="38">
        <v>0</v>
      </c>
      <c s="32">
        <f>ROUND(ROUND(L71,2)*ROUND(G71,3),2)</f>
      </c>
      <c s="36" t="s">
        <v>316</v>
      </c>
      <c>
        <f>(M71*21)/100</f>
      </c>
      <c t="s">
        <v>28</v>
      </c>
    </row>
    <row r="72" spans="1:5" ht="12.75">
      <c r="A72" s="35" t="s">
        <v>55</v>
      </c>
      <c r="E72" s="39" t="s">
        <v>1362</v>
      </c>
    </row>
    <row r="73" spans="1:5" ht="12.75">
      <c r="A73" s="35" t="s">
        <v>56</v>
      </c>
      <c r="E73" s="40" t="s">
        <v>5</v>
      </c>
    </row>
    <row r="74" spans="1:5" ht="12.75">
      <c r="A74" t="s">
        <v>57</v>
      </c>
      <c r="E74" s="39" t="s">
        <v>5</v>
      </c>
    </row>
    <row r="75" spans="1:16" ht="12.75">
      <c r="A75" t="s">
        <v>50</v>
      </c>
      <c s="34" t="s">
        <v>112</v>
      </c>
      <c s="34" t="s">
        <v>1364</v>
      </c>
      <c s="35" t="s">
        <v>5</v>
      </c>
      <c s="6" t="s">
        <v>1365</v>
      </c>
      <c s="36" t="s">
        <v>70</v>
      </c>
      <c s="37">
        <v>0.5</v>
      </c>
      <c s="36">
        <v>0.00842</v>
      </c>
      <c s="36">
        <f>ROUND(G75*H75,6)</f>
      </c>
      <c r="L75" s="38">
        <v>0</v>
      </c>
      <c s="32">
        <f>ROUND(ROUND(L75,2)*ROUND(G75,3),2)</f>
      </c>
      <c s="36" t="s">
        <v>316</v>
      </c>
      <c>
        <f>(M75*21)/100</f>
      </c>
      <c t="s">
        <v>28</v>
      </c>
    </row>
    <row r="76" spans="1:5" ht="12.75">
      <c r="A76" s="35" t="s">
        <v>55</v>
      </c>
      <c r="E76" s="39" t="s">
        <v>1365</v>
      </c>
    </row>
    <row r="77" spans="1:5" ht="12.75">
      <c r="A77" s="35" t="s">
        <v>56</v>
      </c>
      <c r="E77" s="40" t="s">
        <v>5</v>
      </c>
    </row>
    <row r="78" spans="1:5" ht="12.75">
      <c r="A78" t="s">
        <v>57</v>
      </c>
      <c r="E78" s="39" t="s">
        <v>5</v>
      </c>
    </row>
    <row r="79" spans="1:16" ht="12.75">
      <c r="A79" t="s">
        <v>50</v>
      </c>
      <c s="34" t="s">
        <v>115</v>
      </c>
      <c s="34" t="s">
        <v>1367</v>
      </c>
      <c s="35" t="s">
        <v>5</v>
      </c>
      <c s="6" t="s">
        <v>1368</v>
      </c>
      <c s="36" t="s">
        <v>70</v>
      </c>
      <c s="37">
        <v>0.5</v>
      </c>
      <c s="36">
        <v>0</v>
      </c>
      <c s="36">
        <f>ROUND(G79*H79,6)</f>
      </c>
      <c r="L79" s="38">
        <v>0</v>
      </c>
      <c s="32">
        <f>ROUND(ROUND(L79,2)*ROUND(G79,3),2)</f>
      </c>
      <c s="36" t="s">
        <v>316</v>
      </c>
      <c>
        <f>(M79*21)/100</f>
      </c>
      <c t="s">
        <v>28</v>
      </c>
    </row>
    <row r="80" spans="1:5" ht="12.75">
      <c r="A80" s="35" t="s">
        <v>55</v>
      </c>
      <c r="E80" s="39" t="s">
        <v>1368</v>
      </c>
    </row>
    <row r="81" spans="1:5" ht="12.75">
      <c r="A81" s="35" t="s">
        <v>56</v>
      </c>
      <c r="E81" s="40" t="s">
        <v>5</v>
      </c>
    </row>
    <row r="82" spans="1:5" ht="12.75">
      <c r="A82" t="s">
        <v>57</v>
      </c>
      <c r="E82" s="39" t="s">
        <v>5</v>
      </c>
    </row>
    <row r="83" spans="1:13" ht="12.75">
      <c r="A83" t="s">
        <v>47</v>
      </c>
      <c r="C83" s="31" t="s">
        <v>27</v>
      </c>
      <c r="E83" s="33" t="s">
        <v>1387</v>
      </c>
      <c r="J83" s="32">
        <f>0</f>
      </c>
      <c s="32">
        <f>0</f>
      </c>
      <c s="32">
        <f>0+L84+L88+L92+L96+L100+L104</f>
      </c>
      <c s="32">
        <f>0+M84+M88+M92+M96+M100+M104</f>
      </c>
    </row>
    <row r="84" spans="1:16" ht="25.5">
      <c r="A84" t="s">
        <v>50</v>
      </c>
      <c s="34" t="s">
        <v>118</v>
      </c>
      <c s="34" t="s">
        <v>4066</v>
      </c>
      <c s="35" t="s">
        <v>5</v>
      </c>
      <c s="6" t="s">
        <v>4067</v>
      </c>
      <c s="36" t="s">
        <v>53</v>
      </c>
      <c s="37">
        <v>1.194</v>
      </c>
      <c s="36">
        <v>2.50187</v>
      </c>
      <c s="36">
        <f>ROUND(G84*H84,6)</f>
      </c>
      <c r="L84" s="38">
        <v>0</v>
      </c>
      <c s="32">
        <f>ROUND(ROUND(L84,2)*ROUND(G84,3),2)</f>
      </c>
      <c s="36" t="s">
        <v>98</v>
      </c>
      <c>
        <f>(M84*21)/100</f>
      </c>
      <c t="s">
        <v>28</v>
      </c>
    </row>
    <row r="85" spans="1:5" ht="25.5">
      <c r="A85" s="35" t="s">
        <v>55</v>
      </c>
      <c r="E85" s="39" t="s">
        <v>4067</v>
      </c>
    </row>
    <row r="86" spans="1:5" ht="25.5">
      <c r="A86" s="35" t="s">
        <v>56</v>
      </c>
      <c r="E86" s="42" t="s">
        <v>4068</v>
      </c>
    </row>
    <row r="87" spans="1:5" ht="12.75">
      <c r="A87" t="s">
        <v>57</v>
      </c>
      <c r="E87" s="39" t="s">
        <v>5</v>
      </c>
    </row>
    <row r="88" spans="1:16" ht="25.5">
      <c r="A88" t="s">
        <v>50</v>
      </c>
      <c s="34" t="s">
        <v>121</v>
      </c>
      <c s="34" t="s">
        <v>4069</v>
      </c>
      <c s="35" t="s">
        <v>5</v>
      </c>
      <c s="6" t="s">
        <v>4070</v>
      </c>
      <c s="36" t="s">
        <v>53</v>
      </c>
      <c s="37">
        <v>1.194</v>
      </c>
      <c s="36">
        <v>0.01</v>
      </c>
      <c s="36">
        <f>ROUND(G88*H88,6)</f>
      </c>
      <c r="L88" s="38">
        <v>0</v>
      </c>
      <c s="32">
        <f>ROUND(ROUND(L88,2)*ROUND(G88,3),2)</f>
      </c>
      <c s="36" t="s">
        <v>98</v>
      </c>
      <c>
        <f>(M88*21)/100</f>
      </c>
      <c t="s">
        <v>28</v>
      </c>
    </row>
    <row r="89" spans="1:5" ht="25.5">
      <c r="A89" s="35" t="s">
        <v>55</v>
      </c>
      <c r="E89" s="39" t="s">
        <v>4070</v>
      </c>
    </row>
    <row r="90" spans="1:5" ht="12.75">
      <c r="A90" s="35" t="s">
        <v>56</v>
      </c>
      <c r="E90" s="40" t="s">
        <v>5</v>
      </c>
    </row>
    <row r="91" spans="1:5" ht="12.75">
      <c r="A91" t="s">
        <v>57</v>
      </c>
      <c r="E91" s="39" t="s">
        <v>5</v>
      </c>
    </row>
    <row r="92" spans="1:16" ht="25.5">
      <c r="A92" t="s">
        <v>50</v>
      </c>
      <c s="34" t="s">
        <v>124</v>
      </c>
      <c s="34" t="s">
        <v>4071</v>
      </c>
      <c s="35" t="s">
        <v>5</v>
      </c>
      <c s="6" t="s">
        <v>4072</v>
      </c>
      <c s="36" t="s">
        <v>53</v>
      </c>
      <c s="37">
        <v>1.194</v>
      </c>
      <c s="36">
        <v>0</v>
      </c>
      <c s="36">
        <f>ROUND(G92*H92,6)</f>
      </c>
      <c r="L92" s="38">
        <v>0</v>
      </c>
      <c s="32">
        <f>ROUND(ROUND(L92,2)*ROUND(G92,3),2)</f>
      </c>
      <c s="36" t="s">
        <v>98</v>
      </c>
      <c>
        <f>(M92*21)/100</f>
      </c>
      <c t="s">
        <v>28</v>
      </c>
    </row>
    <row r="93" spans="1:5" ht="25.5">
      <c r="A93" s="35" t="s">
        <v>55</v>
      </c>
      <c r="E93" s="39" t="s">
        <v>4072</v>
      </c>
    </row>
    <row r="94" spans="1:5" ht="12.75">
      <c r="A94" s="35" t="s">
        <v>56</v>
      </c>
      <c r="E94" s="40" t="s">
        <v>5</v>
      </c>
    </row>
    <row r="95" spans="1:5" ht="12.75">
      <c r="A95" t="s">
        <v>57</v>
      </c>
      <c r="E95" s="39" t="s">
        <v>5</v>
      </c>
    </row>
    <row r="96" spans="1:16" ht="12.75">
      <c r="A96" t="s">
        <v>50</v>
      </c>
      <c s="34" t="s">
        <v>127</v>
      </c>
      <c s="34" t="s">
        <v>4073</v>
      </c>
      <c s="35" t="s">
        <v>5</v>
      </c>
      <c s="6" t="s">
        <v>4074</v>
      </c>
      <c s="36" t="s">
        <v>70</v>
      </c>
      <c s="37">
        <v>2.188</v>
      </c>
      <c s="36">
        <v>0.01607</v>
      </c>
      <c s="36">
        <f>ROUND(G96*H96,6)</f>
      </c>
      <c r="L96" s="38">
        <v>0</v>
      </c>
      <c s="32">
        <f>ROUND(ROUND(L96,2)*ROUND(G96,3),2)</f>
      </c>
      <c s="36" t="s">
        <v>316</v>
      </c>
      <c>
        <f>(M96*21)/100</f>
      </c>
      <c t="s">
        <v>28</v>
      </c>
    </row>
    <row r="97" spans="1:5" ht="12.75">
      <c r="A97" s="35" t="s">
        <v>55</v>
      </c>
      <c r="E97" s="39" t="s">
        <v>4074</v>
      </c>
    </row>
    <row r="98" spans="1:5" ht="12.75">
      <c r="A98" s="35" t="s">
        <v>56</v>
      </c>
      <c r="E98" s="40" t="s">
        <v>5</v>
      </c>
    </row>
    <row r="99" spans="1:5" ht="12.75">
      <c r="A99" t="s">
        <v>57</v>
      </c>
      <c r="E99" s="39" t="s">
        <v>5</v>
      </c>
    </row>
    <row r="100" spans="1:16" ht="12.75">
      <c r="A100" t="s">
        <v>50</v>
      </c>
      <c s="34" t="s">
        <v>130</v>
      </c>
      <c s="34" t="s">
        <v>4075</v>
      </c>
      <c s="35" t="s">
        <v>5</v>
      </c>
      <c s="6" t="s">
        <v>4076</v>
      </c>
      <c s="36" t="s">
        <v>70</v>
      </c>
      <c s="37">
        <v>2.188</v>
      </c>
      <c s="36">
        <v>0</v>
      </c>
      <c s="36">
        <f>ROUND(G100*H100,6)</f>
      </c>
      <c r="L100" s="38">
        <v>0</v>
      </c>
      <c s="32">
        <f>ROUND(ROUND(L100,2)*ROUND(G100,3),2)</f>
      </c>
      <c s="36" t="s">
        <v>316</v>
      </c>
      <c>
        <f>(M100*21)/100</f>
      </c>
      <c t="s">
        <v>28</v>
      </c>
    </row>
    <row r="101" spans="1:5" ht="12.75">
      <c r="A101" s="35" t="s">
        <v>55</v>
      </c>
      <c r="E101" s="39" t="s">
        <v>4076</v>
      </c>
    </row>
    <row r="102" spans="1:5" ht="12.75">
      <c r="A102" s="35" t="s">
        <v>56</v>
      </c>
      <c r="E102" s="40" t="s">
        <v>5</v>
      </c>
    </row>
    <row r="103" spans="1:5" ht="12.75">
      <c r="A103" t="s">
        <v>57</v>
      </c>
      <c r="E103" s="39" t="s">
        <v>5</v>
      </c>
    </row>
    <row r="104" spans="1:16" ht="12.75">
      <c r="A104" t="s">
        <v>50</v>
      </c>
      <c s="34" t="s">
        <v>135</v>
      </c>
      <c s="34" t="s">
        <v>4077</v>
      </c>
      <c s="35" t="s">
        <v>5</v>
      </c>
      <c s="6" t="s">
        <v>4078</v>
      </c>
      <c s="36" t="s">
        <v>201</v>
      </c>
      <c s="37">
        <v>0.122</v>
      </c>
      <c s="36">
        <v>1.04161</v>
      </c>
      <c s="36">
        <f>ROUND(G104*H104,6)</f>
      </c>
      <c r="L104" s="38">
        <v>0</v>
      </c>
      <c s="32">
        <f>ROUND(ROUND(L104,2)*ROUND(G104,3),2)</f>
      </c>
      <c s="36" t="s">
        <v>316</v>
      </c>
      <c>
        <f>(M104*21)/100</f>
      </c>
      <c t="s">
        <v>28</v>
      </c>
    </row>
    <row r="105" spans="1:5" ht="12.75">
      <c r="A105" s="35" t="s">
        <v>55</v>
      </c>
      <c r="E105" s="39" t="s">
        <v>4078</v>
      </c>
    </row>
    <row r="106" spans="1:5" ht="12.75">
      <c r="A106" s="35" t="s">
        <v>56</v>
      </c>
      <c r="E106" s="40" t="s">
        <v>5</v>
      </c>
    </row>
    <row r="107" spans="1:5" ht="12.75">
      <c r="A107" t="s">
        <v>57</v>
      </c>
      <c r="E107" s="39" t="s">
        <v>5</v>
      </c>
    </row>
    <row r="108" spans="1:13" ht="12.75">
      <c r="A108" t="s">
        <v>47</v>
      </c>
      <c r="C108" s="31" t="s">
        <v>3286</v>
      </c>
      <c r="E108" s="33" t="s">
        <v>4079</v>
      </c>
      <c r="J108" s="32">
        <f>0</f>
      </c>
      <c s="32">
        <f>0</f>
      </c>
      <c s="32">
        <f>0+L109+L113+L117+L121+L125+L129+L133+L137</f>
      </c>
      <c s="32">
        <f>0+M109+M113+M117+M121+M125+M129+M133+M137</f>
      </c>
    </row>
    <row r="109" spans="1:16" ht="38.25">
      <c r="A109" t="s">
        <v>50</v>
      </c>
      <c s="34" t="s">
        <v>138</v>
      </c>
      <c s="34" t="s">
        <v>4080</v>
      </c>
      <c s="35" t="s">
        <v>5</v>
      </c>
      <c s="6" t="s">
        <v>4081</v>
      </c>
      <c s="36" t="s">
        <v>85</v>
      </c>
      <c s="37">
        <v>20</v>
      </c>
      <c s="36">
        <v>0.02864</v>
      </c>
      <c s="36">
        <f>ROUND(G109*H109,6)</f>
      </c>
      <c r="L109" s="38">
        <v>0</v>
      </c>
      <c s="32">
        <f>ROUND(ROUND(L109,2)*ROUND(G109,3),2)</f>
      </c>
      <c s="36" t="s">
        <v>316</v>
      </c>
      <c>
        <f>(M109*21)/100</f>
      </c>
      <c t="s">
        <v>28</v>
      </c>
    </row>
    <row r="110" spans="1:5" ht="38.25">
      <c r="A110" s="35" t="s">
        <v>55</v>
      </c>
      <c r="E110" s="39" t="s">
        <v>4082</v>
      </c>
    </row>
    <row r="111" spans="1:5" ht="12.75">
      <c r="A111" s="35" t="s">
        <v>56</v>
      </c>
      <c r="E111" s="40" t="s">
        <v>5</v>
      </c>
    </row>
    <row r="112" spans="1:5" ht="12.75">
      <c r="A112" t="s">
        <v>57</v>
      </c>
      <c r="E112" s="39" t="s">
        <v>5</v>
      </c>
    </row>
    <row r="113" spans="1:16" ht="12.75">
      <c r="A113" t="s">
        <v>50</v>
      </c>
      <c s="34" t="s">
        <v>141</v>
      </c>
      <c s="34" t="s">
        <v>4083</v>
      </c>
      <c s="35" t="s">
        <v>5</v>
      </c>
      <c s="6" t="s">
        <v>4084</v>
      </c>
      <c s="36" t="s">
        <v>320</v>
      </c>
      <c s="37">
        <v>1228</v>
      </c>
      <c s="36">
        <v>0</v>
      </c>
      <c s="36">
        <f>ROUND(G113*H113,6)</f>
      </c>
      <c r="L113" s="38">
        <v>0</v>
      </c>
      <c s="32">
        <f>ROUND(ROUND(L113,2)*ROUND(G113,3),2)</f>
      </c>
      <c s="36" t="s">
        <v>98</v>
      </c>
      <c>
        <f>(M113*21)/100</f>
      </c>
      <c t="s">
        <v>28</v>
      </c>
    </row>
    <row r="114" spans="1:5" ht="12.75">
      <c r="A114" s="35" t="s">
        <v>55</v>
      </c>
      <c r="E114" s="39" t="s">
        <v>4084</v>
      </c>
    </row>
    <row r="115" spans="1:5" ht="12.75">
      <c r="A115" s="35" t="s">
        <v>56</v>
      </c>
      <c r="E115" s="40" t="s">
        <v>4085</v>
      </c>
    </row>
    <row r="116" spans="1:5" ht="12.75">
      <c r="A116" t="s">
        <v>57</v>
      </c>
      <c r="E116" s="39" t="s">
        <v>5</v>
      </c>
    </row>
    <row r="117" spans="1:16" ht="12.75">
      <c r="A117" t="s">
        <v>50</v>
      </c>
      <c s="34" t="s">
        <v>144</v>
      </c>
      <c s="34" t="s">
        <v>4086</v>
      </c>
      <c s="35" t="s">
        <v>5</v>
      </c>
      <c s="6" t="s">
        <v>4087</v>
      </c>
      <c s="36" t="s">
        <v>320</v>
      </c>
      <c s="37">
        <v>1178.72</v>
      </c>
      <c s="36">
        <v>0.001</v>
      </c>
      <c s="36">
        <f>ROUND(G117*H117,6)</f>
      </c>
      <c r="L117" s="38">
        <v>0</v>
      </c>
      <c s="32">
        <f>ROUND(ROUND(L117,2)*ROUND(G117,3),2)</f>
      </c>
      <c s="36" t="s">
        <v>98</v>
      </c>
      <c>
        <f>(M117*21)/100</f>
      </c>
      <c t="s">
        <v>28</v>
      </c>
    </row>
    <row r="118" spans="1:5" ht="12.75">
      <c r="A118" s="35" t="s">
        <v>55</v>
      </c>
      <c r="E118" s="39" t="s">
        <v>4087</v>
      </c>
    </row>
    <row r="119" spans="1:5" ht="38.25">
      <c r="A119" s="35" t="s">
        <v>56</v>
      </c>
      <c r="E119" s="40" t="s">
        <v>4088</v>
      </c>
    </row>
    <row r="120" spans="1:5" ht="12.75">
      <c r="A120" t="s">
        <v>57</v>
      </c>
      <c r="E120" s="39" t="s">
        <v>5</v>
      </c>
    </row>
    <row r="121" spans="1:16" ht="25.5">
      <c r="A121" t="s">
        <v>50</v>
      </c>
      <c s="34" t="s">
        <v>149</v>
      </c>
      <c s="34" t="s">
        <v>4089</v>
      </c>
      <c s="35" t="s">
        <v>5</v>
      </c>
      <c s="6" t="s">
        <v>4090</v>
      </c>
      <c s="36" t="s">
        <v>85</v>
      </c>
      <c s="37">
        <v>12</v>
      </c>
      <c s="36">
        <v>0.00016</v>
      </c>
      <c s="36">
        <f>ROUND(G121*H121,6)</f>
      </c>
      <c r="L121" s="38">
        <v>0</v>
      </c>
      <c s="32">
        <f>ROUND(ROUND(L121,2)*ROUND(G121,3),2)</f>
      </c>
      <c s="36" t="s">
        <v>98</v>
      </c>
      <c>
        <f>(M121*21)/100</f>
      </c>
      <c t="s">
        <v>28</v>
      </c>
    </row>
    <row r="122" spans="1:5" ht="25.5">
      <c r="A122" s="35" t="s">
        <v>55</v>
      </c>
      <c r="E122" s="39" t="s">
        <v>4090</v>
      </c>
    </row>
    <row r="123" spans="1:5" ht="25.5">
      <c r="A123" s="35" t="s">
        <v>56</v>
      </c>
      <c r="E123" s="42" t="s">
        <v>4091</v>
      </c>
    </row>
    <row r="124" spans="1:5" ht="12.75">
      <c r="A124" t="s">
        <v>57</v>
      </c>
      <c r="E124" s="39" t="s">
        <v>5</v>
      </c>
    </row>
    <row r="125" spans="1:16" ht="25.5">
      <c r="A125" t="s">
        <v>50</v>
      </c>
      <c s="34" t="s">
        <v>152</v>
      </c>
      <c s="34" t="s">
        <v>4092</v>
      </c>
      <c s="35" t="s">
        <v>5</v>
      </c>
      <c s="6" t="s">
        <v>4093</v>
      </c>
      <c s="36" t="s">
        <v>85</v>
      </c>
      <c s="37">
        <v>232</v>
      </c>
      <c s="36">
        <v>4E-05</v>
      </c>
      <c s="36">
        <f>ROUND(G125*H125,6)</f>
      </c>
      <c r="L125" s="38">
        <v>0</v>
      </c>
      <c s="32">
        <f>ROUND(ROUND(L125,2)*ROUND(G125,3),2)</f>
      </c>
      <c s="36" t="s">
        <v>98</v>
      </c>
      <c>
        <f>(M125*21)/100</f>
      </c>
      <c t="s">
        <v>28</v>
      </c>
    </row>
    <row r="126" spans="1:5" ht="25.5">
      <c r="A126" s="35" t="s">
        <v>55</v>
      </c>
      <c r="E126" s="39" t="s">
        <v>4093</v>
      </c>
    </row>
    <row r="127" spans="1:5" ht="63.75">
      <c r="A127" s="35" t="s">
        <v>56</v>
      </c>
      <c r="E127" s="42" t="s">
        <v>4094</v>
      </c>
    </row>
    <row r="128" spans="1:5" ht="12.75">
      <c r="A128" t="s">
        <v>57</v>
      </c>
      <c r="E128" s="39" t="s">
        <v>5</v>
      </c>
    </row>
    <row r="129" spans="1:16" ht="25.5">
      <c r="A129" t="s">
        <v>50</v>
      </c>
      <c s="34" t="s">
        <v>156</v>
      </c>
      <c s="34" t="s">
        <v>4095</v>
      </c>
      <c s="35" t="s">
        <v>5</v>
      </c>
      <c s="6" t="s">
        <v>4096</v>
      </c>
      <c s="36" t="s">
        <v>85</v>
      </c>
      <c s="37">
        <v>216</v>
      </c>
      <c s="36">
        <v>0.00013</v>
      </c>
      <c s="36">
        <f>ROUND(G129*H129,6)</f>
      </c>
      <c r="L129" s="38">
        <v>0</v>
      </c>
      <c s="32">
        <f>ROUND(ROUND(L129,2)*ROUND(G129,3),2)</f>
      </c>
      <c s="36" t="s">
        <v>98</v>
      </c>
      <c>
        <f>(M129*21)/100</f>
      </c>
      <c t="s">
        <v>28</v>
      </c>
    </row>
    <row r="130" spans="1:5" ht="25.5">
      <c r="A130" s="35" t="s">
        <v>55</v>
      </c>
      <c r="E130" s="39" t="s">
        <v>4096</v>
      </c>
    </row>
    <row r="131" spans="1:5" ht="12.75">
      <c r="A131" s="35" t="s">
        <v>56</v>
      </c>
      <c r="E131" s="40" t="s">
        <v>5</v>
      </c>
    </row>
    <row r="132" spans="1:5" ht="12.75">
      <c r="A132" t="s">
        <v>57</v>
      </c>
      <c r="E132" s="39" t="s">
        <v>5</v>
      </c>
    </row>
    <row r="133" spans="1:16" ht="25.5">
      <c r="A133" t="s">
        <v>50</v>
      </c>
      <c s="34" t="s">
        <v>159</v>
      </c>
      <c s="34" t="s">
        <v>4097</v>
      </c>
      <c s="35" t="s">
        <v>5</v>
      </c>
      <c s="6" t="s">
        <v>4098</v>
      </c>
      <c s="36" t="s">
        <v>85</v>
      </c>
      <c s="37">
        <v>12</v>
      </c>
      <c s="36">
        <v>0.00098</v>
      </c>
      <c s="36">
        <f>ROUND(G133*H133,6)</f>
      </c>
      <c r="L133" s="38">
        <v>0</v>
      </c>
      <c s="32">
        <f>ROUND(ROUND(L133,2)*ROUND(G133,3),2)</f>
      </c>
      <c s="36" t="s">
        <v>98</v>
      </c>
      <c>
        <f>(M133*21)/100</f>
      </c>
      <c t="s">
        <v>28</v>
      </c>
    </row>
    <row r="134" spans="1:5" ht="25.5">
      <c r="A134" s="35" t="s">
        <v>55</v>
      </c>
      <c r="E134" s="39" t="s">
        <v>4098</v>
      </c>
    </row>
    <row r="135" spans="1:5" ht="12.75">
      <c r="A135" s="35" t="s">
        <v>56</v>
      </c>
      <c r="E135" s="40" t="s">
        <v>5</v>
      </c>
    </row>
    <row r="136" spans="1:5" ht="12.75">
      <c r="A136" t="s">
        <v>57</v>
      </c>
      <c r="E136" s="39" t="s">
        <v>5</v>
      </c>
    </row>
    <row r="137" spans="1:16" ht="25.5">
      <c r="A137" t="s">
        <v>50</v>
      </c>
      <c s="34" t="s">
        <v>162</v>
      </c>
      <c s="34" t="s">
        <v>4099</v>
      </c>
      <c s="35" t="s">
        <v>5</v>
      </c>
      <c s="6" t="s">
        <v>4100</v>
      </c>
      <c s="36" t="s">
        <v>85</v>
      </c>
      <c s="37">
        <v>16</v>
      </c>
      <c s="36">
        <v>0.00013</v>
      </c>
      <c s="36">
        <f>ROUND(G137*H137,6)</f>
      </c>
      <c r="L137" s="38">
        <v>0</v>
      </c>
      <c s="32">
        <f>ROUND(ROUND(L137,2)*ROUND(G137,3),2)</f>
      </c>
      <c s="36" t="s">
        <v>98</v>
      </c>
      <c>
        <f>(M137*21)/100</f>
      </c>
      <c t="s">
        <v>28</v>
      </c>
    </row>
    <row r="138" spans="1:5" ht="25.5">
      <c r="A138" s="35" t="s">
        <v>55</v>
      </c>
      <c r="E138" s="39" t="s">
        <v>4100</v>
      </c>
    </row>
    <row r="139" spans="1:5" ht="12.75">
      <c r="A139" s="35" t="s">
        <v>56</v>
      </c>
      <c r="E139" s="40" t="s">
        <v>5</v>
      </c>
    </row>
    <row r="140" spans="1:5" ht="12.75">
      <c r="A140" t="s">
        <v>57</v>
      </c>
      <c r="E140" s="39" t="s">
        <v>5</v>
      </c>
    </row>
    <row r="141" spans="1:13" ht="12.75">
      <c r="A141" t="s">
        <v>47</v>
      </c>
      <c r="C141" s="31" t="s">
        <v>3293</v>
      </c>
      <c r="E141" s="33" t="s">
        <v>4101</v>
      </c>
      <c r="J141" s="32">
        <f>0</f>
      </c>
      <c s="32">
        <f>0</f>
      </c>
      <c s="32">
        <f>0+L142+L146</f>
      </c>
      <c s="32">
        <f>0+M142+M146</f>
      </c>
    </row>
    <row r="142" spans="1:16" ht="12.75">
      <c r="A142" t="s">
        <v>50</v>
      </c>
      <c s="34" t="s">
        <v>165</v>
      </c>
      <c s="34" t="s">
        <v>4102</v>
      </c>
      <c s="35" t="s">
        <v>5</v>
      </c>
      <c s="6" t="s">
        <v>4103</v>
      </c>
      <c s="36" t="s">
        <v>78</v>
      </c>
      <c s="37">
        <v>279</v>
      </c>
      <c s="36">
        <v>5E-05</v>
      </c>
      <c s="36">
        <f>ROUND(G142*H142,6)</f>
      </c>
      <c r="L142" s="38">
        <v>0</v>
      </c>
      <c s="32">
        <f>ROUND(ROUND(L142,2)*ROUND(G142,3),2)</f>
      </c>
      <c s="36" t="s">
        <v>316</v>
      </c>
      <c>
        <f>(M142*21)/100</f>
      </c>
      <c t="s">
        <v>28</v>
      </c>
    </row>
    <row r="143" spans="1:5" ht="12.75">
      <c r="A143" s="35" t="s">
        <v>55</v>
      </c>
      <c r="E143" s="39" t="s">
        <v>4103</v>
      </c>
    </row>
    <row r="144" spans="1:5" ht="12.75">
      <c r="A144" s="35" t="s">
        <v>56</v>
      </c>
      <c r="E144" s="40" t="s">
        <v>5</v>
      </c>
    </row>
    <row r="145" spans="1:5" ht="12.75">
      <c r="A145" t="s">
        <v>57</v>
      </c>
      <c r="E145" s="39" t="s">
        <v>5</v>
      </c>
    </row>
    <row r="146" spans="1:16" ht="25.5">
      <c r="A146" t="s">
        <v>50</v>
      </c>
      <c s="34" t="s">
        <v>169</v>
      </c>
      <c s="34" t="s">
        <v>4104</v>
      </c>
      <c s="35" t="s">
        <v>5</v>
      </c>
      <c s="6" t="s">
        <v>4105</v>
      </c>
      <c s="36" t="s">
        <v>78</v>
      </c>
      <c s="37">
        <v>279</v>
      </c>
      <c s="36">
        <v>5E-05</v>
      </c>
      <c s="36">
        <f>ROUND(G146*H146,6)</f>
      </c>
      <c r="L146" s="38">
        <v>0</v>
      </c>
      <c s="32">
        <f>ROUND(ROUND(L146,2)*ROUND(G146,3),2)</f>
      </c>
      <c s="36" t="s">
        <v>316</v>
      </c>
      <c>
        <f>(M146*21)/100</f>
      </c>
      <c t="s">
        <v>28</v>
      </c>
    </row>
    <row r="147" spans="1:5" ht="25.5">
      <c r="A147" s="35" t="s">
        <v>55</v>
      </c>
      <c r="E147" s="39" t="s">
        <v>4105</v>
      </c>
    </row>
    <row r="148" spans="1:5" ht="12.75">
      <c r="A148" s="35" t="s">
        <v>56</v>
      </c>
      <c r="E148" s="40" t="s">
        <v>5</v>
      </c>
    </row>
    <row r="149" spans="1:5" ht="12.75">
      <c r="A149" t="s">
        <v>57</v>
      </c>
      <c r="E149" s="39" t="s">
        <v>5</v>
      </c>
    </row>
    <row r="150" spans="1:13" ht="12.75">
      <c r="A150" t="s">
        <v>47</v>
      </c>
      <c r="C150" s="31" t="s">
        <v>897</v>
      </c>
      <c r="E150" s="33" t="s">
        <v>898</v>
      </c>
      <c r="J150" s="32">
        <f>0</f>
      </c>
      <c s="32">
        <f>0</f>
      </c>
      <c s="32">
        <f>0+L151+L155+L159+L163+L167</f>
      </c>
      <c s="32">
        <f>0+M151+M155+M159+M163+M167</f>
      </c>
    </row>
    <row r="151" spans="1:16" ht="25.5">
      <c r="A151" t="s">
        <v>50</v>
      </c>
      <c s="34" t="s">
        <v>172</v>
      </c>
      <c s="34" t="s">
        <v>4106</v>
      </c>
      <c s="35" t="s">
        <v>5</v>
      </c>
      <c s="6" t="s">
        <v>4107</v>
      </c>
      <c s="36" t="s">
        <v>78</v>
      </c>
      <c s="37">
        <v>336</v>
      </c>
      <c s="36">
        <v>0.00052</v>
      </c>
      <c s="36">
        <f>ROUND(G151*H151,6)</f>
      </c>
      <c r="L151" s="38">
        <v>0</v>
      </c>
      <c s="32">
        <f>ROUND(ROUND(L151,2)*ROUND(G151,3),2)</f>
      </c>
      <c s="36" t="s">
        <v>316</v>
      </c>
      <c>
        <f>(M151*21)/100</f>
      </c>
      <c t="s">
        <v>28</v>
      </c>
    </row>
    <row r="152" spans="1:5" ht="25.5">
      <c r="A152" s="35" t="s">
        <v>55</v>
      </c>
      <c r="E152" s="39" t="s">
        <v>4107</v>
      </c>
    </row>
    <row r="153" spans="1:5" ht="12.75">
      <c r="A153" s="35" t="s">
        <v>56</v>
      </c>
      <c r="E153" s="40" t="s">
        <v>5</v>
      </c>
    </row>
    <row r="154" spans="1:5" ht="12.75">
      <c r="A154" t="s">
        <v>57</v>
      </c>
      <c r="E154" s="39" t="s">
        <v>5</v>
      </c>
    </row>
    <row r="155" spans="1:16" ht="25.5">
      <c r="A155" t="s">
        <v>50</v>
      </c>
      <c s="34" t="s">
        <v>175</v>
      </c>
      <c s="34" t="s">
        <v>4108</v>
      </c>
      <c s="35" t="s">
        <v>5</v>
      </c>
      <c s="6" t="s">
        <v>4109</v>
      </c>
      <c s="36" t="s">
        <v>201</v>
      </c>
      <c s="37">
        <v>0.795</v>
      </c>
      <c s="36">
        <v>1</v>
      </c>
      <c s="36">
        <f>ROUND(G155*H155,6)</f>
      </c>
      <c r="L155" s="38">
        <v>0</v>
      </c>
      <c s="32">
        <f>ROUND(ROUND(L155,2)*ROUND(G155,3),2)</f>
      </c>
      <c s="36" t="s">
        <v>316</v>
      </c>
      <c>
        <f>(M155*21)/100</f>
      </c>
      <c t="s">
        <v>28</v>
      </c>
    </row>
    <row r="156" spans="1:5" ht="25.5">
      <c r="A156" s="35" t="s">
        <v>55</v>
      </c>
      <c r="E156" s="39" t="s">
        <v>4109</v>
      </c>
    </row>
    <row r="157" spans="1:5" ht="12.75">
      <c r="A157" s="35" t="s">
        <v>56</v>
      </c>
      <c r="E157" s="40" t="s">
        <v>5</v>
      </c>
    </row>
    <row r="158" spans="1:5" ht="12.75">
      <c r="A158" t="s">
        <v>57</v>
      </c>
      <c r="E158" s="39" t="s">
        <v>5</v>
      </c>
    </row>
    <row r="159" spans="1:16" ht="25.5">
      <c r="A159" t="s">
        <v>50</v>
      </c>
      <c s="34" t="s">
        <v>180</v>
      </c>
      <c s="34" t="s">
        <v>4110</v>
      </c>
      <c s="35" t="s">
        <v>5</v>
      </c>
      <c s="6" t="s">
        <v>4111</v>
      </c>
      <c s="36" t="s">
        <v>78</v>
      </c>
      <c s="37">
        <v>41.4</v>
      </c>
      <c s="36">
        <v>0.00033</v>
      </c>
      <c s="36">
        <f>ROUND(G159*H159,6)</f>
      </c>
      <c r="L159" s="38">
        <v>0</v>
      </c>
      <c s="32">
        <f>ROUND(ROUND(L159,2)*ROUND(G159,3),2)</f>
      </c>
      <c s="36" t="s">
        <v>316</v>
      </c>
      <c>
        <f>(M159*21)/100</f>
      </c>
      <c t="s">
        <v>28</v>
      </c>
    </row>
    <row r="160" spans="1:5" ht="25.5">
      <c r="A160" s="35" t="s">
        <v>55</v>
      </c>
      <c r="E160" s="39" t="s">
        <v>4111</v>
      </c>
    </row>
    <row r="161" spans="1:5" ht="12.75">
      <c r="A161" s="35" t="s">
        <v>56</v>
      </c>
      <c r="E161" s="40" t="s">
        <v>5</v>
      </c>
    </row>
    <row r="162" spans="1:5" ht="12.75">
      <c r="A162" t="s">
        <v>57</v>
      </c>
      <c r="E162" s="39" t="s">
        <v>5</v>
      </c>
    </row>
    <row r="163" spans="1:16" ht="25.5">
      <c r="A163" t="s">
        <v>50</v>
      </c>
      <c s="34" t="s">
        <v>183</v>
      </c>
      <c s="34" t="s">
        <v>4112</v>
      </c>
      <c s="35" t="s">
        <v>5</v>
      </c>
      <c s="6" t="s">
        <v>4113</v>
      </c>
      <c s="36" t="s">
        <v>201</v>
      </c>
      <c s="37">
        <v>0.053</v>
      </c>
      <c s="36">
        <v>1</v>
      </c>
      <c s="36">
        <f>ROUND(G163*H163,6)</f>
      </c>
      <c r="L163" s="38">
        <v>0</v>
      </c>
      <c s="32">
        <f>ROUND(ROUND(L163,2)*ROUND(G163,3),2)</f>
      </c>
      <c s="36" t="s">
        <v>316</v>
      </c>
      <c>
        <f>(M163*21)/100</f>
      </c>
      <c t="s">
        <v>28</v>
      </c>
    </row>
    <row r="164" spans="1:5" ht="25.5">
      <c r="A164" s="35" t="s">
        <v>55</v>
      </c>
      <c r="E164" s="39" t="s">
        <v>4113</v>
      </c>
    </row>
    <row r="165" spans="1:5" ht="12.75">
      <c r="A165" s="35" t="s">
        <v>56</v>
      </c>
      <c r="E165" s="40" t="s">
        <v>4114</v>
      </c>
    </row>
    <row r="166" spans="1:5" ht="12.75">
      <c r="A166" t="s">
        <v>57</v>
      </c>
      <c r="E166" s="39" t="s">
        <v>5</v>
      </c>
    </row>
    <row r="167" spans="1:16" ht="25.5">
      <c r="A167" t="s">
        <v>50</v>
      </c>
      <c s="34" t="s">
        <v>186</v>
      </c>
      <c s="34" t="s">
        <v>4115</v>
      </c>
      <c s="35" t="s">
        <v>5</v>
      </c>
      <c s="6" t="s">
        <v>4116</v>
      </c>
      <c s="36" t="s">
        <v>78</v>
      </c>
      <c s="37">
        <v>322.4</v>
      </c>
      <c s="36">
        <v>0.00153</v>
      </c>
      <c s="36">
        <f>ROUND(G167*H167,6)</f>
      </c>
      <c r="L167" s="38">
        <v>0</v>
      </c>
      <c s="32">
        <f>ROUND(ROUND(L167,2)*ROUND(G167,3),2)</f>
      </c>
      <c s="36" t="s">
        <v>316</v>
      </c>
      <c>
        <f>(M167*21)/100</f>
      </c>
      <c t="s">
        <v>28</v>
      </c>
    </row>
    <row r="168" spans="1:5" ht="38.25">
      <c r="A168" s="35" t="s">
        <v>55</v>
      </c>
      <c r="E168" s="39" t="s">
        <v>4117</v>
      </c>
    </row>
    <row r="169" spans="1:5" ht="12.75">
      <c r="A169" s="35" t="s">
        <v>56</v>
      </c>
      <c r="E169" s="40" t="s">
        <v>5</v>
      </c>
    </row>
    <row r="170" spans="1:5" ht="12.75">
      <c r="A170" t="s">
        <v>57</v>
      </c>
      <c r="E170" s="39" t="s">
        <v>5</v>
      </c>
    </row>
    <row r="171" spans="1:13" ht="12.75">
      <c r="A171" t="s">
        <v>47</v>
      </c>
      <c r="C171" s="31" t="s">
        <v>3613</v>
      </c>
      <c r="E171" s="33" t="s">
        <v>3614</v>
      </c>
      <c r="J171" s="32">
        <f>0</f>
      </c>
      <c s="32">
        <f>0</f>
      </c>
      <c s="32">
        <f>0+L172</f>
      </c>
      <c s="32">
        <f>0+M172</f>
      </c>
    </row>
    <row r="172" spans="1:16" ht="25.5">
      <c r="A172" t="s">
        <v>50</v>
      </c>
      <c s="34" t="s">
        <v>203</v>
      </c>
      <c s="34" t="s">
        <v>3616</v>
      </c>
      <c s="35" t="s">
        <v>5</v>
      </c>
      <c s="6" t="s">
        <v>3617</v>
      </c>
      <c s="36" t="s">
        <v>201</v>
      </c>
      <c s="37">
        <v>1.996</v>
      </c>
      <c s="36">
        <v>0</v>
      </c>
      <c s="36">
        <f>ROUND(G172*H172,6)</f>
      </c>
      <c r="L172" s="38">
        <v>0</v>
      </c>
      <c s="32">
        <f>ROUND(ROUND(L172,2)*ROUND(G172,3),2)</f>
      </c>
      <c s="36" t="s">
        <v>316</v>
      </c>
      <c>
        <f>(M172*21)/100</f>
      </c>
      <c t="s">
        <v>28</v>
      </c>
    </row>
    <row r="173" spans="1:5" ht="25.5">
      <c r="A173" s="35" t="s">
        <v>55</v>
      </c>
      <c r="E173" s="39" t="s">
        <v>3617</v>
      </c>
    </row>
    <row r="174" spans="1:5" ht="12.75">
      <c r="A174" s="35" t="s">
        <v>56</v>
      </c>
      <c r="E174" s="40" t="s">
        <v>5</v>
      </c>
    </row>
    <row r="175" spans="1:5" ht="12.75">
      <c r="A175" t="s">
        <v>57</v>
      </c>
      <c r="E175" s="39" t="s">
        <v>5</v>
      </c>
    </row>
    <row r="176" spans="1:13" ht="12.75">
      <c r="A176" t="s">
        <v>47</v>
      </c>
      <c r="C176" s="31" t="s">
        <v>594</v>
      </c>
      <c r="E176" s="33" t="s">
        <v>595</v>
      </c>
      <c r="J176" s="32">
        <f>0</f>
      </c>
      <c s="32">
        <f>0</f>
      </c>
      <c s="32">
        <f>0+L177</f>
      </c>
      <c s="32">
        <f>0+M177</f>
      </c>
    </row>
    <row r="177" spans="1:16" ht="38.25">
      <c r="A177" t="s">
        <v>50</v>
      </c>
      <c s="34" t="s">
        <v>474</v>
      </c>
      <c s="34" t="s">
        <v>3619</v>
      </c>
      <c s="35" t="s">
        <v>5</v>
      </c>
      <c s="6" t="s">
        <v>3620</v>
      </c>
      <c s="36" t="s">
        <v>201</v>
      </c>
      <c s="37">
        <v>154.916</v>
      </c>
      <c s="36">
        <v>0</v>
      </c>
      <c s="36">
        <f>ROUND(G177*H177,6)</f>
      </c>
      <c r="L177" s="38">
        <v>0</v>
      </c>
      <c s="32">
        <f>ROUND(ROUND(L177,2)*ROUND(G177,3),2)</f>
      </c>
      <c s="36" t="s">
        <v>316</v>
      </c>
      <c>
        <f>(M177*21)/100</f>
      </c>
      <c t="s">
        <v>28</v>
      </c>
    </row>
    <row r="178" spans="1:5" ht="38.25">
      <c r="A178" s="35" t="s">
        <v>55</v>
      </c>
      <c r="E178" s="39" t="s">
        <v>3621</v>
      </c>
    </row>
    <row r="179" spans="1:5" ht="12.75">
      <c r="A179" s="35" t="s">
        <v>56</v>
      </c>
      <c r="E179" s="40" t="s">
        <v>5</v>
      </c>
    </row>
    <row r="180" spans="1:5" ht="12.75">
      <c r="A180" t="s">
        <v>57</v>
      </c>
      <c r="E180" s="39" t="s">
        <v>5</v>
      </c>
    </row>
    <row r="181" spans="1:13" ht="12.75">
      <c r="A181" t="s">
        <v>47</v>
      </c>
      <c r="C181" s="31" t="s">
        <v>195</v>
      </c>
      <c r="E181" s="33" t="s">
        <v>196</v>
      </c>
      <c r="J181" s="32">
        <f>0</f>
      </c>
      <c s="32">
        <f>0</f>
      </c>
      <c s="32">
        <f>0+L182+L186+L190</f>
      </c>
      <c s="32">
        <f>0+M182+M186+M190</f>
      </c>
    </row>
    <row r="182" spans="1:16" ht="25.5">
      <c r="A182" t="s">
        <v>50</v>
      </c>
      <c s="34" t="s">
        <v>192</v>
      </c>
      <c s="34" t="s">
        <v>627</v>
      </c>
      <c s="35" t="s">
        <v>628</v>
      </c>
      <c s="6" t="s">
        <v>629</v>
      </c>
      <c s="36" t="s">
        <v>201</v>
      </c>
      <c s="37">
        <v>1.996</v>
      </c>
      <c s="36">
        <v>0</v>
      </c>
      <c s="36">
        <f>ROUND(G182*H182,6)</f>
      </c>
      <c r="L182" s="38">
        <v>0</v>
      </c>
      <c s="32">
        <f>ROUND(ROUND(L182,2)*ROUND(G182,3),2)</f>
      </c>
      <c s="36" t="s">
        <v>316</v>
      </c>
      <c>
        <f>(M182*21)/100</f>
      </c>
      <c t="s">
        <v>28</v>
      </c>
    </row>
    <row r="183" spans="1:5" ht="25.5">
      <c r="A183" s="35" t="s">
        <v>55</v>
      </c>
      <c r="E183" s="39" t="s">
        <v>630</v>
      </c>
    </row>
    <row r="184" spans="1:5" ht="12.75">
      <c r="A184" s="35" t="s">
        <v>56</v>
      </c>
      <c r="E184" s="40" t="s">
        <v>5</v>
      </c>
    </row>
    <row r="185" spans="1:5" ht="12.75">
      <c r="A185" t="s">
        <v>57</v>
      </c>
      <c r="E185" s="39" t="s">
        <v>5</v>
      </c>
    </row>
    <row r="186" spans="1:16" ht="25.5">
      <c r="A186" t="s">
        <v>50</v>
      </c>
      <c s="34" t="s">
        <v>197</v>
      </c>
      <c s="34" t="s">
        <v>633</v>
      </c>
      <c s="35" t="s">
        <v>634</v>
      </c>
      <c s="6" t="s">
        <v>635</v>
      </c>
      <c s="36" t="s">
        <v>201</v>
      </c>
      <c s="37">
        <v>19.96</v>
      </c>
      <c s="36">
        <v>0</v>
      </c>
      <c s="36">
        <f>ROUND(G186*H186,6)</f>
      </c>
      <c r="L186" s="38">
        <v>0</v>
      </c>
      <c s="32">
        <f>ROUND(ROUND(L186,2)*ROUND(G186,3),2)</f>
      </c>
      <c s="36" t="s">
        <v>316</v>
      </c>
      <c>
        <f>(M186*21)/100</f>
      </c>
      <c t="s">
        <v>28</v>
      </c>
    </row>
    <row r="187" spans="1:5" ht="25.5">
      <c r="A187" s="35" t="s">
        <v>55</v>
      </c>
      <c r="E187" s="39" t="s">
        <v>636</v>
      </c>
    </row>
    <row r="188" spans="1:5" ht="25.5">
      <c r="A188" s="35" t="s">
        <v>56</v>
      </c>
      <c r="E188" s="40" t="s">
        <v>4118</v>
      </c>
    </row>
    <row r="189" spans="1:5" ht="12.75">
      <c r="A189" t="s">
        <v>57</v>
      </c>
      <c r="E189" s="39" t="s">
        <v>5</v>
      </c>
    </row>
    <row r="190" spans="1:16" ht="38.25">
      <c r="A190" t="s">
        <v>50</v>
      </c>
      <c s="34" t="s">
        <v>208</v>
      </c>
      <c s="34" t="s">
        <v>926</v>
      </c>
      <c s="35" t="s">
        <v>927</v>
      </c>
      <c s="6" t="s">
        <v>928</v>
      </c>
      <c s="36" t="s">
        <v>201</v>
      </c>
      <c s="37">
        <v>1.996</v>
      </c>
      <c s="36">
        <v>0</v>
      </c>
      <c s="36">
        <f>ROUND(G190*H190,6)</f>
      </c>
      <c r="L190" s="38">
        <v>0</v>
      </c>
      <c s="32">
        <f>ROUND(ROUND(L190,2)*ROUND(G190,3),2)</f>
      </c>
      <c s="36" t="s">
        <v>316</v>
      </c>
      <c>
        <f>(M190*21)/100</f>
      </c>
      <c t="s">
        <v>28</v>
      </c>
    </row>
    <row r="191" spans="1:5" ht="25.5">
      <c r="A191" s="35" t="s">
        <v>55</v>
      </c>
      <c r="E191" s="39" t="s">
        <v>929</v>
      </c>
    </row>
    <row r="192" spans="1:5" ht="12.75">
      <c r="A192" s="35" t="s">
        <v>56</v>
      </c>
      <c r="E192" s="40" t="s">
        <v>5</v>
      </c>
    </row>
    <row r="193" spans="1:5" ht="12.75">
      <c r="A193" t="s">
        <v>57</v>
      </c>
      <c r="E1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COUNTIFS(L8:L903,"=0",A8:A903,"P")+COUNTIFS(L8:L903,"",A8:A903,"P")+SUM(Q8:Q903)</f>
      </c>
    </row>
    <row r="8" spans="1:13" ht="12.75">
      <c r="A8" t="s">
        <v>45</v>
      </c>
      <c r="C8" s="28" t="s">
        <v>4121</v>
      </c>
      <c r="E8" s="30" t="s">
        <v>4120</v>
      </c>
      <c r="J8" s="29">
        <f>0+J9+J46+J67+J100+J105+J154+J431+J668+J693+J882</f>
      </c>
      <c s="29">
        <f>0+K9+K46+K67+K100+K105+K154+K431+K668+K693+K882</f>
      </c>
      <c s="29">
        <f>0+L9+L46+L67+L100+L105+L154+L431+L668+L693+L882</f>
      </c>
      <c s="29">
        <f>0+M9+M46+M67+M100+M105+M154+M431+M668+M693+M882</f>
      </c>
    </row>
    <row r="9" spans="1:13" ht="12.75">
      <c r="A9" t="s">
        <v>47</v>
      </c>
      <c r="C9" s="31" t="s">
        <v>224</v>
      </c>
      <c r="E9" s="33" t="s">
        <v>4122</v>
      </c>
      <c r="J9" s="32">
        <f>0</f>
      </c>
      <c s="32">
        <f>0</f>
      </c>
      <c s="32">
        <f>0+L10+L14+L18+L22+L26+L30+L34+L38+L42</f>
      </c>
      <c s="32">
        <f>0+M10+M14+M18+M22+M26+M30+M34+M38+M42</f>
      </c>
    </row>
    <row r="10" spans="1:16" ht="25.5">
      <c r="A10" t="s">
        <v>50</v>
      </c>
      <c s="34" t="s">
        <v>48</v>
      </c>
      <c s="34" t="s">
        <v>4123</v>
      </c>
      <c s="35" t="s">
        <v>5</v>
      </c>
      <c s="6" t="s">
        <v>4124</v>
      </c>
      <c s="36" t="s">
        <v>228</v>
      </c>
      <c s="37">
        <v>1</v>
      </c>
      <c s="36">
        <v>1.92655</v>
      </c>
      <c s="36">
        <f>ROUND(G10*H10,6)</f>
      </c>
      <c r="L10" s="38">
        <v>0</v>
      </c>
      <c s="32">
        <f>ROUND(ROUND(L10,2)*ROUND(G10,3),2)</f>
      </c>
      <c s="36" t="s">
        <v>316</v>
      </c>
      <c>
        <f>(M10*21)/100</f>
      </c>
      <c t="s">
        <v>28</v>
      </c>
    </row>
    <row r="11" spans="1:5" ht="25.5">
      <c r="A11" s="35" t="s">
        <v>55</v>
      </c>
      <c r="E11" s="39" t="s">
        <v>4124</v>
      </c>
    </row>
    <row r="12" spans="1:5" ht="12.75">
      <c r="A12" s="35" t="s">
        <v>56</v>
      </c>
      <c r="E12" s="40" t="s">
        <v>5</v>
      </c>
    </row>
    <row r="13" spans="1:5" ht="12.75">
      <c r="A13" t="s">
        <v>57</v>
      </c>
      <c r="E13" s="39" t="s">
        <v>5</v>
      </c>
    </row>
    <row r="14" spans="1:16" ht="25.5">
      <c r="A14" t="s">
        <v>50</v>
      </c>
      <c s="34" t="s">
        <v>28</v>
      </c>
      <c s="34" t="s">
        <v>4125</v>
      </c>
      <c s="35" t="s">
        <v>5</v>
      </c>
      <c s="6" t="s">
        <v>4126</v>
      </c>
      <c s="36" t="s">
        <v>228</v>
      </c>
      <c s="37">
        <v>1</v>
      </c>
      <c s="36">
        <v>0</v>
      </c>
      <c s="36">
        <f>ROUND(G14*H14,6)</f>
      </c>
      <c r="L14" s="38">
        <v>0</v>
      </c>
      <c s="32">
        <f>ROUND(ROUND(L14,2)*ROUND(G14,3),2)</f>
      </c>
      <c s="36" t="s">
        <v>98</v>
      </c>
      <c>
        <f>(M14*21)/100</f>
      </c>
      <c t="s">
        <v>28</v>
      </c>
    </row>
    <row r="15" spans="1:5" ht="25.5">
      <c r="A15" s="35" t="s">
        <v>55</v>
      </c>
      <c r="E15" s="39" t="s">
        <v>4126</v>
      </c>
    </row>
    <row r="16" spans="1:5" ht="12.75">
      <c r="A16" s="35" t="s">
        <v>56</v>
      </c>
      <c r="E16" s="40" t="s">
        <v>5</v>
      </c>
    </row>
    <row r="17" spans="1:5" ht="12.75">
      <c r="A17" t="s">
        <v>57</v>
      </c>
      <c r="E17" s="39" t="s">
        <v>5</v>
      </c>
    </row>
    <row r="18" spans="1:16" ht="12.75">
      <c r="A18" t="s">
        <v>50</v>
      </c>
      <c s="34" t="s">
        <v>26</v>
      </c>
      <c s="34" t="s">
        <v>4127</v>
      </c>
      <c s="35" t="s">
        <v>5</v>
      </c>
      <c s="6" t="s">
        <v>4128</v>
      </c>
      <c s="36" t="s">
        <v>228</v>
      </c>
      <c s="37">
        <v>1</v>
      </c>
      <c s="36">
        <v>0</v>
      </c>
      <c s="36">
        <f>ROUND(G18*H18,6)</f>
      </c>
      <c r="L18" s="38">
        <v>0</v>
      </c>
      <c s="32">
        <f>ROUND(ROUND(L18,2)*ROUND(G18,3),2)</f>
      </c>
      <c s="36" t="s">
        <v>98</v>
      </c>
      <c>
        <f>(M18*21)/100</f>
      </c>
      <c t="s">
        <v>28</v>
      </c>
    </row>
    <row r="19" spans="1:5" ht="12.75">
      <c r="A19" s="35" t="s">
        <v>55</v>
      </c>
      <c r="E19" s="39" t="s">
        <v>4128</v>
      </c>
    </row>
    <row r="20" spans="1:5" ht="12.75">
      <c r="A20" s="35" t="s">
        <v>56</v>
      </c>
      <c r="E20" s="40" t="s">
        <v>5</v>
      </c>
    </row>
    <row r="21" spans="1:5" ht="12.75">
      <c r="A21" t="s">
        <v>57</v>
      </c>
      <c r="E21" s="39" t="s">
        <v>5</v>
      </c>
    </row>
    <row r="22" spans="1:16" ht="12.75">
      <c r="A22" t="s">
        <v>50</v>
      </c>
      <c s="34" t="s">
        <v>63</v>
      </c>
      <c s="34" t="s">
        <v>4129</v>
      </c>
      <c s="35" t="s">
        <v>5</v>
      </c>
      <c s="6" t="s">
        <v>4130</v>
      </c>
      <c s="36" t="s">
        <v>228</v>
      </c>
      <c s="37">
        <v>1</v>
      </c>
      <c s="36">
        <v>0</v>
      </c>
      <c s="36">
        <f>ROUND(G22*H22,6)</f>
      </c>
      <c r="L22" s="38">
        <v>0</v>
      </c>
      <c s="32">
        <f>ROUND(ROUND(L22,2)*ROUND(G22,3),2)</f>
      </c>
      <c s="36" t="s">
        <v>98</v>
      </c>
      <c>
        <f>(M22*21)/100</f>
      </c>
      <c t="s">
        <v>28</v>
      </c>
    </row>
    <row r="23" spans="1:5" ht="12.75">
      <c r="A23" s="35" t="s">
        <v>55</v>
      </c>
      <c r="E23" s="39" t="s">
        <v>4130</v>
      </c>
    </row>
    <row r="24" spans="1:5" ht="12.75">
      <c r="A24" s="35" t="s">
        <v>56</v>
      </c>
      <c r="E24" s="40" t="s">
        <v>5</v>
      </c>
    </row>
    <row r="25" spans="1:5" ht="12.75">
      <c r="A25" t="s">
        <v>57</v>
      </c>
      <c r="E25" s="39" t="s">
        <v>5</v>
      </c>
    </row>
    <row r="26" spans="1:16" ht="12.75">
      <c r="A26" t="s">
        <v>50</v>
      </c>
      <c s="34" t="s">
        <v>66</v>
      </c>
      <c s="34" t="s">
        <v>4131</v>
      </c>
      <c s="35" t="s">
        <v>5</v>
      </c>
      <c s="6" t="s">
        <v>4132</v>
      </c>
      <c s="36" t="s">
        <v>228</v>
      </c>
      <c s="37">
        <v>1</v>
      </c>
      <c s="36">
        <v>0</v>
      </c>
      <c s="36">
        <f>ROUND(G26*H26,6)</f>
      </c>
      <c r="L26" s="38">
        <v>0</v>
      </c>
      <c s="32">
        <f>ROUND(ROUND(L26,2)*ROUND(G26,3),2)</f>
      </c>
      <c s="36" t="s">
        <v>98</v>
      </c>
      <c>
        <f>(M26*21)/100</f>
      </c>
      <c t="s">
        <v>28</v>
      </c>
    </row>
    <row r="27" spans="1:5" ht="12.75">
      <c r="A27" s="35" t="s">
        <v>55</v>
      </c>
      <c r="E27" s="39" t="s">
        <v>4132</v>
      </c>
    </row>
    <row r="28" spans="1:5" ht="12.75">
      <c r="A28" s="35" t="s">
        <v>56</v>
      </c>
      <c r="E28" s="40" t="s">
        <v>5</v>
      </c>
    </row>
    <row r="29" spans="1:5" ht="12.75">
      <c r="A29" t="s">
        <v>57</v>
      </c>
      <c r="E29" s="39" t="s">
        <v>5</v>
      </c>
    </row>
    <row r="30" spans="1:16" ht="12.75">
      <c r="A30" t="s">
        <v>50</v>
      </c>
      <c s="34" t="s">
        <v>27</v>
      </c>
      <c s="34" t="s">
        <v>4133</v>
      </c>
      <c s="35" t="s">
        <v>5</v>
      </c>
      <c s="6" t="s">
        <v>4134</v>
      </c>
      <c s="36" t="s">
        <v>228</v>
      </c>
      <c s="37">
        <v>1</v>
      </c>
      <c s="36">
        <v>0</v>
      </c>
      <c s="36">
        <f>ROUND(G30*H30,6)</f>
      </c>
      <c r="L30" s="38">
        <v>0</v>
      </c>
      <c s="32">
        <f>ROUND(ROUND(L30,2)*ROUND(G30,3),2)</f>
      </c>
      <c s="36" t="s">
        <v>98</v>
      </c>
      <c>
        <f>(M30*21)/100</f>
      </c>
      <c t="s">
        <v>28</v>
      </c>
    </row>
    <row r="31" spans="1:5" ht="12.75">
      <c r="A31" s="35" t="s">
        <v>55</v>
      </c>
      <c r="E31" s="39" t="s">
        <v>4134</v>
      </c>
    </row>
    <row r="32" spans="1:5" ht="12.75">
      <c r="A32" s="35" t="s">
        <v>56</v>
      </c>
      <c r="E32" s="40" t="s">
        <v>5</v>
      </c>
    </row>
    <row r="33" spans="1:5" ht="12.75">
      <c r="A33" t="s">
        <v>57</v>
      </c>
      <c r="E33" s="39" t="s">
        <v>5</v>
      </c>
    </row>
    <row r="34" spans="1:16" ht="12.75">
      <c r="A34" t="s">
        <v>50</v>
      </c>
      <c s="34" t="s">
        <v>75</v>
      </c>
      <c s="34" t="s">
        <v>4135</v>
      </c>
      <c s="35" t="s">
        <v>5</v>
      </c>
      <c s="6" t="s">
        <v>4136</v>
      </c>
      <c s="36" t="s">
        <v>228</v>
      </c>
      <c s="37">
        <v>2</v>
      </c>
      <c s="36">
        <v>0</v>
      </c>
      <c s="36">
        <f>ROUND(G34*H34,6)</f>
      </c>
      <c r="L34" s="38">
        <v>0</v>
      </c>
      <c s="32">
        <f>ROUND(ROUND(L34,2)*ROUND(G34,3),2)</f>
      </c>
      <c s="36" t="s">
        <v>98</v>
      </c>
      <c>
        <f>(M34*21)/100</f>
      </c>
      <c t="s">
        <v>28</v>
      </c>
    </row>
    <row r="35" spans="1:5" ht="12.75">
      <c r="A35" s="35" t="s">
        <v>55</v>
      </c>
      <c r="E35" s="39" t="s">
        <v>4136</v>
      </c>
    </row>
    <row r="36" spans="1:5" ht="12.75">
      <c r="A36" s="35" t="s">
        <v>56</v>
      </c>
      <c r="E36" s="40" t="s">
        <v>5</v>
      </c>
    </row>
    <row r="37" spans="1:5" ht="12.75">
      <c r="A37" t="s">
        <v>57</v>
      </c>
      <c r="E37" s="39" t="s">
        <v>5</v>
      </c>
    </row>
    <row r="38" spans="1:16" ht="25.5">
      <c r="A38" t="s">
        <v>50</v>
      </c>
      <c s="34" t="s">
        <v>79</v>
      </c>
      <c s="34" t="s">
        <v>4137</v>
      </c>
      <c s="35" t="s">
        <v>5</v>
      </c>
      <c s="6" t="s">
        <v>4138</v>
      </c>
      <c s="36" t="s">
        <v>4139</v>
      </c>
      <c s="37">
        <v>12</v>
      </c>
      <c s="36">
        <v>0</v>
      </c>
      <c s="36">
        <f>ROUND(G38*H38,6)</f>
      </c>
      <c r="L38" s="38">
        <v>0</v>
      </c>
      <c s="32">
        <f>ROUND(ROUND(L38,2)*ROUND(G38,3),2)</f>
      </c>
      <c s="36" t="s">
        <v>98</v>
      </c>
      <c>
        <f>(M38*21)/100</f>
      </c>
      <c t="s">
        <v>28</v>
      </c>
    </row>
    <row r="39" spans="1:5" ht="38.25">
      <c r="A39" s="35" t="s">
        <v>55</v>
      </c>
      <c r="E39" s="39" t="s">
        <v>4140</v>
      </c>
    </row>
    <row r="40" spans="1:5" ht="12.75">
      <c r="A40" s="35" t="s">
        <v>56</v>
      </c>
      <c r="E40" s="40" t="s">
        <v>5</v>
      </c>
    </row>
    <row r="41" spans="1:5" ht="12.75">
      <c r="A41" t="s">
        <v>57</v>
      </c>
      <c r="E41" s="39" t="s">
        <v>5</v>
      </c>
    </row>
    <row r="42" spans="1:16" ht="25.5">
      <c r="A42" t="s">
        <v>50</v>
      </c>
      <c s="34" t="s">
        <v>82</v>
      </c>
      <c s="34" t="s">
        <v>4141</v>
      </c>
      <c s="35" t="s">
        <v>5</v>
      </c>
      <c s="6" t="s">
        <v>4142</v>
      </c>
      <c s="36" t="s">
        <v>4139</v>
      </c>
      <c s="37">
        <v>3</v>
      </c>
      <c s="36">
        <v>0</v>
      </c>
      <c s="36">
        <f>ROUND(G42*H42,6)</f>
      </c>
      <c r="L42" s="38">
        <v>0</v>
      </c>
      <c s="32">
        <f>ROUND(ROUND(L42,2)*ROUND(G42,3),2)</f>
      </c>
      <c s="36" t="s">
        <v>98</v>
      </c>
      <c>
        <f>(M42*21)/100</f>
      </c>
      <c t="s">
        <v>28</v>
      </c>
    </row>
    <row r="43" spans="1:5" ht="38.25">
      <c r="A43" s="35" t="s">
        <v>55</v>
      </c>
      <c r="E43" s="39" t="s">
        <v>4143</v>
      </c>
    </row>
    <row r="44" spans="1:5" ht="12.75">
      <c r="A44" s="35" t="s">
        <v>56</v>
      </c>
      <c r="E44" s="40" t="s">
        <v>5</v>
      </c>
    </row>
    <row r="45" spans="1:5" ht="12.75">
      <c r="A45" t="s">
        <v>57</v>
      </c>
      <c r="E45" s="39" t="s">
        <v>5</v>
      </c>
    </row>
    <row r="46" spans="1:13" ht="12.75">
      <c r="A46" t="s">
        <v>47</v>
      </c>
      <c r="C46" s="31" t="s">
        <v>4144</v>
      </c>
      <c r="E46" s="33" t="s">
        <v>313</v>
      </c>
      <c r="J46" s="32">
        <f>0</f>
      </c>
      <c s="32">
        <f>0</f>
      </c>
      <c s="32">
        <f>0+L47+L51+L55+L59+L63</f>
      </c>
      <c s="32">
        <f>0+M47+M51+M55+M59+M63</f>
      </c>
    </row>
    <row r="47" spans="1:16" ht="12.75">
      <c r="A47" t="s">
        <v>50</v>
      </c>
      <c s="34" t="s">
        <v>1987</v>
      </c>
      <c s="34" t="s">
        <v>4145</v>
      </c>
      <c s="35" t="s">
        <v>5</v>
      </c>
      <c s="6" t="s">
        <v>4146</v>
      </c>
      <c s="36" t="s">
        <v>320</v>
      </c>
      <c s="37">
        <v>265</v>
      </c>
      <c s="36">
        <v>7E-05</v>
      </c>
      <c s="36">
        <f>ROUND(G47*H47,6)</f>
      </c>
      <c r="L47" s="38">
        <v>0</v>
      </c>
      <c s="32">
        <f>ROUND(ROUND(L47,2)*ROUND(G47,3),2)</f>
      </c>
      <c s="36" t="s">
        <v>316</v>
      </c>
      <c>
        <f>(M47*21)/100</f>
      </c>
      <c t="s">
        <v>28</v>
      </c>
    </row>
    <row r="48" spans="1:5" ht="12.75">
      <c r="A48" s="35" t="s">
        <v>55</v>
      </c>
      <c r="E48" s="39" t="s">
        <v>4146</v>
      </c>
    </row>
    <row r="49" spans="1:5" ht="12.75">
      <c r="A49" s="35" t="s">
        <v>56</v>
      </c>
      <c r="E49" s="40" t="s">
        <v>5</v>
      </c>
    </row>
    <row r="50" spans="1:5" ht="12.75">
      <c r="A50" t="s">
        <v>57</v>
      </c>
      <c r="E50" s="39" t="s">
        <v>5</v>
      </c>
    </row>
    <row r="51" spans="1:16" ht="12.75">
      <c r="A51" t="s">
        <v>50</v>
      </c>
      <c s="34" t="s">
        <v>1991</v>
      </c>
      <c s="34" t="s">
        <v>4147</v>
      </c>
      <c s="35" t="s">
        <v>5</v>
      </c>
      <c s="6" t="s">
        <v>4148</v>
      </c>
      <c s="36" t="s">
        <v>320</v>
      </c>
      <c s="37">
        <v>740</v>
      </c>
      <c s="36">
        <v>0</v>
      </c>
      <c s="36">
        <f>ROUND(G51*H51,6)</f>
      </c>
      <c r="L51" s="38">
        <v>0</v>
      </c>
      <c s="32">
        <f>ROUND(ROUND(L51,2)*ROUND(G51,3),2)</f>
      </c>
      <c s="36" t="s">
        <v>98</v>
      </c>
      <c>
        <f>(M51*21)/100</f>
      </c>
      <c t="s">
        <v>28</v>
      </c>
    </row>
    <row r="52" spans="1:5" ht="12.75">
      <c r="A52" s="35" t="s">
        <v>55</v>
      </c>
      <c r="E52" s="39" t="s">
        <v>4148</v>
      </c>
    </row>
    <row r="53" spans="1:5" ht="12.75">
      <c r="A53" s="35" t="s">
        <v>56</v>
      </c>
      <c r="E53" s="40" t="s">
        <v>5</v>
      </c>
    </row>
    <row r="54" spans="1:5" ht="12.75">
      <c r="A54" t="s">
        <v>57</v>
      </c>
      <c r="E54" s="39" t="s">
        <v>5</v>
      </c>
    </row>
    <row r="55" spans="1:16" ht="25.5">
      <c r="A55" t="s">
        <v>50</v>
      </c>
      <c s="34" t="s">
        <v>1995</v>
      </c>
      <c s="34" t="s">
        <v>4149</v>
      </c>
      <c s="35" t="s">
        <v>5</v>
      </c>
      <c s="6" t="s">
        <v>4150</v>
      </c>
      <c s="36" t="s">
        <v>320</v>
      </c>
      <c s="37">
        <v>70</v>
      </c>
      <c s="36">
        <v>0</v>
      </c>
      <c s="36">
        <f>ROUND(G55*H55,6)</f>
      </c>
      <c r="L55" s="38">
        <v>0</v>
      </c>
      <c s="32">
        <f>ROUND(ROUND(L55,2)*ROUND(G55,3),2)</f>
      </c>
      <c s="36" t="s">
        <v>98</v>
      </c>
      <c>
        <f>(M55*21)/100</f>
      </c>
      <c t="s">
        <v>28</v>
      </c>
    </row>
    <row r="56" spans="1:5" ht="51">
      <c r="A56" s="35" t="s">
        <v>55</v>
      </c>
      <c r="E56" s="39" t="s">
        <v>4151</v>
      </c>
    </row>
    <row r="57" spans="1:5" ht="12.75">
      <c r="A57" s="35" t="s">
        <v>56</v>
      </c>
      <c r="E57" s="40" t="s">
        <v>5</v>
      </c>
    </row>
    <row r="58" spans="1:5" ht="12.75">
      <c r="A58" t="s">
        <v>57</v>
      </c>
      <c r="E58" s="39" t="s">
        <v>5</v>
      </c>
    </row>
    <row r="59" spans="1:16" ht="25.5">
      <c r="A59" t="s">
        <v>50</v>
      </c>
      <c s="34" t="s">
        <v>1999</v>
      </c>
      <c s="34" t="s">
        <v>4152</v>
      </c>
      <c s="35" t="s">
        <v>5</v>
      </c>
      <c s="6" t="s">
        <v>4153</v>
      </c>
      <c s="36" t="s">
        <v>320</v>
      </c>
      <c s="37">
        <v>265</v>
      </c>
      <c s="36">
        <v>0</v>
      </c>
      <c s="36">
        <f>ROUND(G59*H59,6)</f>
      </c>
      <c r="L59" s="38">
        <v>0</v>
      </c>
      <c s="32">
        <f>ROUND(ROUND(L59,2)*ROUND(G59,3),2)</f>
      </c>
      <c s="36" t="s">
        <v>98</v>
      </c>
      <c>
        <f>(M59*21)/100</f>
      </c>
      <c t="s">
        <v>28</v>
      </c>
    </row>
    <row r="60" spans="1:5" ht="38.25">
      <c r="A60" s="35" t="s">
        <v>55</v>
      </c>
      <c r="E60" s="39" t="s">
        <v>4154</v>
      </c>
    </row>
    <row r="61" spans="1:5" ht="12.75">
      <c r="A61" s="35" t="s">
        <v>56</v>
      </c>
      <c r="E61" s="40" t="s">
        <v>5</v>
      </c>
    </row>
    <row r="62" spans="1:5" ht="12.75">
      <c r="A62" t="s">
        <v>57</v>
      </c>
      <c r="E62" s="39" t="s">
        <v>5</v>
      </c>
    </row>
    <row r="63" spans="1:16" ht="25.5">
      <c r="A63" t="s">
        <v>50</v>
      </c>
      <c s="34" t="s">
        <v>2002</v>
      </c>
      <c s="34" t="s">
        <v>4155</v>
      </c>
      <c s="35" t="s">
        <v>5</v>
      </c>
      <c s="6" t="s">
        <v>4156</v>
      </c>
      <c s="36" t="s">
        <v>342</v>
      </c>
      <c s="37">
        <v>1.56</v>
      </c>
      <c s="36">
        <v>0</v>
      </c>
      <c s="36">
        <f>ROUND(G63*H63,6)</f>
      </c>
      <c r="L63" s="38">
        <v>0</v>
      </c>
      <c s="32">
        <f>ROUND(ROUND(L63,2)*ROUND(G63,3),2)</f>
      </c>
      <c s="36" t="s">
        <v>98</v>
      </c>
      <c>
        <f>(M63*21)/100</f>
      </c>
      <c t="s">
        <v>28</v>
      </c>
    </row>
    <row r="64" spans="1:5" ht="25.5">
      <c r="A64" s="35" t="s">
        <v>55</v>
      </c>
      <c r="E64" s="39" t="s">
        <v>4156</v>
      </c>
    </row>
    <row r="65" spans="1:5" ht="12.75">
      <c r="A65" s="35" t="s">
        <v>56</v>
      </c>
      <c r="E65" s="40" t="s">
        <v>5</v>
      </c>
    </row>
    <row r="66" spans="1:5" ht="12.75">
      <c r="A66" t="s">
        <v>57</v>
      </c>
      <c r="E66" s="39" t="s">
        <v>5</v>
      </c>
    </row>
    <row r="67" spans="1:13" ht="12.75">
      <c r="A67" t="s">
        <v>47</v>
      </c>
      <c r="C67" s="31" t="s">
        <v>4157</v>
      </c>
      <c r="E67" s="33" t="s">
        <v>4158</v>
      </c>
      <c r="J67" s="32">
        <f>0</f>
      </c>
      <c s="32">
        <f>0</f>
      </c>
      <c s="32">
        <f>0+L68+L72+L76+L80+L84+L88+L92+L96</f>
      </c>
      <c s="32">
        <f>0+M68+M72+M76+M80+M84+M88+M92+M96</f>
      </c>
    </row>
    <row r="68" spans="1:16" ht="12.75">
      <c r="A68" t="s">
        <v>50</v>
      </c>
      <c s="34" t="s">
        <v>2006</v>
      </c>
      <c s="34" t="s">
        <v>4159</v>
      </c>
      <c s="35" t="s">
        <v>5</v>
      </c>
      <c s="6" t="s">
        <v>4160</v>
      </c>
      <c s="36" t="s">
        <v>228</v>
      </c>
      <c s="37">
        <v>1</v>
      </c>
      <c s="36">
        <v>0</v>
      </c>
      <c s="36">
        <f>ROUND(G68*H68,6)</f>
      </c>
      <c r="L68" s="38">
        <v>0</v>
      </c>
      <c s="32">
        <f>ROUND(ROUND(L68,2)*ROUND(G68,3),2)</f>
      </c>
      <c s="36" t="s">
        <v>98</v>
      </c>
      <c>
        <f>(M68*21)/100</f>
      </c>
      <c t="s">
        <v>28</v>
      </c>
    </row>
    <row r="69" spans="1:5" ht="12.75">
      <c r="A69" s="35" t="s">
        <v>55</v>
      </c>
      <c r="E69" s="39" t="s">
        <v>4160</v>
      </c>
    </row>
    <row r="70" spans="1:5" ht="12.75">
      <c r="A70" s="35" t="s">
        <v>56</v>
      </c>
      <c r="E70" s="40" t="s">
        <v>5</v>
      </c>
    </row>
    <row r="71" spans="1:5" ht="12.75">
      <c r="A71" t="s">
        <v>57</v>
      </c>
      <c r="E71" s="39" t="s">
        <v>5</v>
      </c>
    </row>
    <row r="72" spans="1:16" ht="25.5">
      <c r="A72" t="s">
        <v>50</v>
      </c>
      <c s="34" t="s">
        <v>1553</v>
      </c>
      <c s="34" t="s">
        <v>4161</v>
      </c>
      <c s="35" t="s">
        <v>5</v>
      </c>
      <c s="6" t="s">
        <v>4162</v>
      </c>
      <c s="36" t="s">
        <v>228</v>
      </c>
      <c s="37">
        <v>1</v>
      </c>
      <c s="36">
        <v>0</v>
      </c>
      <c s="36">
        <f>ROUND(G72*H72,6)</f>
      </c>
      <c r="L72" s="38">
        <v>0</v>
      </c>
      <c s="32">
        <f>ROUND(ROUND(L72,2)*ROUND(G72,3),2)</f>
      </c>
      <c s="36" t="s">
        <v>98</v>
      </c>
      <c>
        <f>(M72*21)/100</f>
      </c>
      <c t="s">
        <v>28</v>
      </c>
    </row>
    <row r="73" spans="1:5" ht="25.5">
      <c r="A73" s="35" t="s">
        <v>55</v>
      </c>
      <c r="E73" s="39" t="s">
        <v>4162</v>
      </c>
    </row>
    <row r="74" spans="1:5" ht="12.75">
      <c r="A74" s="35" t="s">
        <v>56</v>
      </c>
      <c r="E74" s="40" t="s">
        <v>5</v>
      </c>
    </row>
    <row r="75" spans="1:5" ht="12.75">
      <c r="A75" t="s">
        <v>57</v>
      </c>
      <c r="E75" s="39" t="s">
        <v>5</v>
      </c>
    </row>
    <row r="76" spans="1:16" ht="25.5">
      <c r="A76" t="s">
        <v>50</v>
      </c>
      <c s="34" t="s">
        <v>2010</v>
      </c>
      <c s="34" t="s">
        <v>4163</v>
      </c>
      <c s="35" t="s">
        <v>5</v>
      </c>
      <c s="6" t="s">
        <v>4164</v>
      </c>
      <c s="36" t="s">
        <v>228</v>
      </c>
      <c s="37">
        <v>1</v>
      </c>
      <c s="36">
        <v>0</v>
      </c>
      <c s="36">
        <f>ROUND(G76*H76,6)</f>
      </c>
      <c r="L76" s="38">
        <v>0</v>
      </c>
      <c s="32">
        <f>ROUND(ROUND(L76,2)*ROUND(G76,3),2)</f>
      </c>
      <c s="36" t="s">
        <v>98</v>
      </c>
      <c>
        <f>(M76*21)/100</f>
      </c>
      <c t="s">
        <v>28</v>
      </c>
    </row>
    <row r="77" spans="1:5" ht="38.25">
      <c r="A77" s="35" t="s">
        <v>55</v>
      </c>
      <c r="E77" s="39" t="s">
        <v>4165</v>
      </c>
    </row>
    <row r="78" spans="1:5" ht="12.75">
      <c r="A78" s="35" t="s">
        <v>56</v>
      </c>
      <c r="E78" s="40" t="s">
        <v>5</v>
      </c>
    </row>
    <row r="79" spans="1:5" ht="12.75">
      <c r="A79" t="s">
        <v>57</v>
      </c>
      <c r="E79" s="39" t="s">
        <v>5</v>
      </c>
    </row>
    <row r="80" spans="1:16" ht="12.75">
      <c r="A80" t="s">
        <v>50</v>
      </c>
      <c s="34" t="s">
        <v>2014</v>
      </c>
      <c s="34" t="s">
        <v>4166</v>
      </c>
      <c s="35" t="s">
        <v>5</v>
      </c>
      <c s="6" t="s">
        <v>4167</v>
      </c>
      <c s="36" t="s">
        <v>4139</v>
      </c>
      <c s="37">
        <v>1</v>
      </c>
      <c s="36">
        <v>0</v>
      </c>
      <c s="36">
        <f>ROUND(G80*H80,6)</f>
      </c>
      <c r="L80" s="38">
        <v>0</v>
      </c>
      <c s="32">
        <f>ROUND(ROUND(L80,2)*ROUND(G80,3),2)</f>
      </c>
      <c s="36" t="s">
        <v>98</v>
      </c>
      <c>
        <f>(M80*21)/100</f>
      </c>
      <c t="s">
        <v>28</v>
      </c>
    </row>
    <row r="81" spans="1:5" ht="12.75">
      <c r="A81" s="35" t="s">
        <v>55</v>
      </c>
      <c r="E81" s="39" t="s">
        <v>4167</v>
      </c>
    </row>
    <row r="82" spans="1:5" ht="12.75">
      <c r="A82" s="35" t="s">
        <v>56</v>
      </c>
      <c r="E82" s="40" t="s">
        <v>5</v>
      </c>
    </row>
    <row r="83" spans="1:5" ht="12.75">
      <c r="A83" t="s">
        <v>57</v>
      </c>
      <c r="E83" s="39" t="s">
        <v>5</v>
      </c>
    </row>
    <row r="84" spans="1:16" ht="12.75">
      <c r="A84" t="s">
        <v>50</v>
      </c>
      <c s="34" t="s">
        <v>2017</v>
      </c>
      <c s="34" t="s">
        <v>4168</v>
      </c>
      <c s="35" t="s">
        <v>5</v>
      </c>
      <c s="6" t="s">
        <v>4169</v>
      </c>
      <c s="36" t="s">
        <v>4139</v>
      </c>
      <c s="37">
        <v>1</v>
      </c>
      <c s="36">
        <v>0</v>
      </c>
      <c s="36">
        <f>ROUND(G84*H84,6)</f>
      </c>
      <c r="L84" s="38">
        <v>0</v>
      </c>
      <c s="32">
        <f>ROUND(ROUND(L84,2)*ROUND(G84,3),2)</f>
      </c>
      <c s="36" t="s">
        <v>98</v>
      </c>
      <c>
        <f>(M84*21)/100</f>
      </c>
      <c t="s">
        <v>28</v>
      </c>
    </row>
    <row r="85" spans="1:5" ht="12.75">
      <c r="A85" s="35" t="s">
        <v>55</v>
      </c>
      <c r="E85" s="39" t="s">
        <v>4169</v>
      </c>
    </row>
    <row r="86" spans="1:5" ht="12.75">
      <c r="A86" s="35" t="s">
        <v>56</v>
      </c>
      <c r="E86" s="40" t="s">
        <v>5</v>
      </c>
    </row>
    <row r="87" spans="1:5" ht="12.75">
      <c r="A87" t="s">
        <v>57</v>
      </c>
      <c r="E87" s="39" t="s">
        <v>5</v>
      </c>
    </row>
    <row r="88" spans="1:16" ht="12.75">
      <c r="A88" t="s">
        <v>50</v>
      </c>
      <c s="34" t="s">
        <v>2020</v>
      </c>
      <c s="34" t="s">
        <v>4170</v>
      </c>
      <c s="35" t="s">
        <v>5</v>
      </c>
      <c s="6" t="s">
        <v>4171</v>
      </c>
      <c s="36" t="s">
        <v>228</v>
      </c>
      <c s="37">
        <v>1</v>
      </c>
      <c s="36">
        <v>0</v>
      </c>
      <c s="36">
        <f>ROUND(G88*H88,6)</f>
      </c>
      <c r="L88" s="38">
        <v>0</v>
      </c>
      <c s="32">
        <f>ROUND(ROUND(L88,2)*ROUND(G88,3),2)</f>
      </c>
      <c s="36" t="s">
        <v>98</v>
      </c>
      <c>
        <f>(M88*21)/100</f>
      </c>
      <c t="s">
        <v>28</v>
      </c>
    </row>
    <row r="89" spans="1:5" ht="12.75">
      <c r="A89" s="35" t="s">
        <v>55</v>
      </c>
      <c r="E89" s="39" t="s">
        <v>4171</v>
      </c>
    </row>
    <row r="90" spans="1:5" ht="12.75">
      <c r="A90" s="35" t="s">
        <v>56</v>
      </c>
      <c r="E90" s="40" t="s">
        <v>5</v>
      </c>
    </row>
    <row r="91" spans="1:5" ht="12.75">
      <c r="A91" t="s">
        <v>57</v>
      </c>
      <c r="E91" s="39" t="s">
        <v>5</v>
      </c>
    </row>
    <row r="92" spans="1:16" ht="12.75">
      <c r="A92" t="s">
        <v>50</v>
      </c>
      <c s="34" t="s">
        <v>2024</v>
      </c>
      <c s="34" t="s">
        <v>4172</v>
      </c>
      <c s="35" t="s">
        <v>5</v>
      </c>
      <c s="6" t="s">
        <v>4173</v>
      </c>
      <c s="36" t="s">
        <v>342</v>
      </c>
      <c s="37">
        <v>1</v>
      </c>
      <c s="36">
        <v>0</v>
      </c>
      <c s="36">
        <f>ROUND(G92*H92,6)</f>
      </c>
      <c r="L92" s="38">
        <v>0</v>
      </c>
      <c s="32">
        <f>ROUND(ROUND(L92,2)*ROUND(G92,3),2)</f>
      </c>
      <c s="36" t="s">
        <v>98</v>
      </c>
      <c>
        <f>(M92*21)/100</f>
      </c>
      <c t="s">
        <v>28</v>
      </c>
    </row>
    <row r="93" spans="1:5" ht="12.75">
      <c r="A93" s="35" t="s">
        <v>55</v>
      </c>
      <c r="E93" s="39" t="s">
        <v>4173</v>
      </c>
    </row>
    <row r="94" spans="1:5" ht="12.75">
      <c r="A94" s="35" t="s">
        <v>56</v>
      </c>
      <c r="E94" s="40" t="s">
        <v>5</v>
      </c>
    </row>
    <row r="95" spans="1:5" ht="12.75">
      <c r="A95" t="s">
        <v>57</v>
      </c>
      <c r="E95" s="39" t="s">
        <v>5</v>
      </c>
    </row>
    <row r="96" spans="1:16" ht="12.75">
      <c r="A96" t="s">
        <v>50</v>
      </c>
      <c s="34" t="s">
        <v>2028</v>
      </c>
      <c s="34" t="s">
        <v>4174</v>
      </c>
      <c s="35" t="s">
        <v>5</v>
      </c>
      <c s="6" t="s">
        <v>4175</v>
      </c>
      <c s="36" t="s">
        <v>168</v>
      </c>
      <c s="37">
        <v>30</v>
      </c>
      <c s="36">
        <v>0</v>
      </c>
      <c s="36">
        <f>ROUND(G96*H96,6)</f>
      </c>
      <c r="L96" s="38">
        <v>0</v>
      </c>
      <c s="32">
        <f>ROUND(ROUND(L96,2)*ROUND(G96,3),2)</f>
      </c>
      <c s="36" t="s">
        <v>98</v>
      </c>
      <c>
        <f>(M96*21)/100</f>
      </c>
      <c t="s">
        <v>28</v>
      </c>
    </row>
    <row r="97" spans="1:5" ht="12.75">
      <c r="A97" s="35" t="s">
        <v>55</v>
      </c>
      <c r="E97" s="39" t="s">
        <v>4175</v>
      </c>
    </row>
    <row r="98" spans="1:5" ht="12.75">
      <c r="A98" s="35" t="s">
        <v>56</v>
      </c>
      <c r="E98" s="40" t="s">
        <v>5</v>
      </c>
    </row>
    <row r="99" spans="1:5" ht="12.75">
      <c r="A99" t="s">
        <v>57</v>
      </c>
      <c r="E99" s="39" t="s">
        <v>5</v>
      </c>
    </row>
    <row r="100" spans="1:13" ht="12.75">
      <c r="A100" t="s">
        <v>47</v>
      </c>
      <c r="C100" s="31" t="s">
        <v>231</v>
      </c>
      <c r="E100" s="33" t="s">
        <v>4176</v>
      </c>
      <c r="J100" s="32">
        <f>0</f>
      </c>
      <c s="32">
        <f>0</f>
      </c>
      <c s="32">
        <f>0+L101</f>
      </c>
      <c s="32">
        <f>0+M101</f>
      </c>
    </row>
    <row r="101" spans="1:16" ht="25.5">
      <c r="A101" t="s">
        <v>50</v>
      </c>
      <c s="34" t="s">
        <v>86</v>
      </c>
      <c s="34" t="s">
        <v>4177</v>
      </c>
      <c s="35" t="s">
        <v>5</v>
      </c>
      <c s="6" t="s">
        <v>4178</v>
      </c>
      <c s="36" t="s">
        <v>168</v>
      </c>
      <c s="37">
        <v>150</v>
      </c>
      <c s="36">
        <v>0</v>
      </c>
      <c s="36">
        <f>ROUND(G101*H101,6)</f>
      </c>
      <c r="L101" s="38">
        <v>0</v>
      </c>
      <c s="32">
        <f>ROUND(ROUND(L101,2)*ROUND(G101,3),2)</f>
      </c>
      <c s="36" t="s">
        <v>1449</v>
      </c>
      <c>
        <f>(M101*21)/100</f>
      </c>
      <c t="s">
        <v>28</v>
      </c>
    </row>
    <row r="102" spans="1:5" ht="89.25">
      <c r="A102" s="35" t="s">
        <v>55</v>
      </c>
      <c r="E102" s="39" t="s">
        <v>4179</v>
      </c>
    </row>
    <row r="103" spans="1:5" ht="12.75">
      <c r="A103" s="35" t="s">
        <v>56</v>
      </c>
      <c r="E103" s="40" t="s">
        <v>5</v>
      </c>
    </row>
    <row r="104" spans="1:5" ht="12.75">
      <c r="A104" t="s">
        <v>57</v>
      </c>
      <c r="E104" s="39" t="s">
        <v>5</v>
      </c>
    </row>
    <row r="105" spans="1:13" ht="12.75">
      <c r="A105" t="s">
        <v>47</v>
      </c>
      <c r="C105" s="31" t="s">
        <v>239</v>
      </c>
      <c r="E105" s="33" t="s">
        <v>1970</v>
      </c>
      <c r="J105" s="32">
        <f>0</f>
      </c>
      <c s="32">
        <f>0</f>
      </c>
      <c s="32">
        <f>0+L106+L110+L114+L118+L122+L126+L130+L134+L138+L142+L146+L150</f>
      </c>
      <c s="32">
        <f>0+M106+M110+M114+M118+M122+M126+M130+M134+M138+M142+M146+M150</f>
      </c>
    </row>
    <row r="106" spans="1:16" ht="25.5">
      <c r="A106" t="s">
        <v>50</v>
      </c>
      <c s="34" t="s">
        <v>89</v>
      </c>
      <c s="34" t="s">
        <v>4180</v>
      </c>
      <c s="35" t="s">
        <v>5</v>
      </c>
      <c s="6" t="s">
        <v>4181</v>
      </c>
      <c s="36" t="s">
        <v>78</v>
      </c>
      <c s="37">
        <v>709</v>
      </c>
      <c s="36">
        <v>9E-05</v>
      </c>
      <c s="36">
        <f>ROUND(G106*H106,6)</f>
      </c>
      <c r="L106" s="38">
        <v>0</v>
      </c>
      <c s="32">
        <f>ROUND(ROUND(L106,2)*ROUND(G106,3),2)</f>
      </c>
      <c s="36" t="s">
        <v>316</v>
      </c>
      <c>
        <f>(M106*21)/100</f>
      </c>
      <c t="s">
        <v>28</v>
      </c>
    </row>
    <row r="107" spans="1:5" ht="51">
      <c r="A107" s="35" t="s">
        <v>55</v>
      </c>
      <c r="E107" s="39" t="s">
        <v>4182</v>
      </c>
    </row>
    <row r="108" spans="1:5" ht="12.75">
      <c r="A108" s="35" t="s">
        <v>56</v>
      </c>
      <c r="E108" s="40" t="s">
        <v>5</v>
      </c>
    </row>
    <row r="109" spans="1:5" ht="12.75">
      <c r="A109" t="s">
        <v>57</v>
      </c>
      <c r="E109" s="39" t="s">
        <v>5</v>
      </c>
    </row>
    <row r="110" spans="1:16" ht="25.5">
      <c r="A110" t="s">
        <v>50</v>
      </c>
      <c s="34" t="s">
        <v>92</v>
      </c>
      <c s="34" t="s">
        <v>4183</v>
      </c>
      <c s="35" t="s">
        <v>5</v>
      </c>
      <c s="6" t="s">
        <v>4181</v>
      </c>
      <c s="36" t="s">
        <v>78</v>
      </c>
      <c s="37">
        <v>126</v>
      </c>
      <c s="36">
        <v>0.00017</v>
      </c>
      <c s="36">
        <f>ROUND(G110*H110,6)</f>
      </c>
      <c r="L110" s="38">
        <v>0</v>
      </c>
      <c s="32">
        <f>ROUND(ROUND(L110,2)*ROUND(G110,3),2)</f>
      </c>
      <c s="36" t="s">
        <v>316</v>
      </c>
      <c>
        <f>(M110*21)/100</f>
      </c>
      <c t="s">
        <v>28</v>
      </c>
    </row>
    <row r="111" spans="1:5" ht="51">
      <c r="A111" s="35" t="s">
        <v>55</v>
      </c>
      <c r="E111" s="39" t="s">
        <v>4184</v>
      </c>
    </row>
    <row r="112" spans="1:5" ht="12.75">
      <c r="A112" s="35" t="s">
        <v>56</v>
      </c>
      <c r="E112" s="40" t="s">
        <v>5</v>
      </c>
    </row>
    <row r="113" spans="1:5" ht="12.75">
      <c r="A113" t="s">
        <v>57</v>
      </c>
      <c r="E113" s="39" t="s">
        <v>5</v>
      </c>
    </row>
    <row r="114" spans="1:16" ht="25.5">
      <c r="A114" t="s">
        <v>50</v>
      </c>
      <c s="34" t="s">
        <v>95</v>
      </c>
      <c s="34" t="s">
        <v>4185</v>
      </c>
      <c s="35" t="s">
        <v>5</v>
      </c>
      <c s="6" t="s">
        <v>4181</v>
      </c>
      <c s="36" t="s">
        <v>78</v>
      </c>
      <c s="37">
        <v>40</v>
      </c>
      <c s="36">
        <v>0.00014</v>
      </c>
      <c s="36">
        <f>ROUND(G114*H114,6)</f>
      </c>
      <c r="L114" s="38">
        <v>0</v>
      </c>
      <c s="32">
        <f>ROUND(ROUND(L114,2)*ROUND(G114,3),2)</f>
      </c>
      <c s="36" t="s">
        <v>316</v>
      </c>
      <c>
        <f>(M114*21)/100</f>
      </c>
      <c t="s">
        <v>28</v>
      </c>
    </row>
    <row r="115" spans="1:5" ht="51">
      <c r="A115" s="35" t="s">
        <v>55</v>
      </c>
      <c r="E115" s="39" t="s">
        <v>4186</v>
      </c>
    </row>
    <row r="116" spans="1:5" ht="12.75">
      <c r="A116" s="35" t="s">
        <v>56</v>
      </c>
      <c r="E116" s="40" t="s">
        <v>5</v>
      </c>
    </row>
    <row r="117" spans="1:5" ht="12.75">
      <c r="A117" t="s">
        <v>57</v>
      </c>
      <c r="E117" s="39" t="s">
        <v>5</v>
      </c>
    </row>
    <row r="118" spans="1:16" ht="25.5">
      <c r="A118" t="s">
        <v>50</v>
      </c>
      <c s="34" t="s">
        <v>101</v>
      </c>
      <c s="34" t="s">
        <v>4187</v>
      </c>
      <c s="35" t="s">
        <v>5</v>
      </c>
      <c s="6" t="s">
        <v>4181</v>
      </c>
      <c s="36" t="s">
        <v>78</v>
      </c>
      <c s="37">
        <v>4</v>
      </c>
      <c s="36">
        <v>0.00025</v>
      </c>
      <c s="36">
        <f>ROUND(G118*H118,6)</f>
      </c>
      <c r="L118" s="38">
        <v>0</v>
      </c>
      <c s="32">
        <f>ROUND(ROUND(L118,2)*ROUND(G118,3),2)</f>
      </c>
      <c s="36" t="s">
        <v>316</v>
      </c>
      <c>
        <f>(M118*21)/100</f>
      </c>
      <c t="s">
        <v>28</v>
      </c>
    </row>
    <row r="119" spans="1:5" ht="51">
      <c r="A119" s="35" t="s">
        <v>55</v>
      </c>
      <c r="E119" s="39" t="s">
        <v>4188</v>
      </c>
    </row>
    <row r="120" spans="1:5" ht="12.75">
      <c r="A120" s="35" t="s">
        <v>56</v>
      </c>
      <c r="E120" s="40" t="s">
        <v>5</v>
      </c>
    </row>
    <row r="121" spans="1:5" ht="12.75">
      <c r="A121" t="s">
        <v>57</v>
      </c>
      <c r="E121" s="39" t="s">
        <v>5</v>
      </c>
    </row>
    <row r="122" spans="1:16" ht="25.5">
      <c r="A122" t="s">
        <v>50</v>
      </c>
      <c s="34" t="s">
        <v>104</v>
      </c>
      <c s="34" t="s">
        <v>4189</v>
      </c>
      <c s="35" t="s">
        <v>5</v>
      </c>
      <c s="6" t="s">
        <v>4190</v>
      </c>
      <c s="36" t="s">
        <v>78</v>
      </c>
      <c s="37">
        <v>118</v>
      </c>
      <c s="36">
        <v>0</v>
      </c>
      <c s="36">
        <f>ROUND(G122*H122,6)</f>
      </c>
      <c r="L122" s="38">
        <v>0</v>
      </c>
      <c s="32">
        <f>ROUND(ROUND(L122,2)*ROUND(G122,3),2)</f>
      </c>
      <c s="36" t="s">
        <v>1449</v>
      </c>
      <c>
        <f>(M122*21)/100</f>
      </c>
      <c t="s">
        <v>28</v>
      </c>
    </row>
    <row r="123" spans="1:5" ht="25.5">
      <c r="A123" s="35" t="s">
        <v>55</v>
      </c>
      <c r="E123" s="39" t="s">
        <v>4190</v>
      </c>
    </row>
    <row r="124" spans="1:5" ht="12.75">
      <c r="A124" s="35" t="s">
        <v>56</v>
      </c>
      <c r="E124" s="40" t="s">
        <v>5</v>
      </c>
    </row>
    <row r="125" spans="1:5" ht="12.75">
      <c r="A125" t="s">
        <v>57</v>
      </c>
      <c r="E125" s="39" t="s">
        <v>5</v>
      </c>
    </row>
    <row r="126" spans="1:16" ht="25.5">
      <c r="A126" t="s">
        <v>50</v>
      </c>
      <c s="34" t="s">
        <v>109</v>
      </c>
      <c s="34" t="s">
        <v>4191</v>
      </c>
      <c s="35" t="s">
        <v>5</v>
      </c>
      <c s="6" t="s">
        <v>4192</v>
      </c>
      <c s="36" t="s">
        <v>78</v>
      </c>
      <c s="37">
        <v>8</v>
      </c>
      <c s="36">
        <v>0</v>
      </c>
      <c s="36">
        <f>ROUND(G126*H126,6)</f>
      </c>
      <c r="L126" s="38">
        <v>0</v>
      </c>
      <c s="32">
        <f>ROUND(ROUND(L126,2)*ROUND(G126,3),2)</f>
      </c>
      <c s="36" t="s">
        <v>98</v>
      </c>
      <c>
        <f>(M126*21)/100</f>
      </c>
      <c t="s">
        <v>28</v>
      </c>
    </row>
    <row r="127" spans="1:5" ht="25.5">
      <c r="A127" s="35" t="s">
        <v>55</v>
      </c>
      <c r="E127" s="39" t="s">
        <v>4192</v>
      </c>
    </row>
    <row r="128" spans="1:5" ht="12.75">
      <c r="A128" s="35" t="s">
        <v>56</v>
      </c>
      <c r="E128" s="40" t="s">
        <v>5</v>
      </c>
    </row>
    <row r="129" spans="1:5" ht="12.75">
      <c r="A129" t="s">
        <v>57</v>
      </c>
      <c r="E129" s="39" t="s">
        <v>5</v>
      </c>
    </row>
    <row r="130" spans="1:16" ht="25.5">
      <c r="A130" t="s">
        <v>50</v>
      </c>
      <c s="34" t="s">
        <v>112</v>
      </c>
      <c s="34" t="s">
        <v>4193</v>
      </c>
      <c s="35" t="s">
        <v>5</v>
      </c>
      <c s="6" t="s">
        <v>4194</v>
      </c>
      <c s="36" t="s">
        <v>78</v>
      </c>
      <c s="37">
        <v>103</v>
      </c>
      <c s="36">
        <v>0</v>
      </c>
      <c s="36">
        <f>ROUND(G130*H130,6)</f>
      </c>
      <c r="L130" s="38">
        <v>0</v>
      </c>
      <c s="32">
        <f>ROUND(ROUND(L130,2)*ROUND(G130,3),2)</f>
      </c>
      <c s="36" t="s">
        <v>98</v>
      </c>
      <c>
        <f>(M130*21)/100</f>
      </c>
      <c t="s">
        <v>28</v>
      </c>
    </row>
    <row r="131" spans="1:5" ht="25.5">
      <c r="A131" s="35" t="s">
        <v>55</v>
      </c>
      <c r="E131" s="39" t="s">
        <v>4194</v>
      </c>
    </row>
    <row r="132" spans="1:5" ht="12.75">
      <c r="A132" s="35" t="s">
        <v>56</v>
      </c>
      <c r="E132" s="40" t="s">
        <v>5</v>
      </c>
    </row>
    <row r="133" spans="1:5" ht="12.75">
      <c r="A133" t="s">
        <v>57</v>
      </c>
      <c r="E133" s="39" t="s">
        <v>5</v>
      </c>
    </row>
    <row r="134" spans="1:16" ht="25.5">
      <c r="A134" t="s">
        <v>50</v>
      </c>
      <c s="34" t="s">
        <v>115</v>
      </c>
      <c s="34" t="s">
        <v>4195</v>
      </c>
      <c s="35" t="s">
        <v>5</v>
      </c>
      <c s="6" t="s">
        <v>4196</v>
      </c>
      <c s="36" t="s">
        <v>78</v>
      </c>
      <c s="37">
        <v>17</v>
      </c>
      <c s="36">
        <v>0</v>
      </c>
      <c s="36">
        <f>ROUND(G134*H134,6)</f>
      </c>
      <c r="L134" s="38">
        <v>0</v>
      </c>
      <c s="32">
        <f>ROUND(ROUND(L134,2)*ROUND(G134,3),2)</f>
      </c>
      <c s="36" t="s">
        <v>98</v>
      </c>
      <c>
        <f>(M134*21)/100</f>
      </c>
      <c t="s">
        <v>28</v>
      </c>
    </row>
    <row r="135" spans="1:5" ht="25.5">
      <c r="A135" s="35" t="s">
        <v>55</v>
      </c>
      <c r="E135" s="39" t="s">
        <v>4196</v>
      </c>
    </row>
    <row r="136" spans="1:5" ht="12.75">
      <c r="A136" s="35" t="s">
        <v>56</v>
      </c>
      <c r="E136" s="40" t="s">
        <v>5</v>
      </c>
    </row>
    <row r="137" spans="1:5" ht="12.75">
      <c r="A137" t="s">
        <v>57</v>
      </c>
      <c r="E137" s="39" t="s">
        <v>5</v>
      </c>
    </row>
    <row r="138" spans="1:16" ht="25.5">
      <c r="A138" t="s">
        <v>50</v>
      </c>
      <c s="34" t="s">
        <v>118</v>
      </c>
      <c s="34" t="s">
        <v>4197</v>
      </c>
      <c s="35" t="s">
        <v>5</v>
      </c>
      <c s="6" t="s">
        <v>4198</v>
      </c>
      <c s="36" t="s">
        <v>78</v>
      </c>
      <c s="37">
        <v>30</v>
      </c>
      <c s="36">
        <v>0</v>
      </c>
      <c s="36">
        <f>ROUND(G138*H138,6)</f>
      </c>
      <c r="L138" s="38">
        <v>0</v>
      </c>
      <c s="32">
        <f>ROUND(ROUND(L138,2)*ROUND(G138,3),2)</f>
      </c>
      <c s="36" t="s">
        <v>1449</v>
      </c>
      <c>
        <f>(M138*21)/100</f>
      </c>
      <c t="s">
        <v>28</v>
      </c>
    </row>
    <row r="139" spans="1:5" ht="25.5">
      <c r="A139" s="35" t="s">
        <v>55</v>
      </c>
      <c r="E139" s="39" t="s">
        <v>4198</v>
      </c>
    </row>
    <row r="140" spans="1:5" ht="12.75">
      <c r="A140" s="35" t="s">
        <v>56</v>
      </c>
      <c r="E140" s="40" t="s">
        <v>5</v>
      </c>
    </row>
    <row r="141" spans="1:5" ht="12.75">
      <c r="A141" t="s">
        <v>57</v>
      </c>
      <c r="E141" s="39" t="s">
        <v>5</v>
      </c>
    </row>
    <row r="142" spans="1:16" ht="38.25">
      <c r="A142" t="s">
        <v>50</v>
      </c>
      <c s="34" t="s">
        <v>121</v>
      </c>
      <c s="34" t="s">
        <v>4199</v>
      </c>
      <c s="35" t="s">
        <v>5</v>
      </c>
      <c s="6" t="s">
        <v>4200</v>
      </c>
      <c s="36" t="s">
        <v>78</v>
      </c>
      <c s="37">
        <v>239</v>
      </c>
      <c s="36">
        <v>0</v>
      </c>
      <c s="36">
        <f>ROUND(G142*H142,6)</f>
      </c>
      <c r="L142" s="38">
        <v>0</v>
      </c>
      <c s="32">
        <f>ROUND(ROUND(L142,2)*ROUND(G142,3),2)</f>
      </c>
      <c s="36" t="s">
        <v>1449</v>
      </c>
      <c>
        <f>(M142*21)/100</f>
      </c>
      <c t="s">
        <v>28</v>
      </c>
    </row>
    <row r="143" spans="1:5" ht="38.25">
      <c r="A143" s="35" t="s">
        <v>55</v>
      </c>
      <c r="E143" s="39" t="s">
        <v>4201</v>
      </c>
    </row>
    <row r="144" spans="1:5" ht="12.75">
      <c r="A144" s="35" t="s">
        <v>56</v>
      </c>
      <c r="E144" s="40" t="s">
        <v>5</v>
      </c>
    </row>
    <row r="145" spans="1:5" ht="12.75">
      <c r="A145" t="s">
        <v>57</v>
      </c>
      <c r="E145" s="39" t="s">
        <v>5</v>
      </c>
    </row>
    <row r="146" spans="1:16" ht="38.25">
      <c r="A146" t="s">
        <v>50</v>
      </c>
      <c s="34" t="s">
        <v>124</v>
      </c>
      <c s="34" t="s">
        <v>4202</v>
      </c>
      <c s="35" t="s">
        <v>5</v>
      </c>
      <c s="6" t="s">
        <v>4203</v>
      </c>
      <c s="36" t="s">
        <v>78</v>
      </c>
      <c s="37">
        <v>320</v>
      </c>
      <c s="36">
        <v>0</v>
      </c>
      <c s="36">
        <f>ROUND(G146*H146,6)</f>
      </c>
      <c r="L146" s="38">
        <v>0</v>
      </c>
      <c s="32">
        <f>ROUND(ROUND(L146,2)*ROUND(G146,3),2)</f>
      </c>
      <c s="36" t="s">
        <v>1449</v>
      </c>
      <c>
        <f>(M146*21)/100</f>
      </c>
      <c t="s">
        <v>28</v>
      </c>
    </row>
    <row r="147" spans="1:5" ht="38.25">
      <c r="A147" s="35" t="s">
        <v>55</v>
      </c>
      <c r="E147" s="39" t="s">
        <v>4204</v>
      </c>
    </row>
    <row r="148" spans="1:5" ht="12.75">
      <c r="A148" s="35" t="s">
        <v>56</v>
      </c>
      <c r="E148" s="40" t="s">
        <v>5</v>
      </c>
    </row>
    <row r="149" spans="1:5" ht="12.75">
      <c r="A149" t="s">
        <v>57</v>
      </c>
      <c r="E149" s="39" t="s">
        <v>5</v>
      </c>
    </row>
    <row r="150" spans="1:16" ht="25.5">
      <c r="A150" t="s">
        <v>50</v>
      </c>
      <c s="34" t="s">
        <v>127</v>
      </c>
      <c s="34" t="s">
        <v>4205</v>
      </c>
      <c s="35" t="s">
        <v>5</v>
      </c>
      <c s="6" t="s">
        <v>4206</v>
      </c>
      <c s="36" t="s">
        <v>342</v>
      </c>
      <c s="37">
        <v>1.77</v>
      </c>
      <c s="36">
        <v>0</v>
      </c>
      <c s="36">
        <f>ROUND(G150*H150,6)</f>
      </c>
      <c r="L150" s="38">
        <v>0</v>
      </c>
      <c s="32">
        <f>ROUND(ROUND(L150,2)*ROUND(G150,3),2)</f>
      </c>
      <c s="36" t="s">
        <v>316</v>
      </c>
      <c>
        <f>(M150*21)/100</f>
      </c>
      <c t="s">
        <v>28</v>
      </c>
    </row>
    <row r="151" spans="1:5" ht="25.5">
      <c r="A151" s="35" t="s">
        <v>55</v>
      </c>
      <c r="E151" s="39" t="s">
        <v>4206</v>
      </c>
    </row>
    <row r="152" spans="1:5" ht="12.75">
      <c r="A152" s="35" t="s">
        <v>56</v>
      </c>
      <c r="E152" s="40" t="s">
        <v>5</v>
      </c>
    </row>
    <row r="153" spans="1:5" ht="12.75">
      <c r="A153" t="s">
        <v>57</v>
      </c>
      <c r="E153" s="39" t="s">
        <v>5</v>
      </c>
    </row>
    <row r="154" spans="1:13" ht="12.75">
      <c r="A154" t="s">
        <v>47</v>
      </c>
      <c r="C154" s="31" t="s">
        <v>251</v>
      </c>
      <c r="E154" s="33" t="s">
        <v>4207</v>
      </c>
      <c r="J154" s="32">
        <f>0</f>
      </c>
      <c s="32">
        <f>0</f>
      </c>
      <c s="32">
        <f>0+L155+L159+L163+L167+L171+L175+L179+L183+L187+L191+L195+L199+L203+L207+L211+L215+L219+L223+L227+L231+L235+L239+L243+L247+L251+L255+L259+L263+L267+L271+L275+L279+L283+L287+L291+L295+L299+L303+L307+L311+L315+L319+L323+L327+L331+L335+L339+L343+L347+L351+L355+L359+L363+L367+L371+L375+L379+L383+L387+L391+L395+L399+L403+L407+L411+L415+L419+L423+L427</f>
      </c>
      <c s="32">
        <f>0+M155+M159+M163+M167+M171+M175+M179+M183+M187+M191+M195+M199+M203+M207+M211+M215+M219+M223+M227+M231+M235+M239+M243+M247+M251+M255+M259+M263+M267+M271+M275+M279+M283+M287+M291+M295+M299+M303+M307+M311+M315+M319+M323+M327+M331+M335+M339+M343+M347+M351+M355+M359+M363+M367+M371+M375+M379+M383+M387+M391+M395+M399+M403+M407+M411+M415+M419+M423+M427</f>
      </c>
    </row>
    <row r="155" spans="1:16" ht="25.5">
      <c r="A155" t="s">
        <v>50</v>
      </c>
      <c s="34" t="s">
        <v>130</v>
      </c>
      <c s="34" t="s">
        <v>4208</v>
      </c>
      <c s="35" t="s">
        <v>5</v>
      </c>
      <c s="6" t="s">
        <v>4209</v>
      </c>
      <c s="36" t="s">
        <v>78</v>
      </c>
      <c s="37">
        <v>128</v>
      </c>
      <c s="36">
        <v>0</v>
      </c>
      <c s="36">
        <f>ROUND(G155*H155,6)</f>
      </c>
      <c r="L155" s="38">
        <v>0</v>
      </c>
      <c s="32">
        <f>ROUND(ROUND(L155,2)*ROUND(G155,3),2)</f>
      </c>
      <c s="36" t="s">
        <v>316</v>
      </c>
      <c>
        <f>(M155*21)/100</f>
      </c>
      <c t="s">
        <v>28</v>
      </c>
    </row>
    <row r="156" spans="1:5" ht="25.5">
      <c r="A156" s="35" t="s">
        <v>55</v>
      </c>
      <c r="E156" s="39" t="s">
        <v>4209</v>
      </c>
    </row>
    <row r="157" spans="1:5" ht="12.75">
      <c r="A157" s="35" t="s">
        <v>56</v>
      </c>
      <c r="E157" s="40" t="s">
        <v>5</v>
      </c>
    </row>
    <row r="158" spans="1:5" ht="12.75">
      <c r="A158" t="s">
        <v>57</v>
      </c>
      <c r="E158" s="39" t="s">
        <v>5</v>
      </c>
    </row>
    <row r="159" spans="1:16" ht="12.75">
      <c r="A159" t="s">
        <v>50</v>
      </c>
      <c s="34" t="s">
        <v>135</v>
      </c>
      <c s="34" t="s">
        <v>4210</v>
      </c>
      <c s="35" t="s">
        <v>5</v>
      </c>
      <c s="6" t="s">
        <v>4211</v>
      </c>
      <c s="36" t="s">
        <v>78</v>
      </c>
      <c s="37">
        <v>110</v>
      </c>
      <c s="36">
        <v>0</v>
      </c>
      <c s="36">
        <f>ROUND(G159*H159,6)</f>
      </c>
      <c r="L159" s="38">
        <v>0</v>
      </c>
      <c s="32">
        <f>ROUND(ROUND(L159,2)*ROUND(G159,3),2)</f>
      </c>
      <c s="36" t="s">
        <v>316</v>
      </c>
      <c>
        <f>(M159*21)/100</f>
      </c>
      <c t="s">
        <v>28</v>
      </c>
    </row>
    <row r="160" spans="1:5" ht="12.75">
      <c r="A160" s="35" t="s">
        <v>55</v>
      </c>
      <c r="E160" s="39" t="s">
        <v>4211</v>
      </c>
    </row>
    <row r="161" spans="1:5" ht="12.75">
      <c r="A161" s="35" t="s">
        <v>56</v>
      </c>
      <c r="E161" s="40" t="s">
        <v>5</v>
      </c>
    </row>
    <row r="162" spans="1:5" ht="12.75">
      <c r="A162" t="s">
        <v>57</v>
      </c>
      <c r="E162" s="39" t="s">
        <v>5</v>
      </c>
    </row>
    <row r="163" spans="1:16" ht="12.75">
      <c r="A163" t="s">
        <v>50</v>
      </c>
      <c s="34" t="s">
        <v>138</v>
      </c>
      <c s="34" t="s">
        <v>4212</v>
      </c>
      <c s="35" t="s">
        <v>5</v>
      </c>
      <c s="6" t="s">
        <v>4213</v>
      </c>
      <c s="36" t="s">
        <v>78</v>
      </c>
      <c s="37">
        <v>48</v>
      </c>
      <c s="36">
        <v>0</v>
      </c>
      <c s="36">
        <f>ROUND(G163*H163,6)</f>
      </c>
      <c r="L163" s="38">
        <v>0</v>
      </c>
      <c s="32">
        <f>ROUND(ROUND(L163,2)*ROUND(G163,3),2)</f>
      </c>
      <c s="36" t="s">
        <v>316</v>
      </c>
      <c>
        <f>(M163*21)/100</f>
      </c>
      <c t="s">
        <v>28</v>
      </c>
    </row>
    <row r="164" spans="1:5" ht="12.75">
      <c r="A164" s="35" t="s">
        <v>55</v>
      </c>
      <c r="E164" s="39" t="s">
        <v>4213</v>
      </c>
    </row>
    <row r="165" spans="1:5" ht="12.75">
      <c r="A165" s="35" t="s">
        <v>56</v>
      </c>
      <c r="E165" s="40" t="s">
        <v>5</v>
      </c>
    </row>
    <row r="166" spans="1:5" ht="12.75">
      <c r="A166" t="s">
        <v>57</v>
      </c>
      <c r="E166" s="39" t="s">
        <v>5</v>
      </c>
    </row>
    <row r="167" spans="1:16" ht="12.75">
      <c r="A167" t="s">
        <v>50</v>
      </c>
      <c s="34" t="s">
        <v>141</v>
      </c>
      <c s="34" t="s">
        <v>4214</v>
      </c>
      <c s="35" t="s">
        <v>5</v>
      </c>
      <c s="6" t="s">
        <v>4215</v>
      </c>
      <c s="36" t="s">
        <v>78</v>
      </c>
      <c s="37">
        <v>75</v>
      </c>
      <c s="36">
        <v>0</v>
      </c>
      <c s="36">
        <f>ROUND(G167*H167,6)</f>
      </c>
      <c r="L167" s="38">
        <v>0</v>
      </c>
      <c s="32">
        <f>ROUND(ROUND(L167,2)*ROUND(G167,3),2)</f>
      </c>
      <c s="36" t="s">
        <v>316</v>
      </c>
      <c>
        <f>(M167*21)/100</f>
      </c>
      <c t="s">
        <v>28</v>
      </c>
    </row>
    <row r="168" spans="1:5" ht="12.75">
      <c r="A168" s="35" t="s">
        <v>55</v>
      </c>
      <c r="E168" s="39" t="s">
        <v>4215</v>
      </c>
    </row>
    <row r="169" spans="1:5" ht="12.75">
      <c r="A169" s="35" t="s">
        <v>56</v>
      </c>
      <c r="E169" s="40" t="s">
        <v>5</v>
      </c>
    </row>
    <row r="170" spans="1:5" ht="12.75">
      <c r="A170" t="s">
        <v>57</v>
      </c>
      <c r="E170" s="39" t="s">
        <v>5</v>
      </c>
    </row>
    <row r="171" spans="1:16" ht="12.75">
      <c r="A171" t="s">
        <v>50</v>
      </c>
      <c s="34" t="s">
        <v>144</v>
      </c>
      <c s="34" t="s">
        <v>4216</v>
      </c>
      <c s="35" t="s">
        <v>5</v>
      </c>
      <c s="6" t="s">
        <v>4217</v>
      </c>
      <c s="36" t="s">
        <v>78</v>
      </c>
      <c s="37">
        <v>46</v>
      </c>
      <c s="36">
        <v>0</v>
      </c>
      <c s="36">
        <f>ROUND(G171*H171,6)</f>
      </c>
      <c r="L171" s="38">
        <v>0</v>
      </c>
      <c s="32">
        <f>ROUND(ROUND(L171,2)*ROUND(G171,3),2)</f>
      </c>
      <c s="36" t="s">
        <v>98</v>
      </c>
      <c>
        <f>(M171*21)/100</f>
      </c>
      <c t="s">
        <v>28</v>
      </c>
    </row>
    <row r="172" spans="1:5" ht="12.75">
      <c r="A172" s="35" t="s">
        <v>55</v>
      </c>
      <c r="E172" s="39" t="s">
        <v>4217</v>
      </c>
    </row>
    <row r="173" spans="1:5" ht="12.75">
      <c r="A173" s="35" t="s">
        <v>56</v>
      </c>
      <c r="E173" s="40" t="s">
        <v>5</v>
      </c>
    </row>
    <row r="174" spans="1:5" ht="12.75">
      <c r="A174" t="s">
        <v>57</v>
      </c>
      <c r="E174" s="39" t="s">
        <v>5</v>
      </c>
    </row>
    <row r="175" spans="1:16" ht="12.75">
      <c r="A175" t="s">
        <v>50</v>
      </c>
      <c s="34" t="s">
        <v>149</v>
      </c>
      <c s="34" t="s">
        <v>4218</v>
      </c>
      <c s="35" t="s">
        <v>5</v>
      </c>
      <c s="6" t="s">
        <v>4219</v>
      </c>
      <c s="36" t="s">
        <v>78</v>
      </c>
      <c s="37">
        <v>31</v>
      </c>
      <c s="36">
        <v>0</v>
      </c>
      <c s="36">
        <f>ROUND(G175*H175,6)</f>
      </c>
      <c r="L175" s="38">
        <v>0</v>
      </c>
      <c s="32">
        <f>ROUND(ROUND(L175,2)*ROUND(G175,3),2)</f>
      </c>
      <c s="36" t="s">
        <v>98</v>
      </c>
      <c>
        <f>(M175*21)/100</f>
      </c>
      <c t="s">
        <v>28</v>
      </c>
    </row>
    <row r="176" spans="1:5" ht="12.75">
      <c r="A176" s="35" t="s">
        <v>55</v>
      </c>
      <c r="E176" s="39" t="s">
        <v>4219</v>
      </c>
    </row>
    <row r="177" spans="1:5" ht="12.75">
      <c r="A177" s="35" t="s">
        <v>56</v>
      </c>
      <c r="E177" s="40" t="s">
        <v>5</v>
      </c>
    </row>
    <row r="178" spans="1:5" ht="12.75">
      <c r="A178" t="s">
        <v>57</v>
      </c>
      <c r="E178" s="39" t="s">
        <v>5</v>
      </c>
    </row>
    <row r="179" spans="1:16" ht="12.75">
      <c r="A179" t="s">
        <v>50</v>
      </c>
      <c s="34" t="s">
        <v>152</v>
      </c>
      <c s="34" t="s">
        <v>4220</v>
      </c>
      <c s="35" t="s">
        <v>5</v>
      </c>
      <c s="6" t="s">
        <v>4221</v>
      </c>
      <c s="36" t="s">
        <v>78</v>
      </c>
      <c s="37">
        <v>86</v>
      </c>
      <c s="36">
        <v>0</v>
      </c>
      <c s="36">
        <f>ROUND(G179*H179,6)</f>
      </c>
      <c r="L179" s="38">
        <v>0</v>
      </c>
      <c s="32">
        <f>ROUND(ROUND(L179,2)*ROUND(G179,3),2)</f>
      </c>
      <c s="36" t="s">
        <v>98</v>
      </c>
      <c>
        <f>(M179*21)/100</f>
      </c>
      <c t="s">
        <v>28</v>
      </c>
    </row>
    <row r="180" spans="1:5" ht="12.75">
      <c r="A180" s="35" t="s">
        <v>55</v>
      </c>
      <c r="E180" s="39" t="s">
        <v>4221</v>
      </c>
    </row>
    <row r="181" spans="1:5" ht="12.75">
      <c r="A181" s="35" t="s">
        <v>56</v>
      </c>
      <c r="E181" s="40" t="s">
        <v>5</v>
      </c>
    </row>
    <row r="182" spans="1:5" ht="12.75">
      <c r="A182" t="s">
        <v>57</v>
      </c>
      <c r="E182" s="39" t="s">
        <v>5</v>
      </c>
    </row>
    <row r="183" spans="1:16" ht="12.75">
      <c r="A183" t="s">
        <v>50</v>
      </c>
      <c s="34" t="s">
        <v>156</v>
      </c>
      <c s="34" t="s">
        <v>4222</v>
      </c>
      <c s="35" t="s">
        <v>5</v>
      </c>
      <c s="6" t="s">
        <v>4223</v>
      </c>
      <c s="36" t="s">
        <v>78</v>
      </c>
      <c s="37">
        <v>30</v>
      </c>
      <c s="36">
        <v>0</v>
      </c>
      <c s="36">
        <f>ROUND(G183*H183,6)</f>
      </c>
      <c r="L183" s="38">
        <v>0</v>
      </c>
      <c s="32">
        <f>ROUND(ROUND(L183,2)*ROUND(G183,3),2)</f>
      </c>
      <c s="36" t="s">
        <v>98</v>
      </c>
      <c>
        <f>(M183*21)/100</f>
      </c>
      <c t="s">
        <v>28</v>
      </c>
    </row>
    <row r="184" spans="1:5" ht="12.75">
      <c r="A184" s="35" t="s">
        <v>55</v>
      </c>
      <c r="E184" s="39" t="s">
        <v>4223</v>
      </c>
    </row>
    <row r="185" spans="1:5" ht="12.75">
      <c r="A185" s="35" t="s">
        <v>56</v>
      </c>
      <c r="E185" s="40" t="s">
        <v>5</v>
      </c>
    </row>
    <row r="186" spans="1:5" ht="12.75">
      <c r="A186" t="s">
        <v>57</v>
      </c>
      <c r="E186" s="39" t="s">
        <v>5</v>
      </c>
    </row>
    <row r="187" spans="1:16" ht="12.75">
      <c r="A187" t="s">
        <v>50</v>
      </c>
      <c s="34" t="s">
        <v>159</v>
      </c>
      <c s="34" t="s">
        <v>4224</v>
      </c>
      <c s="35" t="s">
        <v>5</v>
      </c>
      <c s="6" t="s">
        <v>4225</v>
      </c>
      <c s="36" t="s">
        <v>78</v>
      </c>
      <c s="37">
        <v>3</v>
      </c>
      <c s="36">
        <v>0</v>
      </c>
      <c s="36">
        <f>ROUND(G187*H187,6)</f>
      </c>
      <c r="L187" s="38">
        <v>0</v>
      </c>
      <c s="32">
        <f>ROUND(ROUND(L187,2)*ROUND(G187,3),2)</f>
      </c>
      <c s="36" t="s">
        <v>98</v>
      </c>
      <c>
        <f>(M187*21)/100</f>
      </c>
      <c t="s">
        <v>28</v>
      </c>
    </row>
    <row r="188" spans="1:5" ht="12.75">
      <c r="A188" s="35" t="s">
        <v>55</v>
      </c>
      <c r="E188" s="39" t="s">
        <v>4225</v>
      </c>
    </row>
    <row r="189" spans="1:5" ht="12.75">
      <c r="A189" s="35" t="s">
        <v>56</v>
      </c>
      <c r="E189" s="40" t="s">
        <v>5</v>
      </c>
    </row>
    <row r="190" spans="1:5" ht="12.75">
      <c r="A190" t="s">
        <v>57</v>
      </c>
      <c r="E190" s="39" t="s">
        <v>5</v>
      </c>
    </row>
    <row r="191" spans="1:16" ht="12.75">
      <c r="A191" t="s">
        <v>50</v>
      </c>
      <c s="34" t="s">
        <v>162</v>
      </c>
      <c s="34" t="s">
        <v>4226</v>
      </c>
      <c s="35" t="s">
        <v>5</v>
      </c>
      <c s="6" t="s">
        <v>4227</v>
      </c>
      <c s="36" t="s">
        <v>78</v>
      </c>
      <c s="37">
        <v>4</v>
      </c>
      <c s="36">
        <v>0</v>
      </c>
      <c s="36">
        <f>ROUND(G191*H191,6)</f>
      </c>
      <c r="L191" s="38">
        <v>0</v>
      </c>
      <c s="32">
        <f>ROUND(ROUND(L191,2)*ROUND(G191,3),2)</f>
      </c>
      <c s="36" t="s">
        <v>98</v>
      </c>
      <c>
        <f>(M191*21)/100</f>
      </c>
      <c t="s">
        <v>28</v>
      </c>
    </row>
    <row r="192" spans="1:5" ht="12.75">
      <c r="A192" s="35" t="s">
        <v>55</v>
      </c>
      <c r="E192" s="39" t="s">
        <v>4227</v>
      </c>
    </row>
    <row r="193" spans="1:5" ht="12.75">
      <c r="A193" s="35" t="s">
        <v>56</v>
      </c>
      <c r="E193" s="40" t="s">
        <v>5</v>
      </c>
    </row>
    <row r="194" spans="1:5" ht="12.75">
      <c r="A194" t="s">
        <v>57</v>
      </c>
      <c r="E194" s="39" t="s">
        <v>5</v>
      </c>
    </row>
    <row r="195" spans="1:16" ht="12.75">
      <c r="A195" t="s">
        <v>50</v>
      </c>
      <c s="34" t="s">
        <v>165</v>
      </c>
      <c s="34" t="s">
        <v>4228</v>
      </c>
      <c s="35" t="s">
        <v>5</v>
      </c>
      <c s="6" t="s">
        <v>4229</v>
      </c>
      <c s="36" t="s">
        <v>78</v>
      </c>
      <c s="37">
        <v>4</v>
      </c>
      <c s="36">
        <v>0.00201</v>
      </c>
      <c s="36">
        <f>ROUND(G195*H195,6)</f>
      </c>
      <c r="L195" s="38">
        <v>0</v>
      </c>
      <c s="32">
        <f>ROUND(ROUND(L195,2)*ROUND(G195,3),2)</f>
      </c>
      <c s="36" t="s">
        <v>316</v>
      </c>
      <c>
        <f>(M195*21)/100</f>
      </c>
      <c t="s">
        <v>28</v>
      </c>
    </row>
    <row r="196" spans="1:5" ht="12.75">
      <c r="A196" s="35" t="s">
        <v>55</v>
      </c>
      <c r="E196" s="39" t="s">
        <v>4229</v>
      </c>
    </row>
    <row r="197" spans="1:5" ht="12.75">
      <c r="A197" s="35" t="s">
        <v>56</v>
      </c>
      <c r="E197" s="40" t="s">
        <v>5</v>
      </c>
    </row>
    <row r="198" spans="1:5" ht="12.75">
      <c r="A198" t="s">
        <v>57</v>
      </c>
      <c r="E198" s="39" t="s">
        <v>5</v>
      </c>
    </row>
    <row r="199" spans="1:16" ht="25.5">
      <c r="A199" t="s">
        <v>50</v>
      </c>
      <c s="34" t="s">
        <v>169</v>
      </c>
      <c s="34" t="s">
        <v>4230</v>
      </c>
      <c s="35" t="s">
        <v>5</v>
      </c>
      <c s="6" t="s">
        <v>4231</v>
      </c>
      <c s="36" t="s">
        <v>78</v>
      </c>
      <c s="37">
        <v>15</v>
      </c>
      <c s="36">
        <v>0.00373</v>
      </c>
      <c s="36">
        <f>ROUND(G199*H199,6)</f>
      </c>
      <c r="L199" s="38">
        <v>0</v>
      </c>
      <c s="32">
        <f>ROUND(ROUND(L199,2)*ROUND(G199,3),2)</f>
      </c>
      <c s="36" t="s">
        <v>316</v>
      </c>
      <c>
        <f>(M199*21)/100</f>
      </c>
      <c t="s">
        <v>28</v>
      </c>
    </row>
    <row r="200" spans="1:5" ht="25.5">
      <c r="A200" s="35" t="s">
        <v>55</v>
      </c>
      <c r="E200" s="39" t="s">
        <v>4231</v>
      </c>
    </row>
    <row r="201" spans="1:5" ht="12.75">
      <c r="A201" s="35" t="s">
        <v>56</v>
      </c>
      <c r="E201" s="40" t="s">
        <v>5</v>
      </c>
    </row>
    <row r="202" spans="1:5" ht="12.75">
      <c r="A202" t="s">
        <v>57</v>
      </c>
      <c r="E202" s="39" t="s">
        <v>5</v>
      </c>
    </row>
    <row r="203" spans="1:16" ht="12.75">
      <c r="A203" t="s">
        <v>50</v>
      </c>
      <c s="34" t="s">
        <v>172</v>
      </c>
      <c s="34" t="s">
        <v>4232</v>
      </c>
      <c s="35" t="s">
        <v>5</v>
      </c>
      <c s="6" t="s">
        <v>4233</v>
      </c>
      <c s="36" t="s">
        <v>78</v>
      </c>
      <c s="37">
        <v>324</v>
      </c>
      <c s="36">
        <v>0.0004</v>
      </c>
      <c s="36">
        <f>ROUND(G203*H203,6)</f>
      </c>
      <c r="L203" s="38">
        <v>0</v>
      </c>
      <c s="32">
        <f>ROUND(ROUND(L203,2)*ROUND(G203,3),2)</f>
      </c>
      <c s="36" t="s">
        <v>316</v>
      </c>
      <c>
        <f>(M203*21)/100</f>
      </c>
      <c t="s">
        <v>28</v>
      </c>
    </row>
    <row r="204" spans="1:5" ht="12.75">
      <c r="A204" s="35" t="s">
        <v>55</v>
      </c>
      <c r="E204" s="39" t="s">
        <v>4233</v>
      </c>
    </row>
    <row r="205" spans="1:5" ht="12.75">
      <c r="A205" s="35" t="s">
        <v>56</v>
      </c>
      <c r="E205" s="40" t="s">
        <v>5</v>
      </c>
    </row>
    <row r="206" spans="1:5" ht="12.75">
      <c r="A206" t="s">
        <v>57</v>
      </c>
      <c r="E206" s="39" t="s">
        <v>5</v>
      </c>
    </row>
    <row r="207" spans="1:16" ht="12.75">
      <c r="A207" t="s">
        <v>50</v>
      </c>
      <c s="34" t="s">
        <v>175</v>
      </c>
      <c s="34" t="s">
        <v>4234</v>
      </c>
      <c s="35" t="s">
        <v>5</v>
      </c>
      <c s="6" t="s">
        <v>4235</v>
      </c>
      <c s="36" t="s">
        <v>78</v>
      </c>
      <c s="37">
        <v>38</v>
      </c>
      <c s="36">
        <v>0.00041</v>
      </c>
      <c s="36">
        <f>ROUND(G207*H207,6)</f>
      </c>
      <c r="L207" s="38">
        <v>0</v>
      </c>
      <c s="32">
        <f>ROUND(ROUND(L207,2)*ROUND(G207,3),2)</f>
      </c>
      <c s="36" t="s">
        <v>316</v>
      </c>
      <c>
        <f>(M207*21)/100</f>
      </c>
      <c t="s">
        <v>28</v>
      </c>
    </row>
    <row r="208" spans="1:5" ht="12.75">
      <c r="A208" s="35" t="s">
        <v>55</v>
      </c>
      <c r="E208" s="39" t="s">
        <v>4235</v>
      </c>
    </row>
    <row r="209" spans="1:5" ht="12.75">
      <c r="A209" s="35" t="s">
        <v>56</v>
      </c>
      <c r="E209" s="40" t="s">
        <v>5</v>
      </c>
    </row>
    <row r="210" spans="1:5" ht="12.75">
      <c r="A210" t="s">
        <v>57</v>
      </c>
      <c r="E210" s="39" t="s">
        <v>5</v>
      </c>
    </row>
    <row r="211" spans="1:16" ht="12.75">
      <c r="A211" t="s">
        <v>50</v>
      </c>
      <c s="34" t="s">
        <v>180</v>
      </c>
      <c s="34" t="s">
        <v>4236</v>
      </c>
      <c s="35" t="s">
        <v>5</v>
      </c>
      <c s="6" t="s">
        <v>4237</v>
      </c>
      <c s="36" t="s">
        <v>78</v>
      </c>
      <c s="37">
        <v>86</v>
      </c>
      <c s="36">
        <v>0.00048</v>
      </c>
      <c s="36">
        <f>ROUND(G211*H211,6)</f>
      </c>
      <c r="L211" s="38">
        <v>0</v>
      </c>
      <c s="32">
        <f>ROUND(ROUND(L211,2)*ROUND(G211,3),2)</f>
      </c>
      <c s="36" t="s">
        <v>316</v>
      </c>
      <c>
        <f>(M211*21)/100</f>
      </c>
      <c t="s">
        <v>28</v>
      </c>
    </row>
    <row r="212" spans="1:5" ht="12.75">
      <c r="A212" s="35" t="s">
        <v>55</v>
      </c>
      <c r="E212" s="39" t="s">
        <v>4237</v>
      </c>
    </row>
    <row r="213" spans="1:5" ht="12.75">
      <c r="A213" s="35" t="s">
        <v>56</v>
      </c>
      <c r="E213" s="40" t="s">
        <v>5</v>
      </c>
    </row>
    <row r="214" spans="1:5" ht="12.75">
      <c r="A214" t="s">
        <v>57</v>
      </c>
      <c r="E214" s="39" t="s">
        <v>5</v>
      </c>
    </row>
    <row r="215" spans="1:16" ht="12.75">
      <c r="A215" t="s">
        <v>50</v>
      </c>
      <c s="34" t="s">
        <v>183</v>
      </c>
      <c s="34" t="s">
        <v>4238</v>
      </c>
      <c s="35" t="s">
        <v>5</v>
      </c>
      <c s="6" t="s">
        <v>4239</v>
      </c>
      <c s="36" t="s">
        <v>78</v>
      </c>
      <c s="37">
        <v>13</v>
      </c>
      <c s="36">
        <v>0.00071</v>
      </c>
      <c s="36">
        <f>ROUND(G215*H215,6)</f>
      </c>
      <c r="L215" s="38">
        <v>0</v>
      </c>
      <c s="32">
        <f>ROUND(ROUND(L215,2)*ROUND(G215,3),2)</f>
      </c>
      <c s="36" t="s">
        <v>98</v>
      </c>
      <c>
        <f>(M215*21)/100</f>
      </c>
      <c t="s">
        <v>28</v>
      </c>
    </row>
    <row r="216" spans="1:5" ht="12.75">
      <c r="A216" s="35" t="s">
        <v>55</v>
      </c>
      <c r="E216" s="39" t="s">
        <v>4239</v>
      </c>
    </row>
    <row r="217" spans="1:5" ht="12.75">
      <c r="A217" s="35" t="s">
        <v>56</v>
      </c>
      <c r="E217" s="40" t="s">
        <v>5</v>
      </c>
    </row>
    <row r="218" spans="1:5" ht="12.75">
      <c r="A218" t="s">
        <v>57</v>
      </c>
      <c r="E218" s="39" t="s">
        <v>5</v>
      </c>
    </row>
    <row r="219" spans="1:16" ht="12.75">
      <c r="A219" t="s">
        <v>50</v>
      </c>
      <c s="34" t="s">
        <v>186</v>
      </c>
      <c s="34" t="s">
        <v>4240</v>
      </c>
      <c s="35" t="s">
        <v>5</v>
      </c>
      <c s="6" t="s">
        <v>4241</v>
      </c>
      <c s="36" t="s">
        <v>78</v>
      </c>
      <c s="37">
        <v>34</v>
      </c>
      <c s="36">
        <v>0.00224</v>
      </c>
      <c s="36">
        <f>ROUND(G219*H219,6)</f>
      </c>
      <c r="L219" s="38">
        <v>0</v>
      </c>
      <c s="32">
        <f>ROUND(ROUND(L219,2)*ROUND(G219,3),2)</f>
      </c>
      <c s="36" t="s">
        <v>316</v>
      </c>
      <c>
        <f>(M219*21)/100</f>
      </c>
      <c t="s">
        <v>28</v>
      </c>
    </row>
    <row r="220" spans="1:5" ht="12.75">
      <c r="A220" s="35" t="s">
        <v>55</v>
      </c>
      <c r="E220" s="39" t="s">
        <v>4241</v>
      </c>
    </row>
    <row r="221" spans="1:5" ht="12.75">
      <c r="A221" s="35" t="s">
        <v>56</v>
      </c>
      <c r="E221" s="40" t="s">
        <v>5</v>
      </c>
    </row>
    <row r="222" spans="1:5" ht="12.75">
      <c r="A222" t="s">
        <v>57</v>
      </c>
      <c r="E222" s="39" t="s">
        <v>5</v>
      </c>
    </row>
    <row r="223" spans="1:16" ht="12.75">
      <c r="A223" t="s">
        <v>50</v>
      </c>
      <c s="34" t="s">
        <v>189</v>
      </c>
      <c s="34" t="s">
        <v>4242</v>
      </c>
      <c s="35" t="s">
        <v>5</v>
      </c>
      <c s="6" t="s">
        <v>4243</v>
      </c>
      <c s="36" t="s">
        <v>78</v>
      </c>
      <c s="37">
        <v>8</v>
      </c>
      <c s="36">
        <v>0</v>
      </c>
      <c s="36">
        <f>ROUND(G223*H223,6)</f>
      </c>
      <c r="L223" s="38">
        <v>0</v>
      </c>
      <c s="32">
        <f>ROUND(ROUND(L223,2)*ROUND(G223,3),2)</f>
      </c>
      <c s="36" t="s">
        <v>98</v>
      </c>
      <c>
        <f>(M223*21)/100</f>
      </c>
      <c t="s">
        <v>28</v>
      </c>
    </row>
    <row r="224" spans="1:5" ht="12.75">
      <c r="A224" s="35" t="s">
        <v>55</v>
      </c>
      <c r="E224" s="39" t="s">
        <v>4243</v>
      </c>
    </row>
    <row r="225" spans="1:5" ht="12.75">
      <c r="A225" s="35" t="s">
        <v>56</v>
      </c>
      <c r="E225" s="40" t="s">
        <v>5</v>
      </c>
    </row>
    <row r="226" spans="1:5" ht="12.75">
      <c r="A226" t="s">
        <v>57</v>
      </c>
      <c r="E226" s="39" t="s">
        <v>5</v>
      </c>
    </row>
    <row r="227" spans="1:16" ht="12.75">
      <c r="A227" t="s">
        <v>50</v>
      </c>
      <c s="34" t="s">
        <v>474</v>
      </c>
      <c s="34" t="s">
        <v>4244</v>
      </c>
      <c s="35" t="s">
        <v>5</v>
      </c>
      <c s="6" t="s">
        <v>4245</v>
      </c>
      <c s="36" t="s">
        <v>78</v>
      </c>
      <c s="37">
        <v>98</v>
      </c>
      <c s="36">
        <v>0</v>
      </c>
      <c s="36">
        <f>ROUND(G227*H227,6)</f>
      </c>
      <c r="L227" s="38">
        <v>0</v>
      </c>
      <c s="32">
        <f>ROUND(ROUND(L227,2)*ROUND(G227,3),2)</f>
      </c>
      <c s="36" t="s">
        <v>98</v>
      </c>
      <c>
        <f>(M227*21)/100</f>
      </c>
      <c t="s">
        <v>28</v>
      </c>
    </row>
    <row r="228" spans="1:5" ht="12.75">
      <c r="A228" s="35" t="s">
        <v>55</v>
      </c>
      <c r="E228" s="39" t="s">
        <v>4245</v>
      </c>
    </row>
    <row r="229" spans="1:5" ht="12.75">
      <c r="A229" s="35" t="s">
        <v>56</v>
      </c>
      <c r="E229" s="40" t="s">
        <v>5</v>
      </c>
    </row>
    <row r="230" spans="1:5" ht="12.75">
      <c r="A230" t="s">
        <v>57</v>
      </c>
      <c r="E230" s="39" t="s">
        <v>5</v>
      </c>
    </row>
    <row r="231" spans="1:16" ht="12.75">
      <c r="A231" t="s">
        <v>50</v>
      </c>
      <c s="34" t="s">
        <v>192</v>
      </c>
      <c s="34" t="s">
        <v>4246</v>
      </c>
      <c s="35" t="s">
        <v>5</v>
      </c>
      <c s="6" t="s">
        <v>4247</v>
      </c>
      <c s="36" t="s">
        <v>78</v>
      </c>
      <c s="37">
        <v>24</v>
      </c>
      <c s="36">
        <v>0</v>
      </c>
      <c s="36">
        <f>ROUND(G231*H231,6)</f>
      </c>
      <c r="L231" s="38">
        <v>0</v>
      </c>
      <c s="32">
        <f>ROUND(ROUND(L231,2)*ROUND(G231,3),2)</f>
      </c>
      <c s="36" t="s">
        <v>98</v>
      </c>
      <c>
        <f>(M231*21)/100</f>
      </c>
      <c t="s">
        <v>28</v>
      </c>
    </row>
    <row r="232" spans="1:5" ht="12.75">
      <c r="A232" s="35" t="s">
        <v>55</v>
      </c>
      <c r="E232" s="39" t="s">
        <v>4247</v>
      </c>
    </row>
    <row r="233" spans="1:5" ht="12.75">
      <c r="A233" s="35" t="s">
        <v>56</v>
      </c>
      <c r="E233" s="40" t="s">
        <v>5</v>
      </c>
    </row>
    <row r="234" spans="1:5" ht="12.75">
      <c r="A234" t="s">
        <v>57</v>
      </c>
      <c r="E234" s="39" t="s">
        <v>5</v>
      </c>
    </row>
    <row r="235" spans="1:16" ht="12.75">
      <c r="A235" t="s">
        <v>50</v>
      </c>
      <c s="34" t="s">
        <v>197</v>
      </c>
      <c s="34" t="s">
        <v>4248</v>
      </c>
      <c s="35" t="s">
        <v>5</v>
      </c>
      <c s="6" t="s">
        <v>4249</v>
      </c>
      <c s="36" t="s">
        <v>78</v>
      </c>
      <c s="37">
        <v>34</v>
      </c>
      <c s="36">
        <v>0</v>
      </c>
      <c s="36">
        <f>ROUND(G235*H235,6)</f>
      </c>
      <c r="L235" s="38">
        <v>0</v>
      </c>
      <c s="32">
        <f>ROUND(ROUND(L235,2)*ROUND(G235,3),2)</f>
      </c>
      <c s="36" t="s">
        <v>98</v>
      </c>
      <c>
        <f>(M235*21)/100</f>
      </c>
      <c t="s">
        <v>28</v>
      </c>
    </row>
    <row r="236" spans="1:5" ht="12.75">
      <c r="A236" s="35" t="s">
        <v>55</v>
      </c>
      <c r="E236" s="39" t="s">
        <v>4249</v>
      </c>
    </row>
    <row r="237" spans="1:5" ht="12.75">
      <c r="A237" s="35" t="s">
        <v>56</v>
      </c>
      <c r="E237" s="40" t="s">
        <v>5</v>
      </c>
    </row>
    <row r="238" spans="1:5" ht="12.75">
      <c r="A238" t="s">
        <v>57</v>
      </c>
      <c r="E238" s="39" t="s">
        <v>5</v>
      </c>
    </row>
    <row r="239" spans="1:16" ht="12.75">
      <c r="A239" t="s">
        <v>50</v>
      </c>
      <c s="34" t="s">
        <v>203</v>
      </c>
      <c s="34" t="s">
        <v>4250</v>
      </c>
      <c s="35" t="s">
        <v>5</v>
      </c>
      <c s="6" t="s">
        <v>4251</v>
      </c>
      <c s="36" t="s">
        <v>78</v>
      </c>
      <c s="37">
        <v>72</v>
      </c>
      <c s="36">
        <v>0</v>
      </c>
      <c s="36">
        <f>ROUND(G239*H239,6)</f>
      </c>
      <c r="L239" s="38">
        <v>0</v>
      </c>
      <c s="32">
        <f>ROUND(ROUND(L239,2)*ROUND(G239,3),2)</f>
      </c>
      <c s="36" t="s">
        <v>98</v>
      </c>
      <c>
        <f>(M239*21)/100</f>
      </c>
      <c t="s">
        <v>28</v>
      </c>
    </row>
    <row r="240" spans="1:5" ht="12.75">
      <c r="A240" s="35" t="s">
        <v>55</v>
      </c>
      <c r="E240" s="39" t="s">
        <v>4251</v>
      </c>
    </row>
    <row r="241" spans="1:5" ht="12.75">
      <c r="A241" s="35" t="s">
        <v>56</v>
      </c>
      <c r="E241" s="40" t="s">
        <v>5</v>
      </c>
    </row>
    <row r="242" spans="1:5" ht="12.75">
      <c r="A242" t="s">
        <v>57</v>
      </c>
      <c r="E242" s="39" t="s">
        <v>5</v>
      </c>
    </row>
    <row r="243" spans="1:16" ht="12.75">
      <c r="A243" t="s">
        <v>50</v>
      </c>
      <c s="34" t="s">
        <v>208</v>
      </c>
      <c s="34" t="s">
        <v>4252</v>
      </c>
      <c s="35" t="s">
        <v>5</v>
      </c>
      <c s="6" t="s">
        <v>4253</v>
      </c>
      <c s="36" t="s">
        <v>78</v>
      </c>
      <c s="37">
        <v>204</v>
      </c>
      <c s="36">
        <v>0</v>
      </c>
      <c s="36">
        <f>ROUND(G243*H243,6)</f>
      </c>
      <c r="L243" s="38">
        <v>0</v>
      </c>
      <c s="32">
        <f>ROUND(ROUND(L243,2)*ROUND(G243,3),2)</f>
      </c>
      <c s="36" t="s">
        <v>98</v>
      </c>
      <c>
        <f>(M243*21)/100</f>
      </c>
      <c t="s">
        <v>28</v>
      </c>
    </row>
    <row r="244" spans="1:5" ht="12.75">
      <c r="A244" s="35" t="s">
        <v>55</v>
      </c>
      <c r="E244" s="39" t="s">
        <v>4253</v>
      </c>
    </row>
    <row r="245" spans="1:5" ht="12.75">
      <c r="A245" s="35" t="s">
        <v>56</v>
      </c>
      <c r="E245" s="40" t="s">
        <v>5</v>
      </c>
    </row>
    <row r="246" spans="1:5" ht="12.75">
      <c r="A246" t="s">
        <v>57</v>
      </c>
      <c r="E246" s="39" t="s">
        <v>5</v>
      </c>
    </row>
    <row r="247" spans="1:16" ht="12.75">
      <c r="A247" t="s">
        <v>50</v>
      </c>
      <c s="34" t="s">
        <v>213</v>
      </c>
      <c s="34" t="s">
        <v>4254</v>
      </c>
      <c s="35" t="s">
        <v>5</v>
      </c>
      <c s="6" t="s">
        <v>4255</v>
      </c>
      <c s="36" t="s">
        <v>78</v>
      </c>
      <c s="37">
        <v>168</v>
      </c>
      <c s="36">
        <v>0</v>
      </c>
      <c s="36">
        <f>ROUND(G247*H247,6)</f>
      </c>
      <c r="L247" s="38">
        <v>0</v>
      </c>
      <c s="32">
        <f>ROUND(ROUND(L247,2)*ROUND(G247,3),2)</f>
      </c>
      <c s="36" t="s">
        <v>98</v>
      </c>
      <c>
        <f>(M247*21)/100</f>
      </c>
      <c t="s">
        <v>28</v>
      </c>
    </row>
    <row r="248" spans="1:5" ht="12.75">
      <c r="A248" s="35" t="s">
        <v>55</v>
      </c>
      <c r="E248" s="39" t="s">
        <v>4255</v>
      </c>
    </row>
    <row r="249" spans="1:5" ht="12.75">
      <c r="A249" s="35" t="s">
        <v>56</v>
      </c>
      <c r="E249" s="40" t="s">
        <v>5</v>
      </c>
    </row>
    <row r="250" spans="1:5" ht="12.75">
      <c r="A250" t="s">
        <v>57</v>
      </c>
      <c r="E250" s="39" t="s">
        <v>5</v>
      </c>
    </row>
    <row r="251" spans="1:16" ht="12.75">
      <c r="A251" t="s">
        <v>50</v>
      </c>
      <c s="34" t="s">
        <v>487</v>
      </c>
      <c s="34" t="s">
        <v>4256</v>
      </c>
      <c s="35" t="s">
        <v>5</v>
      </c>
      <c s="6" t="s">
        <v>4257</v>
      </c>
      <c s="36" t="s">
        <v>78</v>
      </c>
      <c s="37">
        <v>64</v>
      </c>
      <c s="36">
        <v>0</v>
      </c>
      <c s="36">
        <f>ROUND(G251*H251,6)</f>
      </c>
      <c r="L251" s="38">
        <v>0</v>
      </c>
      <c s="32">
        <f>ROUND(ROUND(L251,2)*ROUND(G251,3),2)</f>
      </c>
      <c s="36" t="s">
        <v>98</v>
      </c>
      <c>
        <f>(M251*21)/100</f>
      </c>
      <c t="s">
        <v>28</v>
      </c>
    </row>
    <row r="252" spans="1:5" ht="12.75">
      <c r="A252" s="35" t="s">
        <v>55</v>
      </c>
      <c r="E252" s="39" t="s">
        <v>4257</v>
      </c>
    </row>
    <row r="253" spans="1:5" ht="12.75">
      <c r="A253" s="35" t="s">
        <v>56</v>
      </c>
      <c r="E253" s="40" t="s">
        <v>5</v>
      </c>
    </row>
    <row r="254" spans="1:5" ht="12.75">
      <c r="A254" t="s">
        <v>57</v>
      </c>
      <c r="E254" s="39" t="s">
        <v>5</v>
      </c>
    </row>
    <row r="255" spans="1:16" ht="12.75">
      <c r="A255" t="s">
        <v>50</v>
      </c>
      <c s="34" t="s">
        <v>490</v>
      </c>
      <c s="34" t="s">
        <v>4258</v>
      </c>
      <c s="35" t="s">
        <v>5</v>
      </c>
      <c s="6" t="s">
        <v>4259</v>
      </c>
      <c s="36" t="s">
        <v>78</v>
      </c>
      <c s="37">
        <v>64</v>
      </c>
      <c s="36">
        <v>0</v>
      </c>
      <c s="36">
        <f>ROUND(G255*H255,6)</f>
      </c>
      <c r="L255" s="38">
        <v>0</v>
      </c>
      <c s="32">
        <f>ROUND(ROUND(L255,2)*ROUND(G255,3),2)</f>
      </c>
      <c s="36" t="s">
        <v>98</v>
      </c>
      <c>
        <f>(M255*21)/100</f>
      </c>
      <c t="s">
        <v>28</v>
      </c>
    </row>
    <row r="256" spans="1:5" ht="12.75">
      <c r="A256" s="35" t="s">
        <v>55</v>
      </c>
      <c r="E256" s="39" t="s">
        <v>4259</v>
      </c>
    </row>
    <row r="257" spans="1:5" ht="12.75">
      <c r="A257" s="35" t="s">
        <v>56</v>
      </c>
      <c r="E257" s="40" t="s">
        <v>5</v>
      </c>
    </row>
    <row r="258" spans="1:5" ht="12.75">
      <c r="A258" t="s">
        <v>57</v>
      </c>
      <c r="E258" s="39" t="s">
        <v>5</v>
      </c>
    </row>
    <row r="259" spans="1:16" ht="12.75">
      <c r="A259" t="s">
        <v>50</v>
      </c>
      <c s="34" t="s">
        <v>494</v>
      </c>
      <c s="34" t="s">
        <v>4260</v>
      </c>
      <c s="35" t="s">
        <v>5</v>
      </c>
      <c s="6" t="s">
        <v>4261</v>
      </c>
      <c s="36" t="s">
        <v>78</v>
      </c>
      <c s="37">
        <v>42</v>
      </c>
      <c s="36">
        <v>0</v>
      </c>
      <c s="36">
        <f>ROUND(G259*H259,6)</f>
      </c>
      <c r="L259" s="38">
        <v>0</v>
      </c>
      <c s="32">
        <f>ROUND(ROUND(L259,2)*ROUND(G259,3),2)</f>
      </c>
      <c s="36" t="s">
        <v>98</v>
      </c>
      <c>
        <f>(M259*21)/100</f>
      </c>
      <c t="s">
        <v>28</v>
      </c>
    </row>
    <row r="260" spans="1:5" ht="12.75">
      <c r="A260" s="35" t="s">
        <v>55</v>
      </c>
      <c r="E260" s="39" t="s">
        <v>4261</v>
      </c>
    </row>
    <row r="261" spans="1:5" ht="12.75">
      <c r="A261" s="35" t="s">
        <v>56</v>
      </c>
      <c r="E261" s="40" t="s">
        <v>5</v>
      </c>
    </row>
    <row r="262" spans="1:5" ht="12.75">
      <c r="A262" t="s">
        <v>57</v>
      </c>
      <c r="E262" s="39" t="s">
        <v>5</v>
      </c>
    </row>
    <row r="263" spans="1:16" ht="12.75">
      <c r="A263" t="s">
        <v>50</v>
      </c>
      <c s="34" t="s">
        <v>497</v>
      </c>
      <c s="34" t="s">
        <v>4262</v>
      </c>
      <c s="35" t="s">
        <v>5</v>
      </c>
      <c s="6" t="s">
        <v>4263</v>
      </c>
      <c s="36" t="s">
        <v>78</v>
      </c>
      <c s="37">
        <v>13</v>
      </c>
      <c s="36">
        <v>0</v>
      </c>
      <c s="36">
        <f>ROUND(G263*H263,6)</f>
      </c>
      <c r="L263" s="38">
        <v>0</v>
      </c>
      <c s="32">
        <f>ROUND(ROUND(L263,2)*ROUND(G263,3),2)</f>
      </c>
      <c s="36" t="s">
        <v>98</v>
      </c>
      <c>
        <f>(M263*21)/100</f>
      </c>
      <c t="s">
        <v>28</v>
      </c>
    </row>
    <row r="264" spans="1:5" ht="12.75">
      <c r="A264" s="35" t="s">
        <v>55</v>
      </c>
      <c r="E264" s="39" t="s">
        <v>4263</v>
      </c>
    </row>
    <row r="265" spans="1:5" ht="12.75">
      <c r="A265" s="35" t="s">
        <v>56</v>
      </c>
      <c r="E265" s="40" t="s">
        <v>5</v>
      </c>
    </row>
    <row r="266" spans="1:5" ht="12.75">
      <c r="A266" t="s">
        <v>57</v>
      </c>
      <c r="E266" s="39" t="s">
        <v>5</v>
      </c>
    </row>
    <row r="267" spans="1:16" ht="12.75">
      <c r="A267" t="s">
        <v>50</v>
      </c>
      <c s="34" t="s">
        <v>500</v>
      </c>
      <c s="34" t="s">
        <v>4264</v>
      </c>
      <c s="35" t="s">
        <v>5</v>
      </c>
      <c s="6" t="s">
        <v>4265</v>
      </c>
      <c s="36" t="s">
        <v>228</v>
      </c>
      <c s="37">
        <v>55</v>
      </c>
      <c s="36">
        <v>0</v>
      </c>
      <c s="36">
        <f>ROUND(G267*H267,6)</f>
      </c>
      <c r="L267" s="38">
        <v>0</v>
      </c>
      <c s="32">
        <f>ROUND(ROUND(L267,2)*ROUND(G267,3),2)</f>
      </c>
      <c s="36" t="s">
        <v>316</v>
      </c>
      <c>
        <f>(M267*21)/100</f>
      </c>
      <c t="s">
        <v>28</v>
      </c>
    </row>
    <row r="268" spans="1:5" ht="12.75">
      <c r="A268" s="35" t="s">
        <v>55</v>
      </c>
      <c r="E268" s="39" t="s">
        <v>4265</v>
      </c>
    </row>
    <row r="269" spans="1:5" ht="12.75">
      <c r="A269" s="35" t="s">
        <v>56</v>
      </c>
      <c r="E269" s="40" t="s">
        <v>5</v>
      </c>
    </row>
    <row r="270" spans="1:5" ht="12.75">
      <c r="A270" t="s">
        <v>57</v>
      </c>
      <c r="E270" s="39" t="s">
        <v>5</v>
      </c>
    </row>
    <row r="271" spans="1:16" ht="12.75">
      <c r="A271" t="s">
        <v>50</v>
      </c>
      <c s="34" t="s">
        <v>503</v>
      </c>
      <c s="34" t="s">
        <v>4266</v>
      </c>
      <c s="35" t="s">
        <v>5</v>
      </c>
      <c s="6" t="s">
        <v>4267</v>
      </c>
      <c s="36" t="s">
        <v>228</v>
      </c>
      <c s="37">
        <v>55</v>
      </c>
      <c s="36">
        <v>0</v>
      </c>
      <c s="36">
        <f>ROUND(G271*H271,6)</f>
      </c>
      <c r="L271" s="38">
        <v>0</v>
      </c>
      <c s="32">
        <f>ROUND(ROUND(L271,2)*ROUND(G271,3),2)</f>
      </c>
      <c s="36" t="s">
        <v>316</v>
      </c>
      <c>
        <f>(M271*21)/100</f>
      </c>
      <c t="s">
        <v>28</v>
      </c>
    </row>
    <row r="272" spans="1:5" ht="12.75">
      <c r="A272" s="35" t="s">
        <v>55</v>
      </c>
      <c r="E272" s="39" t="s">
        <v>4267</v>
      </c>
    </row>
    <row r="273" spans="1:5" ht="12.75">
      <c r="A273" s="35" t="s">
        <v>56</v>
      </c>
      <c r="E273" s="40" t="s">
        <v>5</v>
      </c>
    </row>
    <row r="274" spans="1:5" ht="12.75">
      <c r="A274" t="s">
        <v>57</v>
      </c>
      <c r="E274" s="39" t="s">
        <v>5</v>
      </c>
    </row>
    <row r="275" spans="1:16" ht="12.75">
      <c r="A275" t="s">
        <v>50</v>
      </c>
      <c s="34" t="s">
        <v>506</v>
      </c>
      <c s="34" t="s">
        <v>4268</v>
      </c>
      <c s="35" t="s">
        <v>5</v>
      </c>
      <c s="6" t="s">
        <v>4269</v>
      </c>
      <c s="36" t="s">
        <v>228</v>
      </c>
      <c s="37">
        <v>18</v>
      </c>
      <c s="36">
        <v>0</v>
      </c>
      <c s="36">
        <f>ROUND(G275*H275,6)</f>
      </c>
      <c r="L275" s="38">
        <v>0</v>
      </c>
      <c s="32">
        <f>ROUND(ROUND(L275,2)*ROUND(G275,3),2)</f>
      </c>
      <c s="36" t="s">
        <v>316</v>
      </c>
      <c>
        <f>(M275*21)/100</f>
      </c>
      <c t="s">
        <v>28</v>
      </c>
    </row>
    <row r="276" spans="1:5" ht="12.75">
      <c r="A276" s="35" t="s">
        <v>55</v>
      </c>
      <c r="E276" s="39" t="s">
        <v>4269</v>
      </c>
    </row>
    <row r="277" spans="1:5" ht="12.75">
      <c r="A277" s="35" t="s">
        <v>56</v>
      </c>
      <c r="E277" s="40" t="s">
        <v>5</v>
      </c>
    </row>
    <row r="278" spans="1:5" ht="12.75">
      <c r="A278" t="s">
        <v>57</v>
      </c>
      <c r="E278" s="39" t="s">
        <v>5</v>
      </c>
    </row>
    <row r="279" spans="1:16" ht="12.75">
      <c r="A279" t="s">
        <v>50</v>
      </c>
      <c s="34" t="s">
        <v>509</v>
      </c>
      <c s="34" t="s">
        <v>4270</v>
      </c>
      <c s="35" t="s">
        <v>5</v>
      </c>
      <c s="6" t="s">
        <v>4271</v>
      </c>
      <c s="36" t="s">
        <v>228</v>
      </c>
      <c s="37">
        <v>56</v>
      </c>
      <c s="36">
        <v>0</v>
      </c>
      <c s="36">
        <f>ROUND(G279*H279,6)</f>
      </c>
      <c r="L279" s="38">
        <v>0</v>
      </c>
      <c s="32">
        <f>ROUND(ROUND(L279,2)*ROUND(G279,3),2)</f>
      </c>
      <c s="36" t="s">
        <v>316</v>
      </c>
      <c>
        <f>(M279*21)/100</f>
      </c>
      <c t="s">
        <v>28</v>
      </c>
    </row>
    <row r="280" spans="1:5" ht="12.75">
      <c r="A280" s="35" t="s">
        <v>55</v>
      </c>
      <c r="E280" s="39" t="s">
        <v>4271</v>
      </c>
    </row>
    <row r="281" spans="1:5" ht="12.75">
      <c r="A281" s="35" t="s">
        <v>56</v>
      </c>
      <c r="E281" s="40" t="s">
        <v>5</v>
      </c>
    </row>
    <row r="282" spans="1:5" ht="12.75">
      <c r="A282" t="s">
        <v>57</v>
      </c>
      <c r="E282" s="39" t="s">
        <v>5</v>
      </c>
    </row>
    <row r="283" spans="1:16" ht="12.75">
      <c r="A283" t="s">
        <v>50</v>
      </c>
      <c s="34" t="s">
        <v>512</v>
      </c>
      <c s="34" t="s">
        <v>4272</v>
      </c>
      <c s="35" t="s">
        <v>5</v>
      </c>
      <c s="6" t="s">
        <v>4273</v>
      </c>
      <c s="36" t="s">
        <v>228</v>
      </c>
      <c s="37">
        <v>5</v>
      </c>
      <c s="36">
        <v>0.00101</v>
      </c>
      <c s="36">
        <f>ROUND(G283*H283,6)</f>
      </c>
      <c r="L283" s="38">
        <v>0</v>
      </c>
      <c s="32">
        <f>ROUND(ROUND(L283,2)*ROUND(G283,3),2)</f>
      </c>
      <c s="36" t="s">
        <v>316</v>
      </c>
      <c>
        <f>(M283*21)/100</f>
      </c>
      <c t="s">
        <v>28</v>
      </c>
    </row>
    <row r="284" spans="1:5" ht="12.75">
      <c r="A284" s="35" t="s">
        <v>55</v>
      </c>
      <c r="E284" s="39" t="s">
        <v>4273</v>
      </c>
    </row>
    <row r="285" spans="1:5" ht="12.75">
      <c r="A285" s="35" t="s">
        <v>56</v>
      </c>
      <c r="E285" s="40" t="s">
        <v>5</v>
      </c>
    </row>
    <row r="286" spans="1:5" ht="12.75">
      <c r="A286" t="s">
        <v>57</v>
      </c>
      <c r="E286" s="39" t="s">
        <v>5</v>
      </c>
    </row>
    <row r="287" spans="1:16" ht="12.75">
      <c r="A287" t="s">
        <v>50</v>
      </c>
      <c s="34" t="s">
        <v>515</v>
      </c>
      <c s="34" t="s">
        <v>4274</v>
      </c>
      <c s="35" t="s">
        <v>5</v>
      </c>
      <c s="6" t="s">
        <v>4275</v>
      </c>
      <c s="36" t="s">
        <v>228</v>
      </c>
      <c s="37">
        <v>2</v>
      </c>
      <c s="36">
        <v>0</v>
      </c>
      <c s="36">
        <f>ROUND(G287*H287,6)</f>
      </c>
      <c r="L287" s="38">
        <v>0</v>
      </c>
      <c s="32">
        <f>ROUND(ROUND(L287,2)*ROUND(G287,3),2)</f>
      </c>
      <c s="36" t="s">
        <v>316</v>
      </c>
      <c>
        <f>(M287*21)/100</f>
      </c>
      <c t="s">
        <v>28</v>
      </c>
    </row>
    <row r="288" spans="1:5" ht="12.75">
      <c r="A288" s="35" t="s">
        <v>55</v>
      </c>
      <c r="E288" s="39" t="s">
        <v>4275</v>
      </c>
    </row>
    <row r="289" spans="1:5" ht="12.75">
      <c r="A289" s="35" t="s">
        <v>56</v>
      </c>
      <c r="E289" s="40" t="s">
        <v>5</v>
      </c>
    </row>
    <row r="290" spans="1:5" ht="12.75">
      <c r="A290" t="s">
        <v>57</v>
      </c>
      <c r="E290" s="39" t="s">
        <v>5</v>
      </c>
    </row>
    <row r="291" spans="1:16" ht="12.75">
      <c r="A291" t="s">
        <v>50</v>
      </c>
      <c s="34" t="s">
        <v>518</v>
      </c>
      <c s="34" t="s">
        <v>4276</v>
      </c>
      <c s="35" t="s">
        <v>5</v>
      </c>
      <c s="6" t="s">
        <v>4277</v>
      </c>
      <c s="36" t="s">
        <v>228</v>
      </c>
      <c s="37">
        <v>1</v>
      </c>
      <c s="36">
        <v>0</v>
      </c>
      <c s="36">
        <f>ROUND(G291*H291,6)</f>
      </c>
      <c r="L291" s="38">
        <v>0</v>
      </c>
      <c s="32">
        <f>ROUND(ROUND(L291,2)*ROUND(G291,3),2)</f>
      </c>
      <c s="36" t="s">
        <v>98</v>
      </c>
      <c>
        <f>(M291*21)/100</f>
      </c>
      <c t="s">
        <v>28</v>
      </c>
    </row>
    <row r="292" spans="1:5" ht="12.75">
      <c r="A292" s="35" t="s">
        <v>55</v>
      </c>
      <c r="E292" s="39" t="s">
        <v>4277</v>
      </c>
    </row>
    <row r="293" spans="1:5" ht="12.75">
      <c r="A293" s="35" t="s">
        <v>56</v>
      </c>
      <c r="E293" s="40" t="s">
        <v>5</v>
      </c>
    </row>
    <row r="294" spans="1:5" ht="12.75">
      <c r="A294" t="s">
        <v>57</v>
      </c>
      <c r="E294" s="39" t="s">
        <v>5</v>
      </c>
    </row>
    <row r="295" spans="1:16" ht="12.75">
      <c r="A295" t="s">
        <v>50</v>
      </c>
      <c s="34" t="s">
        <v>521</v>
      </c>
      <c s="34" t="s">
        <v>4278</v>
      </c>
      <c s="35" t="s">
        <v>5</v>
      </c>
      <c s="6" t="s">
        <v>4279</v>
      </c>
      <c s="36" t="s">
        <v>4139</v>
      </c>
      <c s="37">
        <v>4</v>
      </c>
      <c s="36">
        <v>0.0039</v>
      </c>
      <c s="36">
        <f>ROUND(G295*H295,6)</f>
      </c>
      <c r="L295" s="38">
        <v>0</v>
      </c>
      <c s="32">
        <f>ROUND(ROUND(L295,2)*ROUND(G295,3),2)</f>
      </c>
      <c s="36" t="s">
        <v>316</v>
      </c>
      <c>
        <f>(M295*21)/100</f>
      </c>
      <c t="s">
        <v>28</v>
      </c>
    </row>
    <row r="296" spans="1:5" ht="12.75">
      <c r="A296" s="35" t="s">
        <v>55</v>
      </c>
      <c r="E296" s="39" t="s">
        <v>4279</v>
      </c>
    </row>
    <row r="297" spans="1:5" ht="12.75">
      <c r="A297" s="35" t="s">
        <v>56</v>
      </c>
      <c r="E297" s="40" t="s">
        <v>5</v>
      </c>
    </row>
    <row r="298" spans="1:5" ht="12.75">
      <c r="A298" t="s">
        <v>57</v>
      </c>
      <c r="E298" s="39" t="s">
        <v>5</v>
      </c>
    </row>
    <row r="299" spans="1:16" ht="12.75">
      <c r="A299" t="s">
        <v>50</v>
      </c>
      <c s="34" t="s">
        <v>524</v>
      </c>
      <c s="34" t="s">
        <v>4280</v>
      </c>
      <c s="35" t="s">
        <v>5</v>
      </c>
      <c s="6" t="s">
        <v>4281</v>
      </c>
      <c s="36" t="s">
        <v>228</v>
      </c>
      <c s="37">
        <v>6</v>
      </c>
      <c s="36">
        <v>0.00029</v>
      </c>
      <c s="36">
        <f>ROUND(G299*H299,6)</f>
      </c>
      <c r="L299" s="38">
        <v>0</v>
      </c>
      <c s="32">
        <f>ROUND(ROUND(L299,2)*ROUND(G299,3),2)</f>
      </c>
      <c s="36" t="s">
        <v>316</v>
      </c>
      <c>
        <f>(M299*21)/100</f>
      </c>
      <c t="s">
        <v>28</v>
      </c>
    </row>
    <row r="300" spans="1:5" ht="12.75">
      <c r="A300" s="35" t="s">
        <v>55</v>
      </c>
      <c r="E300" s="39" t="s">
        <v>4281</v>
      </c>
    </row>
    <row r="301" spans="1:5" ht="12.75">
      <c r="A301" s="35" t="s">
        <v>56</v>
      </c>
      <c r="E301" s="40" t="s">
        <v>5</v>
      </c>
    </row>
    <row r="302" spans="1:5" ht="12.75">
      <c r="A302" t="s">
        <v>57</v>
      </c>
      <c r="E302" s="39" t="s">
        <v>5</v>
      </c>
    </row>
    <row r="303" spans="1:16" ht="12.75">
      <c r="A303" t="s">
        <v>50</v>
      </c>
      <c s="34" t="s">
        <v>527</v>
      </c>
      <c s="34" t="s">
        <v>4282</v>
      </c>
      <c s="35" t="s">
        <v>5</v>
      </c>
      <c s="6" t="s">
        <v>4283</v>
      </c>
      <c s="36" t="s">
        <v>228</v>
      </c>
      <c s="37">
        <v>5</v>
      </c>
      <c s="36">
        <v>0</v>
      </c>
      <c s="36">
        <f>ROUND(G303*H303,6)</f>
      </c>
      <c r="L303" s="38">
        <v>0</v>
      </c>
      <c s="32">
        <f>ROUND(ROUND(L303,2)*ROUND(G303,3),2)</f>
      </c>
      <c s="36" t="s">
        <v>98</v>
      </c>
      <c>
        <f>(M303*21)/100</f>
      </c>
      <c t="s">
        <v>28</v>
      </c>
    </row>
    <row r="304" spans="1:5" ht="12.75">
      <c r="A304" s="35" t="s">
        <v>55</v>
      </c>
      <c r="E304" s="39" t="s">
        <v>4283</v>
      </c>
    </row>
    <row r="305" spans="1:5" ht="12.75">
      <c r="A305" s="35" t="s">
        <v>56</v>
      </c>
      <c r="E305" s="40" t="s">
        <v>5</v>
      </c>
    </row>
    <row r="306" spans="1:5" ht="12.75">
      <c r="A306" t="s">
        <v>57</v>
      </c>
      <c r="E306" s="39" t="s">
        <v>5</v>
      </c>
    </row>
    <row r="307" spans="1:16" ht="38.25">
      <c r="A307" t="s">
        <v>50</v>
      </c>
      <c s="34" t="s">
        <v>530</v>
      </c>
      <c s="34" t="s">
        <v>4284</v>
      </c>
      <c s="35" t="s">
        <v>5</v>
      </c>
      <c s="6" t="s">
        <v>4285</v>
      </c>
      <c s="36" t="s">
        <v>228</v>
      </c>
      <c s="37">
        <v>56</v>
      </c>
      <c s="36">
        <v>0</v>
      </c>
      <c s="36">
        <f>ROUND(G307*H307,6)</f>
      </c>
      <c r="L307" s="38">
        <v>0</v>
      </c>
      <c s="32">
        <f>ROUND(ROUND(L307,2)*ROUND(G307,3),2)</f>
      </c>
      <c s="36" t="s">
        <v>98</v>
      </c>
      <c>
        <f>(M307*21)/100</f>
      </c>
      <c t="s">
        <v>28</v>
      </c>
    </row>
    <row r="308" spans="1:5" ht="38.25">
      <c r="A308" s="35" t="s">
        <v>55</v>
      </c>
      <c r="E308" s="39" t="s">
        <v>4286</v>
      </c>
    </row>
    <row r="309" spans="1:5" ht="12.75">
      <c r="A309" s="35" t="s">
        <v>56</v>
      </c>
      <c r="E309" s="40" t="s">
        <v>5</v>
      </c>
    </row>
    <row r="310" spans="1:5" ht="12.75">
      <c r="A310" t="s">
        <v>57</v>
      </c>
      <c r="E310" s="39" t="s">
        <v>5</v>
      </c>
    </row>
    <row r="311" spans="1:16" ht="12.75">
      <c r="A311" t="s">
        <v>50</v>
      </c>
      <c s="34" t="s">
        <v>533</v>
      </c>
      <c s="34" t="s">
        <v>4287</v>
      </c>
      <c s="35" t="s">
        <v>5</v>
      </c>
      <c s="6" t="s">
        <v>4288</v>
      </c>
      <c s="36" t="s">
        <v>228</v>
      </c>
      <c s="37">
        <v>2</v>
      </c>
      <c s="36">
        <v>0</v>
      </c>
      <c s="36">
        <f>ROUND(G311*H311,6)</f>
      </c>
      <c r="L311" s="38">
        <v>0</v>
      </c>
      <c s="32">
        <f>ROUND(ROUND(L311,2)*ROUND(G311,3),2)</f>
      </c>
      <c s="36" t="s">
        <v>98</v>
      </c>
      <c>
        <f>(M311*21)/100</f>
      </c>
      <c t="s">
        <v>28</v>
      </c>
    </row>
    <row r="312" spans="1:5" ht="12.75">
      <c r="A312" s="35" t="s">
        <v>55</v>
      </c>
      <c r="E312" s="39" t="s">
        <v>4288</v>
      </c>
    </row>
    <row r="313" spans="1:5" ht="12.75">
      <c r="A313" s="35" t="s">
        <v>56</v>
      </c>
      <c r="E313" s="40" t="s">
        <v>5</v>
      </c>
    </row>
    <row r="314" spans="1:5" ht="12.75">
      <c r="A314" t="s">
        <v>57</v>
      </c>
      <c r="E314" s="39" t="s">
        <v>5</v>
      </c>
    </row>
    <row r="315" spans="1:16" ht="12.75">
      <c r="A315" t="s">
        <v>50</v>
      </c>
      <c s="34" t="s">
        <v>536</v>
      </c>
      <c s="34" t="s">
        <v>4289</v>
      </c>
      <c s="35" t="s">
        <v>5</v>
      </c>
      <c s="6" t="s">
        <v>4290</v>
      </c>
      <c s="36" t="s">
        <v>228</v>
      </c>
      <c s="37">
        <v>3</v>
      </c>
      <c s="36">
        <v>0</v>
      </c>
      <c s="36">
        <f>ROUND(G315*H315,6)</f>
      </c>
      <c r="L315" s="38">
        <v>0</v>
      </c>
      <c s="32">
        <f>ROUND(ROUND(L315,2)*ROUND(G315,3),2)</f>
      </c>
      <c s="36" t="s">
        <v>98</v>
      </c>
      <c>
        <f>(M315*21)/100</f>
      </c>
      <c t="s">
        <v>28</v>
      </c>
    </row>
    <row r="316" spans="1:5" ht="12.75">
      <c r="A316" s="35" t="s">
        <v>55</v>
      </c>
      <c r="E316" s="39" t="s">
        <v>4290</v>
      </c>
    </row>
    <row r="317" spans="1:5" ht="12.75">
      <c r="A317" s="35" t="s">
        <v>56</v>
      </c>
      <c r="E317" s="40" t="s">
        <v>5</v>
      </c>
    </row>
    <row r="318" spans="1:5" ht="12.75">
      <c r="A318" t="s">
        <v>57</v>
      </c>
      <c r="E318" s="39" t="s">
        <v>5</v>
      </c>
    </row>
    <row r="319" spans="1:16" ht="12.75">
      <c r="A319" t="s">
        <v>50</v>
      </c>
      <c s="34" t="s">
        <v>539</v>
      </c>
      <c s="34" t="s">
        <v>4291</v>
      </c>
      <c s="35" t="s">
        <v>5</v>
      </c>
      <c s="6" t="s">
        <v>4292</v>
      </c>
      <c s="36" t="s">
        <v>228</v>
      </c>
      <c s="37">
        <v>4</v>
      </c>
      <c s="36">
        <v>0</v>
      </c>
      <c s="36">
        <f>ROUND(G319*H319,6)</f>
      </c>
      <c r="L319" s="38">
        <v>0</v>
      </c>
      <c s="32">
        <f>ROUND(ROUND(L319,2)*ROUND(G319,3),2)</f>
      </c>
      <c s="36" t="s">
        <v>98</v>
      </c>
      <c>
        <f>(M319*21)/100</f>
      </c>
      <c t="s">
        <v>28</v>
      </c>
    </row>
    <row r="320" spans="1:5" ht="12.75">
      <c r="A320" s="35" t="s">
        <v>55</v>
      </c>
      <c r="E320" s="39" t="s">
        <v>4292</v>
      </c>
    </row>
    <row r="321" spans="1:5" ht="12.75">
      <c r="A321" s="35" t="s">
        <v>56</v>
      </c>
      <c r="E321" s="40" t="s">
        <v>5</v>
      </c>
    </row>
    <row r="322" spans="1:5" ht="12.75">
      <c r="A322" t="s">
        <v>57</v>
      </c>
      <c r="E322" s="39" t="s">
        <v>5</v>
      </c>
    </row>
    <row r="323" spans="1:16" ht="12.75">
      <c r="A323" t="s">
        <v>50</v>
      </c>
      <c s="34" t="s">
        <v>542</v>
      </c>
      <c s="34" t="s">
        <v>4293</v>
      </c>
      <c s="35" t="s">
        <v>5</v>
      </c>
      <c s="6" t="s">
        <v>4294</v>
      </c>
      <c s="36" t="s">
        <v>228</v>
      </c>
      <c s="37">
        <v>5</v>
      </c>
      <c s="36">
        <v>0</v>
      </c>
      <c s="36">
        <f>ROUND(G323*H323,6)</f>
      </c>
      <c r="L323" s="38">
        <v>0</v>
      </c>
      <c s="32">
        <f>ROUND(ROUND(L323,2)*ROUND(G323,3),2)</f>
      </c>
      <c s="36" t="s">
        <v>98</v>
      </c>
      <c>
        <f>(M323*21)/100</f>
      </c>
      <c t="s">
        <v>28</v>
      </c>
    </row>
    <row r="324" spans="1:5" ht="12.75">
      <c r="A324" s="35" t="s">
        <v>55</v>
      </c>
      <c r="E324" s="39" t="s">
        <v>4294</v>
      </c>
    </row>
    <row r="325" spans="1:5" ht="12.75">
      <c r="A325" s="35" t="s">
        <v>56</v>
      </c>
      <c r="E325" s="40" t="s">
        <v>5</v>
      </c>
    </row>
    <row r="326" spans="1:5" ht="12.75">
      <c r="A326" t="s">
        <v>57</v>
      </c>
      <c r="E326" s="39" t="s">
        <v>5</v>
      </c>
    </row>
    <row r="327" spans="1:16" ht="12.75">
      <c r="A327" t="s">
        <v>50</v>
      </c>
      <c s="34" t="s">
        <v>545</v>
      </c>
      <c s="34" t="s">
        <v>4295</v>
      </c>
      <c s="35" t="s">
        <v>5</v>
      </c>
      <c s="6" t="s">
        <v>4296</v>
      </c>
      <c s="36" t="s">
        <v>228</v>
      </c>
      <c s="37">
        <v>1</v>
      </c>
      <c s="36">
        <v>0</v>
      </c>
      <c s="36">
        <f>ROUND(G327*H327,6)</f>
      </c>
      <c r="L327" s="38">
        <v>0</v>
      </c>
      <c s="32">
        <f>ROUND(ROUND(L327,2)*ROUND(G327,3),2)</f>
      </c>
      <c s="36" t="s">
        <v>98</v>
      </c>
      <c>
        <f>(M327*21)/100</f>
      </c>
      <c t="s">
        <v>28</v>
      </c>
    </row>
    <row r="328" spans="1:5" ht="12.75">
      <c r="A328" s="35" t="s">
        <v>55</v>
      </c>
      <c r="E328" s="39" t="s">
        <v>4296</v>
      </c>
    </row>
    <row r="329" spans="1:5" ht="12.75">
      <c r="A329" s="35" t="s">
        <v>56</v>
      </c>
      <c r="E329" s="40" t="s">
        <v>5</v>
      </c>
    </row>
    <row r="330" spans="1:5" ht="12.75">
      <c r="A330" t="s">
        <v>57</v>
      </c>
      <c r="E330" s="39" t="s">
        <v>5</v>
      </c>
    </row>
    <row r="331" spans="1:16" ht="12.75">
      <c r="A331" t="s">
        <v>50</v>
      </c>
      <c s="34" t="s">
        <v>548</v>
      </c>
      <c s="34" t="s">
        <v>4297</v>
      </c>
      <c s="35" t="s">
        <v>5</v>
      </c>
      <c s="6" t="s">
        <v>4298</v>
      </c>
      <c s="36" t="s">
        <v>4139</v>
      </c>
      <c s="37">
        <v>1</v>
      </c>
      <c s="36">
        <v>0</v>
      </c>
      <c s="36">
        <f>ROUND(G331*H331,6)</f>
      </c>
      <c r="L331" s="38">
        <v>0</v>
      </c>
      <c s="32">
        <f>ROUND(ROUND(L331,2)*ROUND(G331,3),2)</f>
      </c>
      <c s="36" t="s">
        <v>98</v>
      </c>
      <c>
        <f>(M331*21)/100</f>
      </c>
      <c t="s">
        <v>28</v>
      </c>
    </row>
    <row r="332" spans="1:5" ht="12.75">
      <c r="A332" s="35" t="s">
        <v>55</v>
      </c>
      <c r="E332" s="39" t="s">
        <v>4298</v>
      </c>
    </row>
    <row r="333" spans="1:5" ht="12.75">
      <c r="A333" s="35" t="s">
        <v>56</v>
      </c>
      <c r="E333" s="40" t="s">
        <v>5</v>
      </c>
    </row>
    <row r="334" spans="1:5" ht="38.25">
      <c r="A334" t="s">
        <v>57</v>
      </c>
      <c r="E334" s="39" t="s">
        <v>4299</v>
      </c>
    </row>
    <row r="335" spans="1:16" ht="12.75">
      <c r="A335" t="s">
        <v>50</v>
      </c>
      <c s="34" t="s">
        <v>551</v>
      </c>
      <c s="34" t="s">
        <v>4300</v>
      </c>
      <c s="35" t="s">
        <v>5</v>
      </c>
      <c s="6" t="s">
        <v>4301</v>
      </c>
      <c s="36" t="s">
        <v>85</v>
      </c>
      <c s="37">
        <v>18</v>
      </c>
      <c s="36">
        <v>0</v>
      </c>
      <c s="36">
        <f>ROUND(G335*H335,6)</f>
      </c>
      <c r="L335" s="38">
        <v>0</v>
      </c>
      <c s="32">
        <f>ROUND(ROUND(L335,2)*ROUND(G335,3),2)</f>
      </c>
      <c s="36" t="s">
        <v>98</v>
      </c>
      <c>
        <f>(M335*21)/100</f>
      </c>
      <c t="s">
        <v>28</v>
      </c>
    </row>
    <row r="336" spans="1:5" ht="12.75">
      <c r="A336" s="35" t="s">
        <v>55</v>
      </c>
      <c r="E336" s="39" t="s">
        <v>4301</v>
      </c>
    </row>
    <row r="337" spans="1:5" ht="12.75">
      <c r="A337" s="35" t="s">
        <v>56</v>
      </c>
      <c r="E337" s="40" t="s">
        <v>5</v>
      </c>
    </row>
    <row r="338" spans="1:5" ht="12.75">
      <c r="A338" t="s">
        <v>57</v>
      </c>
      <c r="E338" s="39" t="s">
        <v>5</v>
      </c>
    </row>
    <row r="339" spans="1:16" ht="12.75">
      <c r="A339" t="s">
        <v>50</v>
      </c>
      <c s="34" t="s">
        <v>554</v>
      </c>
      <c s="34" t="s">
        <v>4302</v>
      </c>
      <c s="35" t="s">
        <v>5</v>
      </c>
      <c s="6" t="s">
        <v>4303</v>
      </c>
      <c s="36" t="s">
        <v>85</v>
      </c>
      <c s="37">
        <v>18</v>
      </c>
      <c s="36">
        <v>0</v>
      </c>
      <c s="36">
        <f>ROUND(G339*H339,6)</f>
      </c>
      <c r="L339" s="38">
        <v>0</v>
      </c>
      <c s="32">
        <f>ROUND(ROUND(L339,2)*ROUND(G339,3),2)</f>
      </c>
      <c s="36" t="s">
        <v>98</v>
      </c>
      <c>
        <f>(M339*21)/100</f>
      </c>
      <c t="s">
        <v>28</v>
      </c>
    </row>
    <row r="340" spans="1:5" ht="12.75">
      <c r="A340" s="35" t="s">
        <v>55</v>
      </c>
      <c r="E340" s="39" t="s">
        <v>4303</v>
      </c>
    </row>
    <row r="341" spans="1:5" ht="12.75">
      <c r="A341" s="35" t="s">
        <v>56</v>
      </c>
      <c r="E341" s="40" t="s">
        <v>5</v>
      </c>
    </row>
    <row r="342" spans="1:5" ht="12.75">
      <c r="A342" t="s">
        <v>57</v>
      </c>
      <c r="E342" s="39" t="s">
        <v>5</v>
      </c>
    </row>
    <row r="343" spans="1:16" ht="12.75">
      <c r="A343" t="s">
        <v>50</v>
      </c>
      <c s="34" t="s">
        <v>73</v>
      </c>
      <c s="34" t="s">
        <v>4304</v>
      </c>
      <c s="35" t="s">
        <v>5</v>
      </c>
      <c s="6" t="s">
        <v>4305</v>
      </c>
      <c s="36" t="s">
        <v>85</v>
      </c>
      <c s="37">
        <v>18</v>
      </c>
      <c s="36">
        <v>0</v>
      </c>
      <c s="36">
        <f>ROUND(G343*H343,6)</f>
      </c>
      <c r="L343" s="38">
        <v>0</v>
      </c>
      <c s="32">
        <f>ROUND(ROUND(L343,2)*ROUND(G343,3),2)</f>
      </c>
      <c s="36" t="s">
        <v>98</v>
      </c>
      <c>
        <f>(M343*21)/100</f>
      </c>
      <c t="s">
        <v>28</v>
      </c>
    </row>
    <row r="344" spans="1:5" ht="12.75">
      <c r="A344" s="35" t="s">
        <v>55</v>
      </c>
      <c r="E344" s="39" t="s">
        <v>4305</v>
      </c>
    </row>
    <row r="345" spans="1:5" ht="12.75">
      <c r="A345" s="35" t="s">
        <v>56</v>
      </c>
      <c r="E345" s="40" t="s">
        <v>5</v>
      </c>
    </row>
    <row r="346" spans="1:5" ht="12.75">
      <c r="A346" t="s">
        <v>57</v>
      </c>
      <c r="E346" s="39" t="s">
        <v>5</v>
      </c>
    </row>
    <row r="347" spans="1:16" ht="12.75">
      <c r="A347" t="s">
        <v>50</v>
      </c>
      <c s="34" t="s">
        <v>559</v>
      </c>
      <c s="34" t="s">
        <v>4306</v>
      </c>
      <c s="35" t="s">
        <v>5</v>
      </c>
      <c s="6" t="s">
        <v>4307</v>
      </c>
      <c s="36" t="s">
        <v>78</v>
      </c>
      <c s="37">
        <v>12</v>
      </c>
      <c s="36">
        <v>0</v>
      </c>
      <c s="36">
        <f>ROUND(G347*H347,6)</f>
      </c>
      <c r="L347" s="38">
        <v>0</v>
      </c>
      <c s="32">
        <f>ROUND(ROUND(L347,2)*ROUND(G347,3),2)</f>
      </c>
      <c s="36" t="s">
        <v>98</v>
      </c>
      <c>
        <f>(M347*21)/100</f>
      </c>
      <c t="s">
        <v>28</v>
      </c>
    </row>
    <row r="348" spans="1:5" ht="12.75">
      <c r="A348" s="35" t="s">
        <v>55</v>
      </c>
      <c r="E348" s="39" t="s">
        <v>4307</v>
      </c>
    </row>
    <row r="349" spans="1:5" ht="12.75">
      <c r="A349" s="35" t="s">
        <v>56</v>
      </c>
      <c r="E349" s="40" t="s">
        <v>5</v>
      </c>
    </row>
    <row r="350" spans="1:5" ht="12.75">
      <c r="A350" t="s">
        <v>57</v>
      </c>
      <c r="E350" s="39" t="s">
        <v>5</v>
      </c>
    </row>
    <row r="351" spans="1:16" ht="12.75">
      <c r="A351" t="s">
        <v>50</v>
      </c>
      <c s="34" t="s">
        <v>562</v>
      </c>
      <c s="34" t="s">
        <v>4308</v>
      </c>
      <c s="35" t="s">
        <v>5</v>
      </c>
      <c s="6" t="s">
        <v>4309</v>
      </c>
      <c s="36" t="s">
        <v>78</v>
      </c>
      <c s="37">
        <v>38</v>
      </c>
      <c s="36">
        <v>0</v>
      </c>
      <c s="36">
        <f>ROUND(G351*H351,6)</f>
      </c>
      <c r="L351" s="38">
        <v>0</v>
      </c>
      <c s="32">
        <f>ROUND(ROUND(L351,2)*ROUND(G351,3),2)</f>
      </c>
      <c s="36" t="s">
        <v>98</v>
      </c>
      <c>
        <f>(M351*21)/100</f>
      </c>
      <c t="s">
        <v>28</v>
      </c>
    </row>
    <row r="352" spans="1:5" ht="12.75">
      <c r="A352" s="35" t="s">
        <v>55</v>
      </c>
      <c r="E352" s="39" t="s">
        <v>4309</v>
      </c>
    </row>
    <row r="353" spans="1:5" ht="12.75">
      <c r="A353" s="35" t="s">
        <v>56</v>
      </c>
      <c r="E353" s="40" t="s">
        <v>5</v>
      </c>
    </row>
    <row r="354" spans="1:5" ht="12.75">
      <c r="A354" t="s">
        <v>57</v>
      </c>
      <c r="E354" s="39" t="s">
        <v>5</v>
      </c>
    </row>
    <row r="355" spans="1:16" ht="12.75">
      <c r="A355" t="s">
        <v>50</v>
      </c>
      <c s="34" t="s">
        <v>565</v>
      </c>
      <c s="34" t="s">
        <v>4310</v>
      </c>
      <c s="35" t="s">
        <v>5</v>
      </c>
      <c s="6" t="s">
        <v>4311</v>
      </c>
      <c s="36" t="s">
        <v>78</v>
      </c>
      <c s="37">
        <v>22</v>
      </c>
      <c s="36">
        <v>0</v>
      </c>
      <c s="36">
        <f>ROUND(G355*H355,6)</f>
      </c>
      <c r="L355" s="38">
        <v>0</v>
      </c>
      <c s="32">
        <f>ROUND(ROUND(L355,2)*ROUND(G355,3),2)</f>
      </c>
      <c s="36" t="s">
        <v>98</v>
      </c>
      <c>
        <f>(M355*21)/100</f>
      </c>
      <c t="s">
        <v>28</v>
      </c>
    </row>
    <row r="356" spans="1:5" ht="12.75">
      <c r="A356" s="35" t="s">
        <v>55</v>
      </c>
      <c r="E356" s="39" t="s">
        <v>4311</v>
      </c>
    </row>
    <row r="357" spans="1:5" ht="12.75">
      <c r="A357" s="35" t="s">
        <v>56</v>
      </c>
      <c r="E357" s="40" t="s">
        <v>5</v>
      </c>
    </row>
    <row r="358" spans="1:5" ht="12.75">
      <c r="A358" t="s">
        <v>57</v>
      </c>
      <c r="E358" s="39" t="s">
        <v>5</v>
      </c>
    </row>
    <row r="359" spans="1:16" ht="12.75">
      <c r="A359" t="s">
        <v>50</v>
      </c>
      <c s="34" t="s">
        <v>568</v>
      </c>
      <c s="34" t="s">
        <v>4312</v>
      </c>
      <c s="35" t="s">
        <v>5</v>
      </c>
      <c s="6" t="s">
        <v>4313</v>
      </c>
      <c s="36" t="s">
        <v>78</v>
      </c>
      <c s="37">
        <v>30</v>
      </c>
      <c s="36">
        <v>0</v>
      </c>
      <c s="36">
        <f>ROUND(G359*H359,6)</f>
      </c>
      <c r="L359" s="38">
        <v>0</v>
      </c>
      <c s="32">
        <f>ROUND(ROUND(L359,2)*ROUND(G359,3),2)</f>
      </c>
      <c s="36" t="s">
        <v>98</v>
      </c>
      <c>
        <f>(M359*21)/100</f>
      </c>
      <c t="s">
        <v>28</v>
      </c>
    </row>
    <row r="360" spans="1:5" ht="12.75">
      <c r="A360" s="35" t="s">
        <v>55</v>
      </c>
      <c r="E360" s="39" t="s">
        <v>4313</v>
      </c>
    </row>
    <row r="361" spans="1:5" ht="12.75">
      <c r="A361" s="35" t="s">
        <v>56</v>
      </c>
      <c r="E361" s="40" t="s">
        <v>5</v>
      </c>
    </row>
    <row r="362" spans="1:5" ht="12.75">
      <c r="A362" t="s">
        <v>57</v>
      </c>
      <c r="E362" s="39" t="s">
        <v>5</v>
      </c>
    </row>
    <row r="363" spans="1:16" ht="12.75">
      <c r="A363" t="s">
        <v>50</v>
      </c>
      <c s="34" t="s">
        <v>571</v>
      </c>
      <c s="34" t="s">
        <v>4314</v>
      </c>
      <c s="35" t="s">
        <v>5</v>
      </c>
      <c s="6" t="s">
        <v>4315</v>
      </c>
      <c s="36" t="s">
        <v>78</v>
      </c>
      <c s="37">
        <v>12</v>
      </c>
      <c s="36">
        <v>0</v>
      </c>
      <c s="36">
        <f>ROUND(G363*H363,6)</f>
      </c>
      <c r="L363" s="38">
        <v>0</v>
      </c>
      <c s="32">
        <f>ROUND(ROUND(L363,2)*ROUND(G363,3),2)</f>
      </c>
      <c s="36" t="s">
        <v>98</v>
      </c>
      <c>
        <f>(M363*21)/100</f>
      </c>
      <c t="s">
        <v>28</v>
      </c>
    </row>
    <row r="364" spans="1:5" ht="12.75">
      <c r="A364" s="35" t="s">
        <v>55</v>
      </c>
      <c r="E364" s="39" t="s">
        <v>4315</v>
      </c>
    </row>
    <row r="365" spans="1:5" ht="12.75">
      <c r="A365" s="35" t="s">
        <v>56</v>
      </c>
      <c r="E365" s="40" t="s">
        <v>5</v>
      </c>
    </row>
    <row r="366" spans="1:5" ht="12.75">
      <c r="A366" t="s">
        <v>57</v>
      </c>
      <c r="E366" s="39" t="s">
        <v>5</v>
      </c>
    </row>
    <row r="367" spans="1:16" ht="12.75">
      <c r="A367" t="s">
        <v>50</v>
      </c>
      <c s="34" t="s">
        <v>574</v>
      </c>
      <c s="34" t="s">
        <v>4316</v>
      </c>
      <c s="35" t="s">
        <v>5</v>
      </c>
      <c s="6" t="s">
        <v>4317</v>
      </c>
      <c s="36" t="s">
        <v>78</v>
      </c>
      <c s="37">
        <v>41</v>
      </c>
      <c s="36">
        <v>0</v>
      </c>
      <c s="36">
        <f>ROUND(G367*H367,6)</f>
      </c>
      <c r="L367" s="38">
        <v>0</v>
      </c>
      <c s="32">
        <f>ROUND(ROUND(L367,2)*ROUND(G367,3),2)</f>
      </c>
      <c s="36" t="s">
        <v>98</v>
      </c>
      <c>
        <f>(M367*21)/100</f>
      </c>
      <c t="s">
        <v>28</v>
      </c>
    </row>
    <row r="368" spans="1:5" ht="12.75">
      <c r="A368" s="35" t="s">
        <v>55</v>
      </c>
      <c r="E368" s="39" t="s">
        <v>4317</v>
      </c>
    </row>
    <row r="369" spans="1:5" ht="12.75">
      <c r="A369" s="35" t="s">
        <v>56</v>
      </c>
      <c r="E369" s="40" t="s">
        <v>5</v>
      </c>
    </row>
    <row r="370" spans="1:5" ht="12.75">
      <c r="A370" t="s">
        <v>57</v>
      </c>
      <c r="E370" s="39" t="s">
        <v>5</v>
      </c>
    </row>
    <row r="371" spans="1:16" ht="12.75">
      <c r="A371" t="s">
        <v>50</v>
      </c>
      <c s="34" t="s">
        <v>577</v>
      </c>
      <c s="34" t="s">
        <v>4318</v>
      </c>
      <c s="35" t="s">
        <v>5</v>
      </c>
      <c s="6" t="s">
        <v>4319</v>
      </c>
      <c s="36" t="s">
        <v>78</v>
      </c>
      <c s="37">
        <v>37</v>
      </c>
      <c s="36">
        <v>0</v>
      </c>
      <c s="36">
        <f>ROUND(G371*H371,6)</f>
      </c>
      <c r="L371" s="38">
        <v>0</v>
      </c>
      <c s="32">
        <f>ROUND(ROUND(L371,2)*ROUND(G371,3),2)</f>
      </c>
      <c s="36" t="s">
        <v>98</v>
      </c>
      <c>
        <f>(M371*21)/100</f>
      </c>
      <c t="s">
        <v>28</v>
      </c>
    </row>
    <row r="372" spans="1:5" ht="12.75">
      <c r="A372" s="35" t="s">
        <v>55</v>
      </c>
      <c r="E372" s="39" t="s">
        <v>4319</v>
      </c>
    </row>
    <row r="373" spans="1:5" ht="12.75">
      <c r="A373" s="35" t="s">
        <v>56</v>
      </c>
      <c r="E373" s="40" t="s">
        <v>5</v>
      </c>
    </row>
    <row r="374" spans="1:5" ht="12.75">
      <c r="A374" t="s">
        <v>57</v>
      </c>
      <c r="E374" s="39" t="s">
        <v>5</v>
      </c>
    </row>
    <row r="375" spans="1:16" ht="12.75">
      <c r="A375" t="s">
        <v>50</v>
      </c>
      <c s="34" t="s">
        <v>580</v>
      </c>
      <c s="34" t="s">
        <v>4320</v>
      </c>
      <c s="35" t="s">
        <v>5</v>
      </c>
      <c s="6" t="s">
        <v>4321</v>
      </c>
      <c s="36" t="s">
        <v>78</v>
      </c>
      <c s="37">
        <v>20</v>
      </c>
      <c s="36">
        <v>0</v>
      </c>
      <c s="36">
        <f>ROUND(G375*H375,6)</f>
      </c>
      <c r="L375" s="38">
        <v>0</v>
      </c>
      <c s="32">
        <f>ROUND(ROUND(L375,2)*ROUND(G375,3),2)</f>
      </c>
      <c s="36" t="s">
        <v>98</v>
      </c>
      <c>
        <f>(M375*21)/100</f>
      </c>
      <c t="s">
        <v>28</v>
      </c>
    </row>
    <row r="376" spans="1:5" ht="12.75">
      <c r="A376" s="35" t="s">
        <v>55</v>
      </c>
      <c r="E376" s="39" t="s">
        <v>4321</v>
      </c>
    </row>
    <row r="377" spans="1:5" ht="12.75">
      <c r="A377" s="35" t="s">
        <v>56</v>
      </c>
      <c r="E377" s="40" t="s">
        <v>5</v>
      </c>
    </row>
    <row r="378" spans="1:5" ht="12.75">
      <c r="A378" t="s">
        <v>57</v>
      </c>
      <c r="E378" s="39" t="s">
        <v>5</v>
      </c>
    </row>
    <row r="379" spans="1:16" ht="12.75">
      <c r="A379" t="s">
        <v>50</v>
      </c>
      <c s="34" t="s">
        <v>583</v>
      </c>
      <c s="34" t="s">
        <v>4322</v>
      </c>
      <c s="35" t="s">
        <v>5</v>
      </c>
      <c s="6" t="s">
        <v>4323</v>
      </c>
      <c s="36" t="s">
        <v>78</v>
      </c>
      <c s="37">
        <v>4</v>
      </c>
      <c s="36">
        <v>0</v>
      </c>
      <c s="36">
        <f>ROUND(G379*H379,6)</f>
      </c>
      <c r="L379" s="38">
        <v>0</v>
      </c>
      <c s="32">
        <f>ROUND(ROUND(L379,2)*ROUND(G379,3),2)</f>
      </c>
      <c s="36" t="s">
        <v>98</v>
      </c>
      <c>
        <f>(M379*21)/100</f>
      </c>
      <c t="s">
        <v>28</v>
      </c>
    </row>
    <row r="380" spans="1:5" ht="12.75">
      <c r="A380" s="35" t="s">
        <v>55</v>
      </c>
      <c r="E380" s="39" t="s">
        <v>4323</v>
      </c>
    </row>
    <row r="381" spans="1:5" ht="12.75">
      <c r="A381" s="35" t="s">
        <v>56</v>
      </c>
      <c r="E381" s="40" t="s">
        <v>5</v>
      </c>
    </row>
    <row r="382" spans="1:5" ht="12.75">
      <c r="A382" t="s">
        <v>57</v>
      </c>
      <c r="E382" s="39" t="s">
        <v>5</v>
      </c>
    </row>
    <row r="383" spans="1:16" ht="38.25">
      <c r="A383" t="s">
        <v>50</v>
      </c>
      <c s="34" t="s">
        <v>587</v>
      </c>
      <c s="34" t="s">
        <v>4324</v>
      </c>
      <c s="35" t="s">
        <v>5</v>
      </c>
      <c s="6" t="s">
        <v>4325</v>
      </c>
      <c s="36" t="s">
        <v>85</v>
      </c>
      <c s="37">
        <v>11</v>
      </c>
      <c s="36">
        <v>0</v>
      </c>
      <c s="36">
        <f>ROUND(G383*H383,6)</f>
      </c>
      <c r="L383" s="38">
        <v>0</v>
      </c>
      <c s="32">
        <f>ROUND(ROUND(L383,2)*ROUND(G383,3),2)</f>
      </c>
      <c s="36" t="s">
        <v>98</v>
      </c>
      <c>
        <f>(M383*21)/100</f>
      </c>
      <c t="s">
        <v>28</v>
      </c>
    </row>
    <row r="384" spans="1:5" ht="38.25">
      <c r="A384" s="35" t="s">
        <v>55</v>
      </c>
      <c r="E384" s="39" t="s">
        <v>4326</v>
      </c>
    </row>
    <row r="385" spans="1:5" ht="12.75">
      <c r="A385" s="35" t="s">
        <v>56</v>
      </c>
      <c r="E385" s="40" t="s">
        <v>5</v>
      </c>
    </row>
    <row r="386" spans="1:5" ht="12.75">
      <c r="A386" t="s">
        <v>57</v>
      </c>
      <c r="E386" s="39" t="s">
        <v>5</v>
      </c>
    </row>
    <row r="387" spans="1:16" ht="25.5">
      <c r="A387" t="s">
        <v>50</v>
      </c>
      <c s="34" t="s">
        <v>591</v>
      </c>
      <c s="34" t="s">
        <v>4327</v>
      </c>
      <c s="35" t="s">
        <v>5</v>
      </c>
      <c s="6" t="s">
        <v>4328</v>
      </c>
      <c s="36" t="s">
        <v>85</v>
      </c>
      <c s="37">
        <v>2</v>
      </c>
      <c s="36">
        <v>0</v>
      </c>
      <c s="36">
        <f>ROUND(G387*H387,6)</f>
      </c>
      <c r="L387" s="38">
        <v>0</v>
      </c>
      <c s="32">
        <f>ROUND(ROUND(L387,2)*ROUND(G387,3),2)</f>
      </c>
      <c s="36" t="s">
        <v>98</v>
      </c>
      <c>
        <f>(M387*21)/100</f>
      </c>
      <c t="s">
        <v>28</v>
      </c>
    </row>
    <row r="388" spans="1:5" ht="38.25">
      <c r="A388" s="35" t="s">
        <v>55</v>
      </c>
      <c r="E388" s="39" t="s">
        <v>4329</v>
      </c>
    </row>
    <row r="389" spans="1:5" ht="12.75">
      <c r="A389" s="35" t="s">
        <v>56</v>
      </c>
      <c r="E389" s="40" t="s">
        <v>5</v>
      </c>
    </row>
    <row r="390" spans="1:5" ht="12.75">
      <c r="A390" t="s">
        <v>57</v>
      </c>
      <c r="E390" s="39" t="s">
        <v>5</v>
      </c>
    </row>
    <row r="391" spans="1:16" ht="25.5">
      <c r="A391" t="s">
        <v>50</v>
      </c>
      <c s="34" t="s">
        <v>917</v>
      </c>
      <c s="34" t="s">
        <v>4330</v>
      </c>
      <c s="35" t="s">
        <v>5</v>
      </c>
      <c s="6" t="s">
        <v>4331</v>
      </c>
      <c s="36" t="s">
        <v>85</v>
      </c>
      <c s="37">
        <v>6</v>
      </c>
      <c s="36">
        <v>0</v>
      </c>
      <c s="36">
        <f>ROUND(G391*H391,6)</f>
      </c>
      <c r="L391" s="38">
        <v>0</v>
      </c>
      <c s="32">
        <f>ROUND(ROUND(L391,2)*ROUND(G391,3),2)</f>
      </c>
      <c s="36" t="s">
        <v>98</v>
      </c>
      <c>
        <f>(M391*21)/100</f>
      </c>
      <c t="s">
        <v>28</v>
      </c>
    </row>
    <row r="392" spans="1:5" ht="38.25">
      <c r="A392" s="35" t="s">
        <v>55</v>
      </c>
      <c r="E392" s="39" t="s">
        <v>4332</v>
      </c>
    </row>
    <row r="393" spans="1:5" ht="12.75">
      <c r="A393" s="35" t="s">
        <v>56</v>
      </c>
      <c r="E393" s="40" t="s">
        <v>5</v>
      </c>
    </row>
    <row r="394" spans="1:5" ht="12.75">
      <c r="A394" t="s">
        <v>57</v>
      </c>
      <c r="E394" s="39" t="s">
        <v>5</v>
      </c>
    </row>
    <row r="395" spans="1:16" ht="12.75">
      <c r="A395" t="s">
        <v>50</v>
      </c>
      <c s="34" t="s">
        <v>919</v>
      </c>
      <c s="34" t="s">
        <v>4333</v>
      </c>
      <c s="35" t="s">
        <v>5</v>
      </c>
      <c s="6" t="s">
        <v>4334</v>
      </c>
      <c s="36" t="s">
        <v>4139</v>
      </c>
      <c s="37">
        <v>1</v>
      </c>
      <c s="36">
        <v>0</v>
      </c>
      <c s="36">
        <f>ROUND(G395*H395,6)</f>
      </c>
      <c r="L395" s="38">
        <v>0</v>
      </c>
      <c s="32">
        <f>ROUND(ROUND(L395,2)*ROUND(G395,3),2)</f>
      </c>
      <c s="36" t="s">
        <v>98</v>
      </c>
      <c>
        <f>(M395*21)/100</f>
      </c>
      <c t="s">
        <v>28</v>
      </c>
    </row>
    <row r="396" spans="1:5" ht="12.75">
      <c r="A396" s="35" t="s">
        <v>55</v>
      </c>
      <c r="E396" s="39" t="s">
        <v>4334</v>
      </c>
    </row>
    <row r="397" spans="1:5" ht="12.75">
      <c r="A397" s="35" t="s">
        <v>56</v>
      </c>
      <c r="E397" s="40" t="s">
        <v>5</v>
      </c>
    </row>
    <row r="398" spans="1:5" ht="12.75">
      <c r="A398" t="s">
        <v>57</v>
      </c>
      <c r="E398" s="39" t="s">
        <v>5</v>
      </c>
    </row>
    <row r="399" spans="1:16" ht="12.75">
      <c r="A399" t="s">
        <v>50</v>
      </c>
      <c s="34" t="s">
        <v>925</v>
      </c>
      <c s="34" t="s">
        <v>4335</v>
      </c>
      <c s="35" t="s">
        <v>5</v>
      </c>
      <c s="6" t="s">
        <v>4336</v>
      </c>
      <c s="36" t="s">
        <v>78</v>
      </c>
      <c s="37">
        <v>67</v>
      </c>
      <c s="36">
        <v>0.00029</v>
      </c>
      <c s="36">
        <f>ROUND(G399*H399,6)</f>
      </c>
      <c r="L399" s="38">
        <v>0</v>
      </c>
      <c s="32">
        <f>ROUND(ROUND(L399,2)*ROUND(G399,3),2)</f>
      </c>
      <c s="36" t="s">
        <v>316</v>
      </c>
      <c>
        <f>(M399*21)/100</f>
      </c>
      <c t="s">
        <v>28</v>
      </c>
    </row>
    <row r="400" spans="1:5" ht="12.75">
      <c r="A400" s="35" t="s">
        <v>55</v>
      </c>
      <c r="E400" s="39" t="s">
        <v>4336</v>
      </c>
    </row>
    <row r="401" spans="1:5" ht="12.75">
      <c r="A401" s="35" t="s">
        <v>56</v>
      </c>
      <c r="E401" s="40" t="s">
        <v>5</v>
      </c>
    </row>
    <row r="402" spans="1:5" ht="12.75">
      <c r="A402" t="s">
        <v>57</v>
      </c>
      <c r="E402" s="39" t="s">
        <v>5</v>
      </c>
    </row>
    <row r="403" spans="1:16" ht="12.75">
      <c r="A403" t="s">
        <v>50</v>
      </c>
      <c s="34" t="s">
        <v>608</v>
      </c>
      <c s="34" t="s">
        <v>4337</v>
      </c>
      <c s="35" t="s">
        <v>5</v>
      </c>
      <c s="6" t="s">
        <v>4338</v>
      </c>
      <c s="36" t="s">
        <v>78</v>
      </c>
      <c s="37">
        <v>48</v>
      </c>
      <c s="36">
        <v>0.0004</v>
      </c>
      <c s="36">
        <f>ROUND(G403*H403,6)</f>
      </c>
      <c r="L403" s="38">
        <v>0</v>
      </c>
      <c s="32">
        <f>ROUND(ROUND(L403,2)*ROUND(G403,3),2)</f>
      </c>
      <c s="36" t="s">
        <v>316</v>
      </c>
      <c>
        <f>(M403*21)/100</f>
      </c>
      <c t="s">
        <v>28</v>
      </c>
    </row>
    <row r="404" spans="1:5" ht="12.75">
      <c r="A404" s="35" t="s">
        <v>55</v>
      </c>
      <c r="E404" s="39" t="s">
        <v>4338</v>
      </c>
    </row>
    <row r="405" spans="1:5" ht="12.75">
      <c r="A405" s="35" t="s">
        <v>56</v>
      </c>
      <c r="E405" s="40" t="s">
        <v>5</v>
      </c>
    </row>
    <row r="406" spans="1:5" ht="12.75">
      <c r="A406" t="s">
        <v>57</v>
      </c>
      <c r="E406" s="39" t="s">
        <v>5</v>
      </c>
    </row>
    <row r="407" spans="1:16" ht="12.75">
      <c r="A407" t="s">
        <v>50</v>
      </c>
      <c s="34" t="s">
        <v>614</v>
      </c>
      <c s="34" t="s">
        <v>4339</v>
      </c>
      <c s="35" t="s">
        <v>5</v>
      </c>
      <c s="6" t="s">
        <v>4340</v>
      </c>
      <c s="36" t="s">
        <v>78</v>
      </c>
      <c s="37">
        <v>31</v>
      </c>
      <c s="36">
        <v>0.00047</v>
      </c>
      <c s="36">
        <f>ROUND(G407*H407,6)</f>
      </c>
      <c r="L407" s="38">
        <v>0</v>
      </c>
      <c s="32">
        <f>ROUND(ROUND(L407,2)*ROUND(G407,3),2)</f>
      </c>
      <c s="36" t="s">
        <v>316</v>
      </c>
      <c>
        <f>(M407*21)/100</f>
      </c>
      <c t="s">
        <v>28</v>
      </c>
    </row>
    <row r="408" spans="1:5" ht="12.75">
      <c r="A408" s="35" t="s">
        <v>55</v>
      </c>
      <c r="E408" s="39" t="s">
        <v>4340</v>
      </c>
    </row>
    <row r="409" spans="1:5" ht="12.75">
      <c r="A409" s="35" t="s">
        <v>56</v>
      </c>
      <c r="E409" s="40" t="s">
        <v>5</v>
      </c>
    </row>
    <row r="410" spans="1:5" ht="12.75">
      <c r="A410" t="s">
        <v>57</v>
      </c>
      <c r="E410" s="39" t="s">
        <v>5</v>
      </c>
    </row>
    <row r="411" spans="1:16" ht="12.75">
      <c r="A411" t="s">
        <v>50</v>
      </c>
      <c s="34" t="s">
        <v>620</v>
      </c>
      <c s="34" t="s">
        <v>4341</v>
      </c>
      <c s="35" t="s">
        <v>5</v>
      </c>
      <c s="6" t="s">
        <v>4342</v>
      </c>
      <c s="36" t="s">
        <v>78</v>
      </c>
      <c s="37">
        <v>90</v>
      </c>
      <c s="36">
        <v>0.0006</v>
      </c>
      <c s="36">
        <f>ROUND(G411*H411,6)</f>
      </c>
      <c r="L411" s="38">
        <v>0</v>
      </c>
      <c s="32">
        <f>ROUND(ROUND(L411,2)*ROUND(G411,3),2)</f>
      </c>
      <c s="36" t="s">
        <v>316</v>
      </c>
      <c>
        <f>(M411*21)/100</f>
      </c>
      <c t="s">
        <v>28</v>
      </c>
    </row>
    <row r="412" spans="1:5" ht="12.75">
      <c r="A412" s="35" t="s">
        <v>55</v>
      </c>
      <c r="E412" s="39" t="s">
        <v>4342</v>
      </c>
    </row>
    <row r="413" spans="1:5" ht="12.75">
      <c r="A413" s="35" t="s">
        <v>56</v>
      </c>
      <c r="E413" s="40" t="s">
        <v>5</v>
      </c>
    </row>
    <row r="414" spans="1:5" ht="12.75">
      <c r="A414" t="s">
        <v>57</v>
      </c>
      <c r="E414" s="39" t="s">
        <v>5</v>
      </c>
    </row>
    <row r="415" spans="1:16" ht="12.75">
      <c r="A415" t="s">
        <v>50</v>
      </c>
      <c s="34" t="s">
        <v>596</v>
      </c>
      <c s="34" t="s">
        <v>4343</v>
      </c>
      <c s="35" t="s">
        <v>5</v>
      </c>
      <c s="6" t="s">
        <v>4344</v>
      </c>
      <c s="36" t="s">
        <v>78</v>
      </c>
      <c s="37">
        <v>48</v>
      </c>
      <c s="36">
        <v>0.0009</v>
      </c>
      <c s="36">
        <f>ROUND(G415*H415,6)</f>
      </c>
      <c r="L415" s="38">
        <v>0</v>
      </c>
      <c s="32">
        <f>ROUND(ROUND(L415,2)*ROUND(G415,3),2)</f>
      </c>
      <c s="36" t="s">
        <v>316</v>
      </c>
      <c>
        <f>(M415*21)/100</f>
      </c>
      <c t="s">
        <v>28</v>
      </c>
    </row>
    <row r="416" spans="1:5" ht="12.75">
      <c r="A416" s="35" t="s">
        <v>55</v>
      </c>
      <c r="E416" s="39" t="s">
        <v>4344</v>
      </c>
    </row>
    <row r="417" spans="1:5" ht="12.75">
      <c r="A417" s="35" t="s">
        <v>56</v>
      </c>
      <c r="E417" s="40" t="s">
        <v>5</v>
      </c>
    </row>
    <row r="418" spans="1:5" ht="12.75">
      <c r="A418" t="s">
        <v>57</v>
      </c>
      <c r="E418" s="39" t="s">
        <v>5</v>
      </c>
    </row>
    <row r="419" spans="1:16" ht="12.75">
      <c r="A419" t="s">
        <v>50</v>
      </c>
      <c s="34" t="s">
        <v>626</v>
      </c>
      <c s="34" t="s">
        <v>4345</v>
      </c>
      <c s="35" t="s">
        <v>5</v>
      </c>
      <c s="6" t="s">
        <v>4346</v>
      </c>
      <c s="36" t="s">
        <v>78</v>
      </c>
      <c s="37">
        <v>1305</v>
      </c>
      <c s="36">
        <v>0</v>
      </c>
      <c s="36">
        <f>ROUND(G419*H419,6)</f>
      </c>
      <c r="L419" s="38">
        <v>0</v>
      </c>
      <c s="32">
        <f>ROUND(ROUND(L419,2)*ROUND(G419,3),2)</f>
      </c>
      <c s="36" t="s">
        <v>316</v>
      </c>
      <c>
        <f>(M419*21)/100</f>
      </c>
      <c t="s">
        <v>28</v>
      </c>
    </row>
    <row r="420" spans="1:5" ht="12.75">
      <c r="A420" s="35" t="s">
        <v>55</v>
      </c>
      <c r="E420" s="39" t="s">
        <v>4346</v>
      </c>
    </row>
    <row r="421" spans="1:5" ht="12.75">
      <c r="A421" s="35" t="s">
        <v>56</v>
      </c>
      <c r="E421" s="40" t="s">
        <v>5</v>
      </c>
    </row>
    <row r="422" spans="1:5" ht="12.75">
      <c r="A422" t="s">
        <v>57</v>
      </c>
      <c r="E422" s="39" t="s">
        <v>5</v>
      </c>
    </row>
    <row r="423" spans="1:16" ht="12.75">
      <c r="A423" t="s">
        <v>50</v>
      </c>
      <c s="34" t="s">
        <v>632</v>
      </c>
      <c s="34" t="s">
        <v>4347</v>
      </c>
      <c s="35" t="s">
        <v>5</v>
      </c>
      <c s="6" t="s">
        <v>4348</v>
      </c>
      <c s="36" t="s">
        <v>78</v>
      </c>
      <c s="37">
        <v>282</v>
      </c>
      <c s="36">
        <v>0</v>
      </c>
      <c s="36">
        <f>ROUND(G423*H423,6)</f>
      </c>
      <c r="L423" s="38">
        <v>0</v>
      </c>
      <c s="32">
        <f>ROUND(ROUND(L423,2)*ROUND(G423,3),2)</f>
      </c>
      <c s="36" t="s">
        <v>316</v>
      </c>
      <c>
        <f>(M423*21)/100</f>
      </c>
      <c t="s">
        <v>28</v>
      </c>
    </row>
    <row r="424" spans="1:5" ht="12.75">
      <c r="A424" s="35" t="s">
        <v>55</v>
      </c>
      <c r="E424" s="39" t="s">
        <v>4348</v>
      </c>
    </row>
    <row r="425" spans="1:5" ht="12.75">
      <c r="A425" s="35" t="s">
        <v>56</v>
      </c>
      <c r="E425" s="40" t="s">
        <v>5</v>
      </c>
    </row>
    <row r="426" spans="1:5" ht="12.75">
      <c r="A426" t="s">
        <v>57</v>
      </c>
      <c r="E426" s="39" t="s">
        <v>5</v>
      </c>
    </row>
    <row r="427" spans="1:16" ht="25.5">
      <c r="A427" t="s">
        <v>50</v>
      </c>
      <c s="34" t="s">
        <v>638</v>
      </c>
      <c s="34" t="s">
        <v>4349</v>
      </c>
      <c s="35" t="s">
        <v>5</v>
      </c>
      <c s="6" t="s">
        <v>4350</v>
      </c>
      <c s="36" t="s">
        <v>342</v>
      </c>
      <c s="37">
        <v>1.68</v>
      </c>
      <c s="36">
        <v>0</v>
      </c>
      <c s="36">
        <f>ROUND(G427*H427,6)</f>
      </c>
      <c r="L427" s="38">
        <v>0</v>
      </c>
      <c s="32">
        <f>ROUND(ROUND(L427,2)*ROUND(G427,3),2)</f>
      </c>
      <c s="36" t="s">
        <v>316</v>
      </c>
      <c>
        <f>(M427*21)/100</f>
      </c>
      <c t="s">
        <v>28</v>
      </c>
    </row>
    <row r="428" spans="1:5" ht="25.5">
      <c r="A428" s="35" t="s">
        <v>55</v>
      </c>
      <c r="E428" s="39" t="s">
        <v>4350</v>
      </c>
    </row>
    <row r="429" spans="1:5" ht="12.75">
      <c r="A429" s="35" t="s">
        <v>56</v>
      </c>
      <c r="E429" s="40" t="s">
        <v>5</v>
      </c>
    </row>
    <row r="430" spans="1:5" ht="12.75">
      <c r="A430" t="s">
        <v>57</v>
      </c>
      <c r="E430" s="39" t="s">
        <v>5</v>
      </c>
    </row>
    <row r="431" spans="1:13" ht="12.75">
      <c r="A431" t="s">
        <v>47</v>
      </c>
      <c r="C431" s="31" t="s">
        <v>260</v>
      </c>
      <c r="E431" s="33" t="s">
        <v>4351</v>
      </c>
      <c r="J431" s="32">
        <f>0</f>
      </c>
      <c s="32">
        <f>0</f>
      </c>
      <c s="32">
        <f>0+L432+L436+L440+L444+L448+L452+L456+L460+L464+L468+L472+L476+L480+L484+L488+L492+L496+L500+L504+L508+L512+L516+L520+L524+L528+L532+L536+L540+L544+L548+L552+L556+L560+L564+L568+L572+L576+L580+L584+L588+L592+L596+L600+L604+L608+L612+L616+L620+L624+L628+L632+L636+L640+L644+L648+L652+L656+L660+L664</f>
      </c>
      <c s="32">
        <f>0+M432+M436+M440+M444+M448+M452+M456+M460+M464+M468+M472+M476+M480+M484+M488+M492+M496+M500+M504+M508+M512+M516+M520+M524+M528+M532+M536+M540+M544+M548+M552+M556+M560+M564+M568+M572+M576+M580+M584+M588+M592+M596+M600+M604+M608+M612+M616+M620+M624+M628+M632+M636+M640+M644+M648+M652+M656+M660+M664</f>
      </c>
    </row>
    <row r="432" spans="1:16" ht="12.75">
      <c r="A432" t="s">
        <v>50</v>
      </c>
      <c s="34" t="s">
        <v>1503</v>
      </c>
      <c s="34" t="s">
        <v>4352</v>
      </c>
      <c s="35" t="s">
        <v>5</v>
      </c>
      <c s="6" t="s">
        <v>4353</v>
      </c>
      <c s="36" t="s">
        <v>78</v>
      </c>
      <c s="37">
        <v>320</v>
      </c>
      <c s="36">
        <v>0</v>
      </c>
      <c s="36">
        <f>ROUND(G432*H432,6)</f>
      </c>
      <c r="L432" s="38">
        <v>0</v>
      </c>
      <c s="32">
        <f>ROUND(ROUND(L432,2)*ROUND(G432,3),2)</f>
      </c>
      <c s="36" t="s">
        <v>316</v>
      </c>
      <c>
        <f>(M432*21)/100</f>
      </c>
      <c t="s">
        <v>28</v>
      </c>
    </row>
    <row r="433" spans="1:5" ht="12.75">
      <c r="A433" s="35" t="s">
        <v>55</v>
      </c>
      <c r="E433" s="39" t="s">
        <v>4353</v>
      </c>
    </row>
    <row r="434" spans="1:5" ht="12.75">
      <c r="A434" s="35" t="s">
        <v>56</v>
      </c>
      <c r="E434" s="40" t="s">
        <v>5</v>
      </c>
    </row>
    <row r="435" spans="1:5" ht="12.75">
      <c r="A435" t="s">
        <v>57</v>
      </c>
      <c r="E435" s="39" t="s">
        <v>5</v>
      </c>
    </row>
    <row r="436" spans="1:16" ht="12.75">
      <c r="A436" t="s">
        <v>50</v>
      </c>
      <c s="34" t="s">
        <v>1507</v>
      </c>
      <c s="34" t="s">
        <v>4354</v>
      </c>
      <c s="35" t="s">
        <v>5</v>
      </c>
      <c s="6" t="s">
        <v>4355</v>
      </c>
      <c s="36" t="s">
        <v>78</v>
      </c>
      <c s="37">
        <v>120</v>
      </c>
      <c s="36">
        <v>0</v>
      </c>
      <c s="36">
        <f>ROUND(G436*H436,6)</f>
      </c>
      <c r="L436" s="38">
        <v>0</v>
      </c>
      <c s="32">
        <f>ROUND(ROUND(L436,2)*ROUND(G436,3),2)</f>
      </c>
      <c s="36" t="s">
        <v>316</v>
      </c>
      <c>
        <f>(M436*21)/100</f>
      </c>
      <c t="s">
        <v>28</v>
      </c>
    </row>
    <row r="437" spans="1:5" ht="12.75">
      <c r="A437" s="35" t="s">
        <v>55</v>
      </c>
      <c r="E437" s="39" t="s">
        <v>4355</v>
      </c>
    </row>
    <row r="438" spans="1:5" ht="12.75">
      <c r="A438" s="35" t="s">
        <v>56</v>
      </c>
      <c r="E438" s="40" t="s">
        <v>5</v>
      </c>
    </row>
    <row r="439" spans="1:5" ht="12.75">
      <c r="A439" t="s">
        <v>57</v>
      </c>
      <c r="E439" s="39" t="s">
        <v>5</v>
      </c>
    </row>
    <row r="440" spans="1:16" ht="12.75">
      <c r="A440" t="s">
        <v>50</v>
      </c>
      <c s="34" t="s">
        <v>1511</v>
      </c>
      <c s="34" t="s">
        <v>4356</v>
      </c>
      <c s="35" t="s">
        <v>5</v>
      </c>
      <c s="6" t="s">
        <v>4357</v>
      </c>
      <c s="36" t="s">
        <v>78</v>
      </c>
      <c s="37">
        <v>75</v>
      </c>
      <c s="36">
        <v>0</v>
      </c>
      <c s="36">
        <f>ROUND(G440*H440,6)</f>
      </c>
      <c r="L440" s="38">
        <v>0</v>
      </c>
      <c s="32">
        <f>ROUND(ROUND(L440,2)*ROUND(G440,3),2)</f>
      </c>
      <c s="36" t="s">
        <v>316</v>
      </c>
      <c>
        <f>(M440*21)/100</f>
      </c>
      <c t="s">
        <v>28</v>
      </c>
    </row>
    <row r="441" spans="1:5" ht="12.75">
      <c r="A441" s="35" t="s">
        <v>55</v>
      </c>
      <c r="E441" s="39" t="s">
        <v>4357</v>
      </c>
    </row>
    <row r="442" spans="1:5" ht="12.75">
      <c r="A442" s="35" t="s">
        <v>56</v>
      </c>
      <c r="E442" s="40" t="s">
        <v>5</v>
      </c>
    </row>
    <row r="443" spans="1:5" ht="12.75">
      <c r="A443" t="s">
        <v>57</v>
      </c>
      <c r="E443" s="39" t="s">
        <v>5</v>
      </c>
    </row>
    <row r="444" spans="1:16" ht="12.75">
      <c r="A444" t="s">
        <v>50</v>
      </c>
      <c s="34" t="s">
        <v>3286</v>
      </c>
      <c s="34" t="s">
        <v>4358</v>
      </c>
      <c s="35" t="s">
        <v>5</v>
      </c>
      <c s="6" t="s">
        <v>4359</v>
      </c>
      <c s="36" t="s">
        <v>78</v>
      </c>
      <c s="37">
        <v>45</v>
      </c>
      <c s="36">
        <v>0</v>
      </c>
      <c s="36">
        <f>ROUND(G444*H444,6)</f>
      </c>
      <c r="L444" s="38">
        <v>0</v>
      </c>
      <c s="32">
        <f>ROUND(ROUND(L444,2)*ROUND(G444,3),2)</f>
      </c>
      <c s="36" t="s">
        <v>316</v>
      </c>
      <c>
        <f>(M444*21)/100</f>
      </c>
      <c t="s">
        <v>28</v>
      </c>
    </row>
    <row r="445" spans="1:5" ht="12.75">
      <c r="A445" s="35" t="s">
        <v>55</v>
      </c>
      <c r="E445" s="39" t="s">
        <v>4359</v>
      </c>
    </row>
    <row r="446" spans="1:5" ht="12.75">
      <c r="A446" s="35" t="s">
        <v>56</v>
      </c>
      <c r="E446" s="40" t="s">
        <v>5</v>
      </c>
    </row>
    <row r="447" spans="1:5" ht="12.75">
      <c r="A447" t="s">
        <v>57</v>
      </c>
      <c r="E447" s="39" t="s">
        <v>5</v>
      </c>
    </row>
    <row r="448" spans="1:16" ht="12.75">
      <c r="A448" t="s">
        <v>50</v>
      </c>
      <c s="34" t="s">
        <v>1150</v>
      </c>
      <c s="34" t="s">
        <v>4360</v>
      </c>
      <c s="35" t="s">
        <v>5</v>
      </c>
      <c s="6" t="s">
        <v>4361</v>
      </c>
      <c s="36" t="s">
        <v>78</v>
      </c>
      <c s="37">
        <v>2</v>
      </c>
      <c s="36">
        <v>0</v>
      </c>
      <c s="36">
        <f>ROUND(G448*H448,6)</f>
      </c>
      <c r="L448" s="38">
        <v>0</v>
      </c>
      <c s="32">
        <f>ROUND(ROUND(L448,2)*ROUND(G448,3),2)</f>
      </c>
      <c s="36" t="s">
        <v>316</v>
      </c>
      <c>
        <f>(M448*21)/100</f>
      </c>
      <c t="s">
        <v>28</v>
      </c>
    </row>
    <row r="449" spans="1:5" ht="12.75">
      <c r="A449" s="35" t="s">
        <v>55</v>
      </c>
      <c r="E449" s="39" t="s">
        <v>4361</v>
      </c>
    </row>
    <row r="450" spans="1:5" ht="12.75">
      <c r="A450" s="35" t="s">
        <v>56</v>
      </c>
      <c r="E450" s="40" t="s">
        <v>5</v>
      </c>
    </row>
    <row r="451" spans="1:5" ht="12.75">
      <c r="A451" t="s">
        <v>57</v>
      </c>
      <c r="E451" s="39" t="s">
        <v>5</v>
      </c>
    </row>
    <row r="452" spans="1:16" ht="12.75">
      <c r="A452" t="s">
        <v>50</v>
      </c>
      <c s="34" t="s">
        <v>3293</v>
      </c>
      <c s="34" t="s">
        <v>4362</v>
      </c>
      <c s="35" t="s">
        <v>5</v>
      </c>
      <c s="6" t="s">
        <v>4363</v>
      </c>
      <c s="36" t="s">
        <v>78</v>
      </c>
      <c s="37">
        <v>1</v>
      </c>
      <c s="36">
        <v>0</v>
      </c>
      <c s="36">
        <f>ROUND(G452*H452,6)</f>
      </c>
      <c r="L452" s="38">
        <v>0</v>
      </c>
      <c s="32">
        <f>ROUND(ROUND(L452,2)*ROUND(G452,3),2)</f>
      </c>
      <c s="36" t="s">
        <v>316</v>
      </c>
      <c>
        <f>(M452*21)/100</f>
      </c>
      <c t="s">
        <v>28</v>
      </c>
    </row>
    <row r="453" spans="1:5" ht="12.75">
      <c r="A453" s="35" t="s">
        <v>55</v>
      </c>
      <c r="E453" s="39" t="s">
        <v>4363</v>
      </c>
    </row>
    <row r="454" spans="1:5" ht="12.75">
      <c r="A454" s="35" t="s">
        <v>56</v>
      </c>
      <c r="E454" s="40" t="s">
        <v>5</v>
      </c>
    </row>
    <row r="455" spans="1:5" ht="12.75">
      <c r="A455" t="s">
        <v>57</v>
      </c>
      <c r="E455" s="39" t="s">
        <v>5</v>
      </c>
    </row>
    <row r="456" spans="1:16" ht="25.5">
      <c r="A456" t="s">
        <v>50</v>
      </c>
      <c s="34" t="s">
        <v>897</v>
      </c>
      <c s="34" t="s">
        <v>4364</v>
      </c>
      <c s="35" t="s">
        <v>5</v>
      </c>
      <c s="6" t="s">
        <v>4365</v>
      </c>
      <c s="36" t="s">
        <v>78</v>
      </c>
      <c s="37">
        <v>876</v>
      </c>
      <c s="36">
        <v>0.00073</v>
      </c>
      <c s="36">
        <f>ROUND(G456*H456,6)</f>
      </c>
      <c r="L456" s="38">
        <v>0</v>
      </c>
      <c s="32">
        <f>ROUND(ROUND(L456,2)*ROUND(G456,3),2)</f>
      </c>
      <c s="36" t="s">
        <v>316</v>
      </c>
      <c>
        <f>(M456*21)/100</f>
      </c>
      <c t="s">
        <v>28</v>
      </c>
    </row>
    <row r="457" spans="1:5" ht="25.5">
      <c r="A457" s="35" t="s">
        <v>55</v>
      </c>
      <c r="E457" s="39" t="s">
        <v>4365</v>
      </c>
    </row>
    <row r="458" spans="1:5" ht="12.75">
      <c r="A458" s="35" t="s">
        <v>56</v>
      </c>
      <c r="E458" s="40" t="s">
        <v>5</v>
      </c>
    </row>
    <row r="459" spans="1:5" ht="12.75">
      <c r="A459" t="s">
        <v>57</v>
      </c>
      <c r="E459" s="39" t="s">
        <v>5</v>
      </c>
    </row>
    <row r="460" spans="1:16" ht="25.5">
      <c r="A460" t="s">
        <v>50</v>
      </c>
      <c s="34" t="s">
        <v>3298</v>
      </c>
      <c s="34" t="s">
        <v>4366</v>
      </c>
      <c s="35" t="s">
        <v>5</v>
      </c>
      <c s="6" t="s">
        <v>4367</v>
      </c>
      <c s="36" t="s">
        <v>78</v>
      </c>
      <c s="37">
        <v>239</v>
      </c>
      <c s="36">
        <v>0.00098</v>
      </c>
      <c s="36">
        <f>ROUND(G460*H460,6)</f>
      </c>
      <c r="L460" s="38">
        <v>0</v>
      </c>
      <c s="32">
        <f>ROUND(ROUND(L460,2)*ROUND(G460,3),2)</f>
      </c>
      <c s="36" t="s">
        <v>316</v>
      </c>
      <c>
        <f>(M460*21)/100</f>
      </c>
      <c t="s">
        <v>28</v>
      </c>
    </row>
    <row r="461" spans="1:5" ht="25.5">
      <c r="A461" s="35" t="s">
        <v>55</v>
      </c>
      <c r="E461" s="39" t="s">
        <v>4367</v>
      </c>
    </row>
    <row r="462" spans="1:5" ht="12.75">
      <c r="A462" s="35" t="s">
        <v>56</v>
      </c>
      <c r="E462" s="40" t="s">
        <v>5</v>
      </c>
    </row>
    <row r="463" spans="1:5" ht="12.75">
      <c r="A463" t="s">
        <v>57</v>
      </c>
      <c r="E463" s="39" t="s">
        <v>5</v>
      </c>
    </row>
    <row r="464" spans="1:16" ht="25.5">
      <c r="A464" t="s">
        <v>50</v>
      </c>
      <c s="34" t="s">
        <v>3301</v>
      </c>
      <c s="34" t="s">
        <v>4368</v>
      </c>
      <c s="35" t="s">
        <v>5</v>
      </c>
      <c s="6" t="s">
        <v>4369</v>
      </c>
      <c s="36" t="s">
        <v>78</v>
      </c>
      <c s="37">
        <v>30</v>
      </c>
      <c s="36">
        <v>0.0013</v>
      </c>
      <c s="36">
        <f>ROUND(G464*H464,6)</f>
      </c>
      <c r="L464" s="38">
        <v>0</v>
      </c>
      <c s="32">
        <f>ROUND(ROUND(L464,2)*ROUND(G464,3),2)</f>
      </c>
      <c s="36" t="s">
        <v>316</v>
      </c>
      <c>
        <f>(M464*21)/100</f>
      </c>
      <c t="s">
        <v>28</v>
      </c>
    </row>
    <row r="465" spans="1:5" ht="25.5">
      <c r="A465" s="35" t="s">
        <v>55</v>
      </c>
      <c r="E465" s="39" t="s">
        <v>4369</v>
      </c>
    </row>
    <row r="466" spans="1:5" ht="12.75">
      <c r="A466" s="35" t="s">
        <v>56</v>
      </c>
      <c r="E466" s="40" t="s">
        <v>5</v>
      </c>
    </row>
    <row r="467" spans="1:5" ht="12.75">
      <c r="A467" t="s">
        <v>57</v>
      </c>
      <c r="E467" s="39" t="s">
        <v>5</v>
      </c>
    </row>
    <row r="468" spans="1:16" ht="25.5">
      <c r="A468" t="s">
        <v>50</v>
      </c>
      <c s="34" t="s">
        <v>3304</v>
      </c>
      <c s="34" t="s">
        <v>4370</v>
      </c>
      <c s="35" t="s">
        <v>5</v>
      </c>
      <c s="6" t="s">
        <v>4371</v>
      </c>
      <c s="36" t="s">
        <v>78</v>
      </c>
      <c s="37">
        <v>17</v>
      </c>
      <c s="36">
        <v>0.00263</v>
      </c>
      <c s="36">
        <f>ROUND(G468*H468,6)</f>
      </c>
      <c r="L468" s="38">
        <v>0</v>
      </c>
      <c s="32">
        <f>ROUND(ROUND(L468,2)*ROUND(G468,3),2)</f>
      </c>
      <c s="36" t="s">
        <v>316</v>
      </c>
      <c>
        <f>(M468*21)/100</f>
      </c>
      <c t="s">
        <v>28</v>
      </c>
    </row>
    <row r="469" spans="1:5" ht="25.5">
      <c r="A469" s="35" t="s">
        <v>55</v>
      </c>
      <c r="E469" s="39" t="s">
        <v>4371</v>
      </c>
    </row>
    <row r="470" spans="1:5" ht="12.75">
      <c r="A470" s="35" t="s">
        <v>56</v>
      </c>
      <c r="E470" s="40" t="s">
        <v>5</v>
      </c>
    </row>
    <row r="471" spans="1:5" ht="12.75">
      <c r="A471" t="s">
        <v>57</v>
      </c>
      <c r="E471" s="39" t="s">
        <v>5</v>
      </c>
    </row>
    <row r="472" spans="1:16" ht="25.5">
      <c r="A472" t="s">
        <v>50</v>
      </c>
      <c s="34" t="s">
        <v>3308</v>
      </c>
      <c s="34" t="s">
        <v>4372</v>
      </c>
      <c s="35" t="s">
        <v>5</v>
      </c>
      <c s="6" t="s">
        <v>4373</v>
      </c>
      <c s="36" t="s">
        <v>78</v>
      </c>
      <c s="37">
        <v>103</v>
      </c>
      <c s="36">
        <v>0.00364</v>
      </c>
      <c s="36">
        <f>ROUND(G472*H472,6)</f>
      </c>
      <c r="L472" s="38">
        <v>0</v>
      </c>
      <c s="32">
        <f>ROUND(ROUND(L472,2)*ROUND(G472,3),2)</f>
      </c>
      <c s="36" t="s">
        <v>316</v>
      </c>
      <c>
        <f>(M472*21)/100</f>
      </c>
      <c t="s">
        <v>28</v>
      </c>
    </row>
    <row r="473" spans="1:5" ht="25.5">
      <c r="A473" s="35" t="s">
        <v>55</v>
      </c>
      <c r="E473" s="39" t="s">
        <v>4373</v>
      </c>
    </row>
    <row r="474" spans="1:5" ht="12.75">
      <c r="A474" s="35" t="s">
        <v>56</v>
      </c>
      <c r="E474" s="40" t="s">
        <v>5</v>
      </c>
    </row>
    <row r="475" spans="1:5" ht="12.75">
      <c r="A475" t="s">
        <v>57</v>
      </c>
      <c r="E475" s="39" t="s">
        <v>5</v>
      </c>
    </row>
    <row r="476" spans="1:16" ht="25.5">
      <c r="A476" t="s">
        <v>50</v>
      </c>
      <c s="34" t="s">
        <v>3311</v>
      </c>
      <c s="34" t="s">
        <v>4374</v>
      </c>
      <c s="35" t="s">
        <v>5</v>
      </c>
      <c s="6" t="s">
        <v>4375</v>
      </c>
      <c s="36" t="s">
        <v>78</v>
      </c>
      <c s="37">
        <v>8</v>
      </c>
      <c s="36">
        <v>0.00601</v>
      </c>
      <c s="36">
        <f>ROUND(G476*H476,6)</f>
      </c>
      <c r="L476" s="38">
        <v>0</v>
      </c>
      <c s="32">
        <f>ROUND(ROUND(L476,2)*ROUND(G476,3),2)</f>
      </c>
      <c s="36" t="s">
        <v>316</v>
      </c>
      <c>
        <f>(M476*21)/100</f>
      </c>
      <c t="s">
        <v>28</v>
      </c>
    </row>
    <row r="477" spans="1:5" ht="25.5">
      <c r="A477" s="35" t="s">
        <v>55</v>
      </c>
      <c r="E477" s="39" t="s">
        <v>4375</v>
      </c>
    </row>
    <row r="478" spans="1:5" ht="12.75">
      <c r="A478" s="35" t="s">
        <v>56</v>
      </c>
      <c r="E478" s="40" t="s">
        <v>5</v>
      </c>
    </row>
    <row r="479" spans="1:5" ht="12.75">
      <c r="A479" t="s">
        <v>57</v>
      </c>
      <c r="E479" s="39" t="s">
        <v>5</v>
      </c>
    </row>
    <row r="480" spans="1:16" ht="25.5">
      <c r="A480" t="s">
        <v>50</v>
      </c>
      <c s="34" t="s">
        <v>3314</v>
      </c>
      <c s="34" t="s">
        <v>4376</v>
      </c>
      <c s="35" t="s">
        <v>5</v>
      </c>
      <c s="6" t="s">
        <v>4377</v>
      </c>
      <c s="36" t="s">
        <v>78</v>
      </c>
      <c s="37">
        <v>118</v>
      </c>
      <c s="36">
        <v>0.0143</v>
      </c>
      <c s="36">
        <f>ROUND(G480*H480,6)</f>
      </c>
      <c r="L480" s="38">
        <v>0</v>
      </c>
      <c s="32">
        <f>ROUND(ROUND(L480,2)*ROUND(G480,3),2)</f>
      </c>
      <c s="36" t="s">
        <v>316</v>
      </c>
      <c>
        <f>(M480*21)/100</f>
      </c>
      <c t="s">
        <v>28</v>
      </c>
    </row>
    <row r="481" spans="1:5" ht="25.5">
      <c r="A481" s="35" t="s">
        <v>55</v>
      </c>
      <c r="E481" s="39" t="s">
        <v>4377</v>
      </c>
    </row>
    <row r="482" spans="1:5" ht="12.75">
      <c r="A482" s="35" t="s">
        <v>56</v>
      </c>
      <c r="E482" s="40" t="s">
        <v>5</v>
      </c>
    </row>
    <row r="483" spans="1:5" ht="12.75">
      <c r="A483" t="s">
        <v>57</v>
      </c>
      <c r="E483" s="39" t="s">
        <v>5</v>
      </c>
    </row>
    <row r="484" spans="1:16" ht="12.75">
      <c r="A484" t="s">
        <v>50</v>
      </c>
      <c s="34" t="s">
        <v>3318</v>
      </c>
      <c s="34" t="s">
        <v>4378</v>
      </c>
      <c s="35" t="s">
        <v>5</v>
      </c>
      <c s="6" t="s">
        <v>4379</v>
      </c>
      <c s="36" t="s">
        <v>78</v>
      </c>
      <c s="37">
        <v>515</v>
      </c>
      <c s="36">
        <v>0</v>
      </c>
      <c s="36">
        <f>ROUND(G484*H484,6)</f>
      </c>
      <c r="L484" s="38">
        <v>0</v>
      </c>
      <c s="32">
        <f>ROUND(ROUND(L484,2)*ROUND(G484,3),2)</f>
      </c>
      <c s="36" t="s">
        <v>316</v>
      </c>
      <c>
        <f>(M484*21)/100</f>
      </c>
      <c t="s">
        <v>28</v>
      </c>
    </row>
    <row r="485" spans="1:5" ht="12.75">
      <c r="A485" s="35" t="s">
        <v>55</v>
      </c>
      <c r="E485" s="39" t="s">
        <v>4379</v>
      </c>
    </row>
    <row r="486" spans="1:5" ht="12.75">
      <c r="A486" s="35" t="s">
        <v>56</v>
      </c>
      <c r="E486" s="40" t="s">
        <v>5</v>
      </c>
    </row>
    <row r="487" spans="1:5" ht="12.75">
      <c r="A487" t="s">
        <v>57</v>
      </c>
      <c r="E487" s="39" t="s">
        <v>5</v>
      </c>
    </row>
    <row r="488" spans="1:16" ht="12.75">
      <c r="A488" t="s">
        <v>50</v>
      </c>
      <c s="34" t="s">
        <v>3322</v>
      </c>
      <c s="34" t="s">
        <v>4380</v>
      </c>
      <c s="35" t="s">
        <v>5</v>
      </c>
      <c s="6" t="s">
        <v>4381</v>
      </c>
      <c s="36" t="s">
        <v>78</v>
      </c>
      <c s="37">
        <v>48</v>
      </c>
      <c s="36">
        <v>0</v>
      </c>
      <c s="36">
        <f>ROUND(G488*H488,6)</f>
      </c>
      <c r="L488" s="38">
        <v>0</v>
      </c>
      <c s="32">
        <f>ROUND(ROUND(L488,2)*ROUND(G488,3),2)</f>
      </c>
      <c s="36" t="s">
        <v>98</v>
      </c>
      <c>
        <f>(M488*21)/100</f>
      </c>
      <c t="s">
        <v>28</v>
      </c>
    </row>
    <row r="489" spans="1:5" ht="12.75">
      <c r="A489" s="35" t="s">
        <v>55</v>
      </c>
      <c r="E489" s="39" t="s">
        <v>4381</v>
      </c>
    </row>
    <row r="490" spans="1:5" ht="12.75">
      <c r="A490" s="35" t="s">
        <v>56</v>
      </c>
      <c r="E490" s="40" t="s">
        <v>5</v>
      </c>
    </row>
    <row r="491" spans="1:5" ht="12.75">
      <c r="A491" t="s">
        <v>57</v>
      </c>
      <c r="E491" s="39" t="s">
        <v>5</v>
      </c>
    </row>
    <row r="492" spans="1:16" ht="12.75">
      <c r="A492" t="s">
        <v>50</v>
      </c>
      <c s="34" t="s">
        <v>3324</v>
      </c>
      <c s="34" t="s">
        <v>4382</v>
      </c>
      <c s="35" t="s">
        <v>5</v>
      </c>
      <c s="6" t="s">
        <v>4383</v>
      </c>
      <c s="36" t="s">
        <v>78</v>
      </c>
      <c s="37">
        <v>125</v>
      </c>
      <c s="36">
        <v>0.00119</v>
      </c>
      <c s="36">
        <f>ROUND(G492*H492,6)</f>
      </c>
      <c r="L492" s="38">
        <v>0</v>
      </c>
      <c s="32">
        <f>ROUND(ROUND(L492,2)*ROUND(G492,3),2)</f>
      </c>
      <c s="36" t="s">
        <v>316</v>
      </c>
      <c>
        <f>(M492*21)/100</f>
      </c>
      <c t="s">
        <v>28</v>
      </c>
    </row>
    <row r="493" spans="1:5" ht="12.75">
      <c r="A493" s="35" t="s">
        <v>55</v>
      </c>
      <c r="E493" s="39" t="s">
        <v>4383</v>
      </c>
    </row>
    <row r="494" spans="1:5" ht="12.75">
      <c r="A494" s="35" t="s">
        <v>56</v>
      </c>
      <c r="E494" s="40" t="s">
        <v>5</v>
      </c>
    </row>
    <row r="495" spans="1:5" ht="12.75">
      <c r="A495" t="s">
        <v>57</v>
      </c>
      <c r="E495" s="39" t="s">
        <v>5</v>
      </c>
    </row>
    <row r="496" spans="1:16" ht="12.75">
      <c r="A496" t="s">
        <v>50</v>
      </c>
      <c s="34" t="s">
        <v>3328</v>
      </c>
      <c s="34" t="s">
        <v>4384</v>
      </c>
      <c s="35" t="s">
        <v>5</v>
      </c>
      <c s="6" t="s">
        <v>4385</v>
      </c>
      <c s="36" t="s">
        <v>78</v>
      </c>
      <c s="37">
        <v>115</v>
      </c>
      <c s="36">
        <v>0.0015</v>
      </c>
      <c s="36">
        <f>ROUND(G496*H496,6)</f>
      </c>
      <c r="L496" s="38">
        <v>0</v>
      </c>
      <c s="32">
        <f>ROUND(ROUND(L496,2)*ROUND(G496,3),2)</f>
      </c>
      <c s="36" t="s">
        <v>316</v>
      </c>
      <c>
        <f>(M496*21)/100</f>
      </c>
      <c t="s">
        <v>28</v>
      </c>
    </row>
    <row r="497" spans="1:5" ht="12.75">
      <c r="A497" s="35" t="s">
        <v>55</v>
      </c>
      <c r="E497" s="39" t="s">
        <v>4385</v>
      </c>
    </row>
    <row r="498" spans="1:5" ht="12.75">
      <c r="A498" s="35" t="s">
        <v>56</v>
      </c>
      <c r="E498" s="40" t="s">
        <v>5</v>
      </c>
    </row>
    <row r="499" spans="1:5" ht="12.75">
      <c r="A499" t="s">
        <v>57</v>
      </c>
      <c r="E499" s="39" t="s">
        <v>5</v>
      </c>
    </row>
    <row r="500" spans="1:16" ht="12.75">
      <c r="A500" t="s">
        <v>50</v>
      </c>
      <c s="34" t="s">
        <v>3332</v>
      </c>
      <c s="34" t="s">
        <v>4386</v>
      </c>
      <c s="35" t="s">
        <v>5</v>
      </c>
      <c s="6" t="s">
        <v>4387</v>
      </c>
      <c s="36" t="s">
        <v>78</v>
      </c>
      <c s="37">
        <v>30</v>
      </c>
      <c s="36">
        <v>0.00195</v>
      </c>
      <c s="36">
        <f>ROUND(G500*H500,6)</f>
      </c>
      <c r="L500" s="38">
        <v>0</v>
      </c>
      <c s="32">
        <f>ROUND(ROUND(L500,2)*ROUND(G500,3),2)</f>
      </c>
      <c s="36" t="s">
        <v>316</v>
      </c>
      <c>
        <f>(M500*21)/100</f>
      </c>
      <c t="s">
        <v>28</v>
      </c>
    </row>
    <row r="501" spans="1:5" ht="12.75">
      <c r="A501" s="35" t="s">
        <v>55</v>
      </c>
      <c r="E501" s="39" t="s">
        <v>4387</v>
      </c>
    </row>
    <row r="502" spans="1:5" ht="12.75">
      <c r="A502" s="35" t="s">
        <v>56</v>
      </c>
      <c r="E502" s="40" t="s">
        <v>5</v>
      </c>
    </row>
    <row r="503" spans="1:5" ht="12.75">
      <c r="A503" t="s">
        <v>57</v>
      </c>
      <c r="E503" s="39" t="s">
        <v>5</v>
      </c>
    </row>
    <row r="504" spans="1:16" ht="12.75">
      <c r="A504" t="s">
        <v>50</v>
      </c>
      <c s="34" t="s">
        <v>3336</v>
      </c>
      <c s="34" t="s">
        <v>4388</v>
      </c>
      <c s="35" t="s">
        <v>5</v>
      </c>
      <c s="6" t="s">
        <v>4389</v>
      </c>
      <c s="36" t="s">
        <v>78</v>
      </c>
      <c s="37">
        <v>115</v>
      </c>
      <c s="36">
        <v>0.00261</v>
      </c>
      <c s="36">
        <f>ROUND(G504*H504,6)</f>
      </c>
      <c r="L504" s="38">
        <v>0</v>
      </c>
      <c s="32">
        <f>ROUND(ROUND(L504,2)*ROUND(G504,3),2)</f>
      </c>
      <c s="36" t="s">
        <v>316</v>
      </c>
      <c>
        <f>(M504*21)/100</f>
      </c>
      <c t="s">
        <v>28</v>
      </c>
    </row>
    <row r="505" spans="1:5" ht="12.75">
      <c r="A505" s="35" t="s">
        <v>55</v>
      </c>
      <c r="E505" s="39" t="s">
        <v>4389</v>
      </c>
    </row>
    <row r="506" spans="1:5" ht="12.75">
      <c r="A506" s="35" t="s">
        <v>56</v>
      </c>
      <c r="E506" s="40" t="s">
        <v>5</v>
      </c>
    </row>
    <row r="507" spans="1:5" ht="12.75">
      <c r="A507" t="s">
        <v>57</v>
      </c>
      <c r="E507" s="39" t="s">
        <v>5</v>
      </c>
    </row>
    <row r="508" spans="1:16" ht="12.75">
      <c r="A508" t="s">
        <v>50</v>
      </c>
      <c s="34" t="s">
        <v>3340</v>
      </c>
      <c s="34" t="s">
        <v>4390</v>
      </c>
      <c s="35" t="s">
        <v>5</v>
      </c>
      <c s="6" t="s">
        <v>4391</v>
      </c>
      <c s="36" t="s">
        <v>228</v>
      </c>
      <c s="37">
        <v>171</v>
      </c>
      <c s="36">
        <v>0</v>
      </c>
      <c s="36">
        <f>ROUND(G508*H508,6)</f>
      </c>
      <c r="L508" s="38">
        <v>0</v>
      </c>
      <c s="32">
        <f>ROUND(ROUND(L508,2)*ROUND(G508,3),2)</f>
      </c>
      <c s="36" t="s">
        <v>316</v>
      </c>
      <c>
        <f>(M508*21)/100</f>
      </c>
      <c t="s">
        <v>28</v>
      </c>
    </row>
    <row r="509" spans="1:5" ht="12.75">
      <c r="A509" s="35" t="s">
        <v>55</v>
      </c>
      <c r="E509" s="39" t="s">
        <v>4391</v>
      </c>
    </row>
    <row r="510" spans="1:5" ht="12.75">
      <c r="A510" s="35" t="s">
        <v>56</v>
      </c>
      <c r="E510" s="40" t="s">
        <v>5</v>
      </c>
    </row>
    <row r="511" spans="1:5" ht="12.75">
      <c r="A511" t="s">
        <v>57</v>
      </c>
      <c r="E511" s="39" t="s">
        <v>5</v>
      </c>
    </row>
    <row r="512" spans="1:16" ht="12.75">
      <c r="A512" t="s">
        <v>50</v>
      </c>
      <c s="34" t="s">
        <v>1523</v>
      </c>
      <c s="34" t="s">
        <v>4392</v>
      </c>
      <c s="35" t="s">
        <v>5</v>
      </c>
      <c s="6" t="s">
        <v>4393</v>
      </c>
      <c s="36" t="s">
        <v>228</v>
      </c>
      <c s="37">
        <v>25</v>
      </c>
      <c s="36">
        <v>0</v>
      </c>
      <c s="36">
        <f>ROUND(G512*H512,6)</f>
      </c>
      <c r="L512" s="38">
        <v>0</v>
      </c>
      <c s="32">
        <f>ROUND(ROUND(L512,2)*ROUND(G512,3),2)</f>
      </c>
      <c s="36" t="s">
        <v>316</v>
      </c>
      <c>
        <f>(M512*21)/100</f>
      </c>
      <c t="s">
        <v>28</v>
      </c>
    </row>
    <row r="513" spans="1:5" ht="12.75">
      <c r="A513" s="35" t="s">
        <v>55</v>
      </c>
      <c r="E513" s="39" t="s">
        <v>4393</v>
      </c>
    </row>
    <row r="514" spans="1:5" ht="12.75">
      <c r="A514" s="35" t="s">
        <v>56</v>
      </c>
      <c r="E514" s="40" t="s">
        <v>5</v>
      </c>
    </row>
    <row r="515" spans="1:5" ht="12.75">
      <c r="A515" t="s">
        <v>57</v>
      </c>
      <c r="E515" s="39" t="s">
        <v>5</v>
      </c>
    </row>
    <row r="516" spans="1:16" ht="12.75">
      <c r="A516" t="s">
        <v>50</v>
      </c>
      <c s="34" t="s">
        <v>3344</v>
      </c>
      <c s="34" t="s">
        <v>4394</v>
      </c>
      <c s="35" t="s">
        <v>5</v>
      </c>
      <c s="6" t="s">
        <v>4395</v>
      </c>
      <c s="36" t="s">
        <v>228</v>
      </c>
      <c s="37">
        <v>12</v>
      </c>
      <c s="36">
        <v>0</v>
      </c>
      <c s="36">
        <f>ROUND(G516*H516,6)</f>
      </c>
      <c r="L516" s="38">
        <v>0</v>
      </c>
      <c s="32">
        <f>ROUND(ROUND(L516,2)*ROUND(G516,3),2)</f>
      </c>
      <c s="36" t="s">
        <v>316</v>
      </c>
      <c>
        <f>(M516*21)/100</f>
      </c>
      <c t="s">
        <v>28</v>
      </c>
    </row>
    <row r="517" spans="1:5" ht="12.75">
      <c r="A517" s="35" t="s">
        <v>55</v>
      </c>
      <c r="E517" s="39" t="s">
        <v>4395</v>
      </c>
    </row>
    <row r="518" spans="1:5" ht="12.75">
      <c r="A518" s="35" t="s">
        <v>56</v>
      </c>
      <c r="E518" s="40" t="s">
        <v>5</v>
      </c>
    </row>
    <row r="519" spans="1:5" ht="12.75">
      <c r="A519" t="s">
        <v>57</v>
      </c>
      <c r="E519" s="39" t="s">
        <v>5</v>
      </c>
    </row>
    <row r="520" spans="1:16" ht="12.75">
      <c r="A520" t="s">
        <v>50</v>
      </c>
      <c s="34" t="s">
        <v>3348</v>
      </c>
      <c s="34" t="s">
        <v>4396</v>
      </c>
      <c s="35" t="s">
        <v>5</v>
      </c>
      <c s="6" t="s">
        <v>4397</v>
      </c>
      <c s="36" t="s">
        <v>228</v>
      </c>
      <c s="37">
        <v>2</v>
      </c>
      <c s="36">
        <v>0</v>
      </c>
      <c s="36">
        <f>ROUND(G520*H520,6)</f>
      </c>
      <c r="L520" s="38">
        <v>0</v>
      </c>
      <c s="32">
        <f>ROUND(ROUND(L520,2)*ROUND(G520,3),2)</f>
      </c>
      <c s="36" t="s">
        <v>316</v>
      </c>
      <c>
        <f>(M520*21)/100</f>
      </c>
      <c t="s">
        <v>28</v>
      </c>
    </row>
    <row r="521" spans="1:5" ht="12.75">
      <c r="A521" s="35" t="s">
        <v>55</v>
      </c>
      <c r="E521" s="39" t="s">
        <v>4397</v>
      </c>
    </row>
    <row r="522" spans="1:5" ht="12.75">
      <c r="A522" s="35" t="s">
        <v>56</v>
      </c>
      <c r="E522" s="40" t="s">
        <v>5</v>
      </c>
    </row>
    <row r="523" spans="1:5" ht="12.75">
      <c r="A523" t="s">
        <v>57</v>
      </c>
      <c r="E523" s="39" t="s">
        <v>5</v>
      </c>
    </row>
    <row r="524" spans="1:16" ht="12.75">
      <c r="A524" t="s">
        <v>50</v>
      </c>
      <c s="34" t="s">
        <v>3352</v>
      </c>
      <c s="34" t="s">
        <v>4398</v>
      </c>
      <c s="35" t="s">
        <v>5</v>
      </c>
      <c s="6" t="s">
        <v>4399</v>
      </c>
      <c s="36" t="s">
        <v>228</v>
      </c>
      <c s="37">
        <v>3</v>
      </c>
      <c s="36">
        <v>0</v>
      </c>
      <c s="36">
        <f>ROUND(G524*H524,6)</f>
      </c>
      <c r="L524" s="38">
        <v>0</v>
      </c>
      <c s="32">
        <f>ROUND(ROUND(L524,2)*ROUND(G524,3),2)</f>
      </c>
      <c s="36" t="s">
        <v>316</v>
      </c>
      <c>
        <f>(M524*21)/100</f>
      </c>
      <c t="s">
        <v>28</v>
      </c>
    </row>
    <row r="525" spans="1:5" ht="12.75">
      <c r="A525" s="35" t="s">
        <v>55</v>
      </c>
      <c r="E525" s="39" t="s">
        <v>4399</v>
      </c>
    </row>
    <row r="526" spans="1:5" ht="12.75">
      <c r="A526" s="35" t="s">
        <v>56</v>
      </c>
      <c r="E526" s="40" t="s">
        <v>5</v>
      </c>
    </row>
    <row r="527" spans="1:5" ht="12.75">
      <c r="A527" t="s">
        <v>57</v>
      </c>
      <c r="E527" s="39" t="s">
        <v>5</v>
      </c>
    </row>
    <row r="528" spans="1:16" ht="12.75">
      <c r="A528" t="s">
        <v>50</v>
      </c>
      <c s="34" t="s">
        <v>3356</v>
      </c>
      <c s="34" t="s">
        <v>4400</v>
      </c>
      <c s="35" t="s">
        <v>5</v>
      </c>
      <c s="6" t="s">
        <v>4401</v>
      </c>
      <c s="36" t="s">
        <v>228</v>
      </c>
      <c s="37">
        <v>30</v>
      </c>
      <c s="36">
        <v>0.00022</v>
      </c>
      <c s="36">
        <f>ROUND(G528*H528,6)</f>
      </c>
      <c r="L528" s="38">
        <v>0</v>
      </c>
      <c s="32">
        <f>ROUND(ROUND(L528,2)*ROUND(G528,3),2)</f>
      </c>
      <c s="36" t="s">
        <v>316</v>
      </c>
      <c>
        <f>(M528*21)/100</f>
      </c>
      <c t="s">
        <v>28</v>
      </c>
    </row>
    <row r="529" spans="1:5" ht="12.75">
      <c r="A529" s="35" t="s">
        <v>55</v>
      </c>
      <c r="E529" s="39" t="s">
        <v>4401</v>
      </c>
    </row>
    <row r="530" spans="1:5" ht="12.75">
      <c r="A530" s="35" t="s">
        <v>56</v>
      </c>
      <c r="E530" s="40" t="s">
        <v>5</v>
      </c>
    </row>
    <row r="531" spans="1:5" ht="12.75">
      <c r="A531" t="s">
        <v>57</v>
      </c>
      <c r="E531" s="39" t="s">
        <v>5</v>
      </c>
    </row>
    <row r="532" spans="1:16" ht="12.75">
      <c r="A532" t="s">
        <v>50</v>
      </c>
      <c s="34" t="s">
        <v>3360</v>
      </c>
      <c s="34" t="s">
        <v>4402</v>
      </c>
      <c s="35" t="s">
        <v>5</v>
      </c>
      <c s="6" t="s">
        <v>4403</v>
      </c>
      <c s="36" t="s">
        <v>228</v>
      </c>
      <c s="37">
        <v>1</v>
      </c>
      <c s="36">
        <v>0</v>
      </c>
      <c s="36">
        <f>ROUND(G532*H532,6)</f>
      </c>
      <c r="L532" s="38">
        <v>0</v>
      </c>
      <c s="32">
        <f>ROUND(ROUND(L532,2)*ROUND(G532,3),2)</f>
      </c>
      <c s="36" t="s">
        <v>98</v>
      </c>
      <c>
        <f>(M532*21)/100</f>
      </c>
      <c t="s">
        <v>28</v>
      </c>
    </row>
    <row r="533" spans="1:5" ht="12.75">
      <c r="A533" s="35" t="s">
        <v>55</v>
      </c>
      <c r="E533" s="39" t="s">
        <v>4403</v>
      </c>
    </row>
    <row r="534" spans="1:5" ht="12.75">
      <c r="A534" s="35" t="s">
        <v>56</v>
      </c>
      <c r="E534" s="40" t="s">
        <v>5</v>
      </c>
    </row>
    <row r="535" spans="1:5" ht="12.75">
      <c r="A535" t="s">
        <v>57</v>
      </c>
      <c r="E535" s="39" t="s">
        <v>5</v>
      </c>
    </row>
    <row r="536" spans="1:16" ht="12.75">
      <c r="A536" t="s">
        <v>50</v>
      </c>
      <c s="34" t="s">
        <v>3364</v>
      </c>
      <c s="34" t="s">
        <v>4404</v>
      </c>
      <c s="35" t="s">
        <v>5</v>
      </c>
      <c s="6" t="s">
        <v>4405</v>
      </c>
      <c s="36" t="s">
        <v>228</v>
      </c>
      <c s="37">
        <v>59</v>
      </c>
      <c s="36">
        <v>0.00023</v>
      </c>
      <c s="36">
        <f>ROUND(G536*H536,6)</f>
      </c>
      <c r="L536" s="38">
        <v>0</v>
      </c>
      <c s="32">
        <f>ROUND(ROUND(L536,2)*ROUND(G536,3),2)</f>
      </c>
      <c s="36" t="s">
        <v>98</v>
      </c>
      <c>
        <f>(M536*21)/100</f>
      </c>
      <c t="s">
        <v>28</v>
      </c>
    </row>
    <row r="537" spans="1:5" ht="12.75">
      <c r="A537" s="35" t="s">
        <v>55</v>
      </c>
      <c r="E537" s="39" t="s">
        <v>4405</v>
      </c>
    </row>
    <row r="538" spans="1:5" ht="12.75">
      <c r="A538" s="35" t="s">
        <v>56</v>
      </c>
      <c r="E538" s="40" t="s">
        <v>5</v>
      </c>
    </row>
    <row r="539" spans="1:5" ht="12.75">
      <c r="A539" t="s">
        <v>57</v>
      </c>
      <c r="E539" s="39" t="s">
        <v>5</v>
      </c>
    </row>
    <row r="540" spans="1:16" ht="12.75">
      <c r="A540" t="s">
        <v>50</v>
      </c>
      <c s="34" t="s">
        <v>3368</v>
      </c>
      <c s="34" t="s">
        <v>4406</v>
      </c>
      <c s="35" t="s">
        <v>5</v>
      </c>
      <c s="6" t="s">
        <v>4407</v>
      </c>
      <c s="36" t="s">
        <v>228</v>
      </c>
      <c s="37">
        <v>34</v>
      </c>
      <c s="36">
        <v>0.00035</v>
      </c>
      <c s="36">
        <f>ROUND(G540*H540,6)</f>
      </c>
      <c r="L540" s="38">
        <v>0</v>
      </c>
      <c s="32">
        <f>ROUND(ROUND(L540,2)*ROUND(G540,3),2)</f>
      </c>
      <c s="36" t="s">
        <v>98</v>
      </c>
      <c>
        <f>(M540*21)/100</f>
      </c>
      <c t="s">
        <v>28</v>
      </c>
    </row>
    <row r="541" spans="1:5" ht="12.75">
      <c r="A541" s="35" t="s">
        <v>55</v>
      </c>
      <c r="E541" s="39" t="s">
        <v>4407</v>
      </c>
    </row>
    <row r="542" spans="1:5" ht="12.75">
      <c r="A542" s="35" t="s">
        <v>56</v>
      </c>
      <c r="E542" s="40" t="s">
        <v>5</v>
      </c>
    </row>
    <row r="543" spans="1:5" ht="12.75">
      <c r="A543" t="s">
        <v>57</v>
      </c>
      <c r="E543" s="39" t="s">
        <v>5</v>
      </c>
    </row>
    <row r="544" spans="1:16" ht="12.75">
      <c r="A544" t="s">
        <v>50</v>
      </c>
      <c s="34" t="s">
        <v>1527</v>
      </c>
      <c s="34" t="s">
        <v>4408</v>
      </c>
      <c s="35" t="s">
        <v>5</v>
      </c>
      <c s="6" t="s">
        <v>4409</v>
      </c>
      <c s="36" t="s">
        <v>228</v>
      </c>
      <c s="37">
        <v>8</v>
      </c>
      <c s="36">
        <v>0.00055</v>
      </c>
      <c s="36">
        <f>ROUND(G544*H544,6)</f>
      </c>
      <c r="L544" s="38">
        <v>0</v>
      </c>
      <c s="32">
        <f>ROUND(ROUND(L544,2)*ROUND(G544,3),2)</f>
      </c>
      <c s="36" t="s">
        <v>98</v>
      </c>
      <c>
        <f>(M544*21)/100</f>
      </c>
      <c t="s">
        <v>28</v>
      </c>
    </row>
    <row r="545" spans="1:5" ht="12.75">
      <c r="A545" s="35" t="s">
        <v>55</v>
      </c>
      <c r="E545" s="39" t="s">
        <v>4409</v>
      </c>
    </row>
    <row r="546" spans="1:5" ht="12.75">
      <c r="A546" s="35" t="s">
        <v>56</v>
      </c>
      <c r="E546" s="40" t="s">
        <v>5</v>
      </c>
    </row>
    <row r="547" spans="1:5" ht="12.75">
      <c r="A547" t="s">
        <v>57</v>
      </c>
      <c r="E547" s="39" t="s">
        <v>5</v>
      </c>
    </row>
    <row r="548" spans="1:16" ht="12.75">
      <c r="A548" t="s">
        <v>50</v>
      </c>
      <c s="34" t="s">
        <v>3372</v>
      </c>
      <c s="34" t="s">
        <v>4410</v>
      </c>
      <c s="35" t="s">
        <v>5</v>
      </c>
      <c s="6" t="s">
        <v>4411</v>
      </c>
      <c s="36" t="s">
        <v>228</v>
      </c>
      <c s="37">
        <v>4</v>
      </c>
      <c s="36">
        <v>0.00119</v>
      </c>
      <c s="36">
        <f>ROUND(G548*H548,6)</f>
      </c>
      <c r="L548" s="38">
        <v>0</v>
      </c>
      <c s="32">
        <f>ROUND(ROUND(L548,2)*ROUND(G548,3),2)</f>
      </c>
      <c s="36" t="s">
        <v>98</v>
      </c>
      <c>
        <f>(M548*21)/100</f>
      </c>
      <c t="s">
        <v>28</v>
      </c>
    </row>
    <row r="549" spans="1:5" ht="12.75">
      <c r="A549" s="35" t="s">
        <v>55</v>
      </c>
      <c r="E549" s="39" t="s">
        <v>4411</v>
      </c>
    </row>
    <row r="550" spans="1:5" ht="12.75">
      <c r="A550" s="35" t="s">
        <v>56</v>
      </c>
      <c r="E550" s="40" t="s">
        <v>5</v>
      </c>
    </row>
    <row r="551" spans="1:5" ht="12.75">
      <c r="A551" t="s">
        <v>57</v>
      </c>
      <c r="E551" s="39" t="s">
        <v>5</v>
      </c>
    </row>
    <row r="552" spans="1:16" ht="12.75">
      <c r="A552" t="s">
        <v>50</v>
      </c>
      <c s="34" t="s">
        <v>3376</v>
      </c>
      <c s="34" t="s">
        <v>4412</v>
      </c>
      <c s="35" t="s">
        <v>5</v>
      </c>
      <c s="6" t="s">
        <v>4413</v>
      </c>
      <c s="36" t="s">
        <v>228</v>
      </c>
      <c s="37">
        <v>2</v>
      </c>
      <c s="36">
        <v>0.00422</v>
      </c>
      <c s="36">
        <f>ROUND(G552*H552,6)</f>
      </c>
      <c r="L552" s="38">
        <v>0</v>
      </c>
      <c s="32">
        <f>ROUND(ROUND(L552,2)*ROUND(G552,3),2)</f>
      </c>
      <c s="36" t="s">
        <v>98</v>
      </c>
      <c>
        <f>(M552*21)/100</f>
      </c>
      <c t="s">
        <v>28</v>
      </c>
    </row>
    <row r="553" spans="1:5" ht="12.75">
      <c r="A553" s="35" t="s">
        <v>55</v>
      </c>
      <c r="E553" s="39" t="s">
        <v>4413</v>
      </c>
    </row>
    <row r="554" spans="1:5" ht="12.75">
      <c r="A554" s="35" t="s">
        <v>56</v>
      </c>
      <c r="E554" s="40" t="s">
        <v>5</v>
      </c>
    </row>
    <row r="555" spans="1:5" ht="12.75">
      <c r="A555" t="s">
        <v>57</v>
      </c>
      <c r="E555" s="39" t="s">
        <v>5</v>
      </c>
    </row>
    <row r="556" spans="1:16" ht="12.75">
      <c r="A556" t="s">
        <v>50</v>
      </c>
      <c s="34" t="s">
        <v>3380</v>
      </c>
      <c s="34" t="s">
        <v>4414</v>
      </c>
      <c s="35" t="s">
        <v>5</v>
      </c>
      <c s="6" t="s">
        <v>4415</v>
      </c>
      <c s="36" t="s">
        <v>228</v>
      </c>
      <c s="37">
        <v>1</v>
      </c>
      <c s="36">
        <v>0</v>
      </c>
      <c s="36">
        <f>ROUND(G556*H556,6)</f>
      </c>
      <c r="L556" s="38">
        <v>0</v>
      </c>
      <c s="32">
        <f>ROUND(ROUND(L556,2)*ROUND(G556,3),2)</f>
      </c>
      <c s="36" t="s">
        <v>98</v>
      </c>
      <c>
        <f>(M556*21)/100</f>
      </c>
      <c t="s">
        <v>28</v>
      </c>
    </row>
    <row r="557" spans="1:5" ht="12.75">
      <c r="A557" s="35" t="s">
        <v>55</v>
      </c>
      <c r="E557" s="39" t="s">
        <v>4415</v>
      </c>
    </row>
    <row r="558" spans="1:5" ht="12.75">
      <c r="A558" s="35" t="s">
        <v>56</v>
      </c>
      <c r="E558" s="40" t="s">
        <v>5</v>
      </c>
    </row>
    <row r="559" spans="1:5" ht="12.75">
      <c r="A559" t="s">
        <v>57</v>
      </c>
      <c r="E559" s="39" t="s">
        <v>5</v>
      </c>
    </row>
    <row r="560" spans="1:16" ht="25.5">
      <c r="A560" t="s">
        <v>50</v>
      </c>
      <c s="34" t="s">
        <v>1531</v>
      </c>
      <c s="34" t="s">
        <v>4416</v>
      </c>
      <c s="35" t="s">
        <v>5</v>
      </c>
      <c s="6" t="s">
        <v>4417</v>
      </c>
      <c s="36" t="s">
        <v>228</v>
      </c>
      <c s="37">
        <v>76</v>
      </c>
      <c s="36">
        <v>2E-05</v>
      </c>
      <c s="36">
        <f>ROUND(G560*H560,6)</f>
      </c>
      <c r="L560" s="38">
        <v>0</v>
      </c>
      <c s="32">
        <f>ROUND(ROUND(L560,2)*ROUND(G560,3),2)</f>
      </c>
      <c s="36" t="s">
        <v>316</v>
      </c>
      <c>
        <f>(M560*21)/100</f>
      </c>
      <c t="s">
        <v>28</v>
      </c>
    </row>
    <row r="561" spans="1:5" ht="25.5">
      <c r="A561" s="35" t="s">
        <v>55</v>
      </c>
      <c r="E561" s="39" t="s">
        <v>4417</v>
      </c>
    </row>
    <row r="562" spans="1:5" ht="12.75">
      <c r="A562" s="35" t="s">
        <v>56</v>
      </c>
      <c r="E562" s="40" t="s">
        <v>5</v>
      </c>
    </row>
    <row r="563" spans="1:5" ht="12.75">
      <c r="A563" t="s">
        <v>57</v>
      </c>
      <c r="E563" s="39" t="s">
        <v>5</v>
      </c>
    </row>
    <row r="564" spans="1:16" ht="25.5">
      <c r="A564" t="s">
        <v>50</v>
      </c>
      <c s="34" t="s">
        <v>3384</v>
      </c>
      <c s="34" t="s">
        <v>4418</v>
      </c>
      <c s="35" t="s">
        <v>5</v>
      </c>
      <c s="6" t="s">
        <v>4419</v>
      </c>
      <c s="36" t="s">
        <v>228</v>
      </c>
      <c s="37">
        <v>35</v>
      </c>
      <c s="36">
        <v>2E-05</v>
      </c>
      <c s="36">
        <f>ROUND(G564*H564,6)</f>
      </c>
      <c r="L564" s="38">
        <v>0</v>
      </c>
      <c s="32">
        <f>ROUND(ROUND(L564,2)*ROUND(G564,3),2)</f>
      </c>
      <c s="36" t="s">
        <v>316</v>
      </c>
      <c>
        <f>(M564*21)/100</f>
      </c>
      <c t="s">
        <v>28</v>
      </c>
    </row>
    <row r="565" spans="1:5" ht="25.5">
      <c r="A565" s="35" t="s">
        <v>55</v>
      </c>
      <c r="E565" s="39" t="s">
        <v>4419</v>
      </c>
    </row>
    <row r="566" spans="1:5" ht="12.75">
      <c r="A566" s="35" t="s">
        <v>56</v>
      </c>
      <c r="E566" s="40" t="s">
        <v>5</v>
      </c>
    </row>
    <row r="567" spans="1:5" ht="12.75">
      <c r="A567" t="s">
        <v>57</v>
      </c>
      <c r="E567" s="39" t="s">
        <v>5</v>
      </c>
    </row>
    <row r="568" spans="1:16" ht="25.5">
      <c r="A568" t="s">
        <v>50</v>
      </c>
      <c s="34" t="s">
        <v>3387</v>
      </c>
      <c s="34" t="s">
        <v>4420</v>
      </c>
      <c s="35" t="s">
        <v>5</v>
      </c>
      <c s="6" t="s">
        <v>4421</v>
      </c>
      <c s="36" t="s">
        <v>228</v>
      </c>
      <c s="37">
        <v>8</v>
      </c>
      <c s="36">
        <v>2E-05</v>
      </c>
      <c s="36">
        <f>ROUND(G568*H568,6)</f>
      </c>
      <c r="L568" s="38">
        <v>0</v>
      </c>
      <c s="32">
        <f>ROUND(ROUND(L568,2)*ROUND(G568,3),2)</f>
      </c>
      <c s="36" t="s">
        <v>316</v>
      </c>
      <c>
        <f>(M568*21)/100</f>
      </c>
      <c t="s">
        <v>28</v>
      </c>
    </row>
    <row r="569" spans="1:5" ht="25.5">
      <c r="A569" s="35" t="s">
        <v>55</v>
      </c>
      <c r="E569" s="39" t="s">
        <v>4421</v>
      </c>
    </row>
    <row r="570" spans="1:5" ht="12.75">
      <c r="A570" s="35" t="s">
        <v>56</v>
      </c>
      <c r="E570" s="40" t="s">
        <v>5</v>
      </c>
    </row>
    <row r="571" spans="1:5" ht="12.75">
      <c r="A571" t="s">
        <v>57</v>
      </c>
      <c r="E571" s="39" t="s">
        <v>5</v>
      </c>
    </row>
    <row r="572" spans="1:16" ht="25.5">
      <c r="A572" t="s">
        <v>50</v>
      </c>
      <c s="34" t="s">
        <v>1535</v>
      </c>
      <c s="34" t="s">
        <v>4422</v>
      </c>
      <c s="35" t="s">
        <v>5</v>
      </c>
      <c s="6" t="s">
        <v>4423</v>
      </c>
      <c s="36" t="s">
        <v>228</v>
      </c>
      <c s="37">
        <v>3</v>
      </c>
      <c s="36">
        <v>2E-05</v>
      </c>
      <c s="36">
        <f>ROUND(G572*H572,6)</f>
      </c>
      <c r="L572" s="38">
        <v>0</v>
      </c>
      <c s="32">
        <f>ROUND(ROUND(L572,2)*ROUND(G572,3),2)</f>
      </c>
      <c s="36" t="s">
        <v>316</v>
      </c>
      <c>
        <f>(M572*21)/100</f>
      </c>
      <c t="s">
        <v>28</v>
      </c>
    </row>
    <row r="573" spans="1:5" ht="25.5">
      <c r="A573" s="35" t="s">
        <v>55</v>
      </c>
      <c r="E573" s="39" t="s">
        <v>4423</v>
      </c>
    </row>
    <row r="574" spans="1:5" ht="12.75">
      <c r="A574" s="35" t="s">
        <v>56</v>
      </c>
      <c r="E574" s="40" t="s">
        <v>5</v>
      </c>
    </row>
    <row r="575" spans="1:5" ht="12.75">
      <c r="A575" t="s">
        <v>57</v>
      </c>
      <c r="E575" s="39" t="s">
        <v>5</v>
      </c>
    </row>
    <row r="576" spans="1:16" ht="12.75">
      <c r="A576" t="s">
        <v>50</v>
      </c>
      <c s="34" t="s">
        <v>3391</v>
      </c>
      <c s="34" t="s">
        <v>4424</v>
      </c>
      <c s="35" t="s">
        <v>5</v>
      </c>
      <c s="6" t="s">
        <v>4425</v>
      </c>
      <c s="36" t="s">
        <v>228</v>
      </c>
      <c s="37">
        <v>4</v>
      </c>
      <c s="36">
        <v>2E-05</v>
      </c>
      <c s="36">
        <f>ROUND(G576*H576,6)</f>
      </c>
      <c r="L576" s="38">
        <v>0</v>
      </c>
      <c s="32">
        <f>ROUND(ROUND(L576,2)*ROUND(G576,3),2)</f>
      </c>
      <c s="36" t="s">
        <v>98</v>
      </c>
      <c>
        <f>(M576*21)/100</f>
      </c>
      <c t="s">
        <v>28</v>
      </c>
    </row>
    <row r="577" spans="1:5" ht="12.75">
      <c r="A577" s="35" t="s">
        <v>55</v>
      </c>
      <c r="E577" s="39" t="s">
        <v>4425</v>
      </c>
    </row>
    <row r="578" spans="1:5" ht="12.75">
      <c r="A578" s="35" t="s">
        <v>56</v>
      </c>
      <c r="E578" s="40" t="s">
        <v>5</v>
      </c>
    </row>
    <row r="579" spans="1:5" ht="12.75">
      <c r="A579" t="s">
        <v>57</v>
      </c>
      <c r="E579" s="39" t="s">
        <v>5</v>
      </c>
    </row>
    <row r="580" spans="1:16" ht="25.5">
      <c r="A580" t="s">
        <v>50</v>
      </c>
      <c s="34" t="s">
        <v>3395</v>
      </c>
      <c s="34" t="s">
        <v>4426</v>
      </c>
      <c s="35" t="s">
        <v>5</v>
      </c>
      <c s="6" t="s">
        <v>4427</v>
      </c>
      <c s="36" t="s">
        <v>228</v>
      </c>
      <c s="37">
        <v>1</v>
      </c>
      <c s="36">
        <v>0</v>
      </c>
      <c s="36">
        <f>ROUND(G580*H580,6)</f>
      </c>
      <c r="L580" s="38">
        <v>0</v>
      </c>
      <c s="32">
        <f>ROUND(ROUND(L580,2)*ROUND(G580,3),2)</f>
      </c>
      <c s="36" t="s">
        <v>98</v>
      </c>
      <c>
        <f>(M580*21)/100</f>
      </c>
      <c t="s">
        <v>28</v>
      </c>
    </row>
    <row r="581" spans="1:5" ht="25.5">
      <c r="A581" s="35" t="s">
        <v>55</v>
      </c>
      <c r="E581" s="39" t="s">
        <v>4427</v>
      </c>
    </row>
    <row r="582" spans="1:5" ht="12.75">
      <c r="A582" s="35" t="s">
        <v>56</v>
      </c>
      <c r="E582" s="40" t="s">
        <v>5</v>
      </c>
    </row>
    <row r="583" spans="1:5" ht="12.75">
      <c r="A583" t="s">
        <v>57</v>
      </c>
      <c r="E583" s="39" t="s">
        <v>5</v>
      </c>
    </row>
    <row r="584" spans="1:16" ht="25.5">
      <c r="A584" t="s">
        <v>50</v>
      </c>
      <c s="34" t="s">
        <v>3399</v>
      </c>
      <c s="34" t="s">
        <v>4428</v>
      </c>
      <c s="35" t="s">
        <v>5</v>
      </c>
      <c s="6" t="s">
        <v>4429</v>
      </c>
      <c s="36" t="s">
        <v>228</v>
      </c>
      <c s="37">
        <v>1</v>
      </c>
      <c s="36">
        <v>0</v>
      </c>
      <c s="36">
        <f>ROUND(G584*H584,6)</f>
      </c>
      <c r="L584" s="38">
        <v>0</v>
      </c>
      <c s="32">
        <f>ROUND(ROUND(L584,2)*ROUND(G584,3),2)</f>
      </c>
      <c s="36" t="s">
        <v>98</v>
      </c>
      <c>
        <f>(M584*21)/100</f>
      </c>
      <c t="s">
        <v>28</v>
      </c>
    </row>
    <row r="585" spans="1:5" ht="25.5">
      <c r="A585" s="35" t="s">
        <v>55</v>
      </c>
      <c r="E585" s="39" t="s">
        <v>4429</v>
      </c>
    </row>
    <row r="586" spans="1:5" ht="12.75">
      <c r="A586" s="35" t="s">
        <v>56</v>
      </c>
      <c r="E586" s="40" t="s">
        <v>5</v>
      </c>
    </row>
    <row r="587" spans="1:5" ht="12.75">
      <c r="A587" t="s">
        <v>57</v>
      </c>
      <c r="E587" s="39" t="s">
        <v>5</v>
      </c>
    </row>
    <row r="588" spans="1:16" ht="12.75">
      <c r="A588" t="s">
        <v>50</v>
      </c>
      <c s="34" t="s">
        <v>3403</v>
      </c>
      <c s="34" t="s">
        <v>4430</v>
      </c>
      <c s="35" t="s">
        <v>5</v>
      </c>
      <c s="6" t="s">
        <v>4431</v>
      </c>
      <c s="36" t="s">
        <v>228</v>
      </c>
      <c s="37">
        <v>1</v>
      </c>
      <c s="36">
        <v>0</v>
      </c>
      <c s="36">
        <f>ROUND(G588*H588,6)</f>
      </c>
      <c r="L588" s="38">
        <v>0</v>
      </c>
      <c s="32">
        <f>ROUND(ROUND(L588,2)*ROUND(G588,3),2)</f>
      </c>
      <c s="36" t="s">
        <v>98</v>
      </c>
      <c>
        <f>(M588*21)/100</f>
      </c>
      <c t="s">
        <v>28</v>
      </c>
    </row>
    <row r="589" spans="1:5" ht="12.75">
      <c r="A589" s="35" t="s">
        <v>55</v>
      </c>
      <c r="E589" s="39" t="s">
        <v>4431</v>
      </c>
    </row>
    <row r="590" spans="1:5" ht="12.75">
      <c r="A590" s="35" t="s">
        <v>56</v>
      </c>
      <c r="E590" s="40" t="s">
        <v>5</v>
      </c>
    </row>
    <row r="591" spans="1:5" ht="12.75">
      <c r="A591" t="s">
        <v>57</v>
      </c>
      <c r="E591" s="39" t="s">
        <v>5</v>
      </c>
    </row>
    <row r="592" spans="1:16" ht="25.5">
      <c r="A592" t="s">
        <v>50</v>
      </c>
      <c s="34" t="s">
        <v>1078</v>
      </c>
      <c s="34" t="s">
        <v>4432</v>
      </c>
      <c s="35" t="s">
        <v>5</v>
      </c>
      <c s="6" t="s">
        <v>4433</v>
      </c>
      <c s="36" t="s">
        <v>228</v>
      </c>
      <c s="37">
        <v>22</v>
      </c>
      <c s="36">
        <v>0</v>
      </c>
      <c s="36">
        <f>ROUND(G592*H592,6)</f>
      </c>
      <c r="L592" s="38">
        <v>0</v>
      </c>
      <c s="32">
        <f>ROUND(ROUND(L592,2)*ROUND(G592,3),2)</f>
      </c>
      <c s="36" t="s">
        <v>98</v>
      </c>
      <c>
        <f>(M592*21)/100</f>
      </c>
      <c t="s">
        <v>28</v>
      </c>
    </row>
    <row r="593" spans="1:5" ht="25.5">
      <c r="A593" s="35" t="s">
        <v>55</v>
      </c>
      <c r="E593" s="39" t="s">
        <v>4433</v>
      </c>
    </row>
    <row r="594" spans="1:5" ht="12.75">
      <c r="A594" s="35" t="s">
        <v>56</v>
      </c>
      <c r="E594" s="40" t="s">
        <v>5</v>
      </c>
    </row>
    <row r="595" spans="1:5" ht="12.75">
      <c r="A595" t="s">
        <v>57</v>
      </c>
      <c r="E595" s="39" t="s">
        <v>5</v>
      </c>
    </row>
    <row r="596" spans="1:16" ht="25.5">
      <c r="A596" t="s">
        <v>50</v>
      </c>
      <c s="34" t="s">
        <v>3410</v>
      </c>
      <c s="34" t="s">
        <v>4434</v>
      </c>
      <c s="35" t="s">
        <v>5</v>
      </c>
      <c s="6" t="s">
        <v>4435</v>
      </c>
      <c s="36" t="s">
        <v>228</v>
      </c>
      <c s="37">
        <v>8</v>
      </c>
      <c s="36">
        <v>0</v>
      </c>
      <c s="36">
        <f>ROUND(G596*H596,6)</f>
      </c>
      <c r="L596" s="38">
        <v>0</v>
      </c>
      <c s="32">
        <f>ROUND(ROUND(L596,2)*ROUND(G596,3),2)</f>
      </c>
      <c s="36" t="s">
        <v>98</v>
      </c>
      <c>
        <f>(M596*21)/100</f>
      </c>
      <c t="s">
        <v>28</v>
      </c>
    </row>
    <row r="597" spans="1:5" ht="25.5">
      <c r="A597" s="35" t="s">
        <v>55</v>
      </c>
      <c r="E597" s="39" t="s">
        <v>4435</v>
      </c>
    </row>
    <row r="598" spans="1:5" ht="12.75">
      <c r="A598" s="35" t="s">
        <v>56</v>
      </c>
      <c r="E598" s="40" t="s">
        <v>5</v>
      </c>
    </row>
    <row r="599" spans="1:5" ht="12.75">
      <c r="A599" t="s">
        <v>57</v>
      </c>
      <c r="E599" s="39" t="s">
        <v>5</v>
      </c>
    </row>
    <row r="600" spans="1:16" ht="25.5">
      <c r="A600" t="s">
        <v>50</v>
      </c>
      <c s="34" t="s">
        <v>3414</v>
      </c>
      <c s="34" t="s">
        <v>4436</v>
      </c>
      <c s="35" t="s">
        <v>5</v>
      </c>
      <c s="6" t="s">
        <v>4437</v>
      </c>
      <c s="36" t="s">
        <v>228</v>
      </c>
      <c s="37">
        <v>1</v>
      </c>
      <c s="36">
        <v>0</v>
      </c>
      <c s="36">
        <f>ROUND(G600*H600,6)</f>
      </c>
      <c r="L600" s="38">
        <v>0</v>
      </c>
      <c s="32">
        <f>ROUND(ROUND(L600,2)*ROUND(G600,3),2)</f>
      </c>
      <c s="36" t="s">
        <v>98</v>
      </c>
      <c>
        <f>(M600*21)/100</f>
      </c>
      <c t="s">
        <v>28</v>
      </c>
    </row>
    <row r="601" spans="1:5" ht="25.5">
      <c r="A601" s="35" t="s">
        <v>55</v>
      </c>
      <c r="E601" s="39" t="s">
        <v>4437</v>
      </c>
    </row>
    <row r="602" spans="1:5" ht="12.75">
      <c r="A602" s="35" t="s">
        <v>56</v>
      </c>
      <c r="E602" s="40" t="s">
        <v>5</v>
      </c>
    </row>
    <row r="603" spans="1:5" ht="12.75">
      <c r="A603" t="s">
        <v>57</v>
      </c>
      <c r="E603" s="39" t="s">
        <v>5</v>
      </c>
    </row>
    <row r="604" spans="1:16" ht="25.5">
      <c r="A604" t="s">
        <v>50</v>
      </c>
      <c s="34" t="s">
        <v>3419</v>
      </c>
      <c s="34" t="s">
        <v>4438</v>
      </c>
      <c s="35" t="s">
        <v>5</v>
      </c>
      <c s="6" t="s">
        <v>4439</v>
      </c>
      <c s="36" t="s">
        <v>228</v>
      </c>
      <c s="37">
        <v>21</v>
      </c>
      <c s="36">
        <v>0</v>
      </c>
      <c s="36">
        <f>ROUND(G604*H604,6)</f>
      </c>
      <c r="L604" s="38">
        <v>0</v>
      </c>
      <c s="32">
        <f>ROUND(ROUND(L604,2)*ROUND(G604,3),2)</f>
      </c>
      <c s="36" t="s">
        <v>98</v>
      </c>
      <c>
        <f>(M604*21)/100</f>
      </c>
      <c t="s">
        <v>28</v>
      </c>
    </row>
    <row r="605" spans="1:5" ht="25.5">
      <c r="A605" s="35" t="s">
        <v>55</v>
      </c>
      <c r="E605" s="39" t="s">
        <v>4439</v>
      </c>
    </row>
    <row r="606" spans="1:5" ht="12.75">
      <c r="A606" s="35" t="s">
        <v>56</v>
      </c>
      <c r="E606" s="40" t="s">
        <v>5</v>
      </c>
    </row>
    <row r="607" spans="1:5" ht="12.75">
      <c r="A607" t="s">
        <v>57</v>
      </c>
      <c r="E607" s="39" t="s">
        <v>5</v>
      </c>
    </row>
    <row r="608" spans="1:16" ht="25.5">
      <c r="A608" t="s">
        <v>50</v>
      </c>
      <c s="34" t="s">
        <v>3423</v>
      </c>
      <c s="34" t="s">
        <v>4440</v>
      </c>
      <c s="35" t="s">
        <v>5</v>
      </c>
      <c s="6" t="s">
        <v>4441</v>
      </c>
      <c s="36" t="s">
        <v>228</v>
      </c>
      <c s="37">
        <v>7</v>
      </c>
      <c s="36">
        <v>0</v>
      </c>
      <c s="36">
        <f>ROUND(G608*H608,6)</f>
      </c>
      <c r="L608" s="38">
        <v>0</v>
      </c>
      <c s="32">
        <f>ROUND(ROUND(L608,2)*ROUND(G608,3),2)</f>
      </c>
      <c s="36" t="s">
        <v>98</v>
      </c>
      <c>
        <f>(M608*21)/100</f>
      </c>
      <c t="s">
        <v>28</v>
      </c>
    </row>
    <row r="609" spans="1:5" ht="25.5">
      <c r="A609" s="35" t="s">
        <v>55</v>
      </c>
      <c r="E609" s="39" t="s">
        <v>4441</v>
      </c>
    </row>
    <row r="610" spans="1:5" ht="12.75">
      <c r="A610" s="35" t="s">
        <v>56</v>
      </c>
      <c r="E610" s="40" t="s">
        <v>5</v>
      </c>
    </row>
    <row r="611" spans="1:5" ht="12.75">
      <c r="A611" t="s">
        <v>57</v>
      </c>
      <c r="E611" s="39" t="s">
        <v>5</v>
      </c>
    </row>
    <row r="612" spans="1:16" ht="25.5">
      <c r="A612" t="s">
        <v>50</v>
      </c>
      <c s="34" t="s">
        <v>1539</v>
      </c>
      <c s="34" t="s">
        <v>4442</v>
      </c>
      <c s="35" t="s">
        <v>5</v>
      </c>
      <c s="6" t="s">
        <v>4443</v>
      </c>
      <c s="36" t="s">
        <v>228</v>
      </c>
      <c s="37">
        <v>17</v>
      </c>
      <c s="36">
        <v>0</v>
      </c>
      <c s="36">
        <f>ROUND(G612*H612,6)</f>
      </c>
      <c r="L612" s="38">
        <v>0</v>
      </c>
      <c s="32">
        <f>ROUND(ROUND(L612,2)*ROUND(G612,3),2)</f>
      </c>
      <c s="36" t="s">
        <v>98</v>
      </c>
      <c>
        <f>(M612*21)/100</f>
      </c>
      <c t="s">
        <v>28</v>
      </c>
    </row>
    <row r="613" spans="1:5" ht="51">
      <c r="A613" s="35" t="s">
        <v>55</v>
      </c>
      <c r="E613" s="39" t="s">
        <v>4444</v>
      </c>
    </row>
    <row r="614" spans="1:5" ht="12.75">
      <c r="A614" s="35" t="s">
        <v>56</v>
      </c>
      <c r="E614" s="40" t="s">
        <v>5</v>
      </c>
    </row>
    <row r="615" spans="1:5" ht="12.75">
      <c r="A615" t="s">
        <v>57</v>
      </c>
      <c r="E615" s="39" t="s">
        <v>5</v>
      </c>
    </row>
    <row r="616" spans="1:16" ht="25.5">
      <c r="A616" t="s">
        <v>50</v>
      </c>
      <c s="34" t="s">
        <v>3427</v>
      </c>
      <c s="34" t="s">
        <v>4445</v>
      </c>
      <c s="35" t="s">
        <v>5</v>
      </c>
      <c s="6" t="s">
        <v>4446</v>
      </c>
      <c s="36" t="s">
        <v>228</v>
      </c>
      <c s="37">
        <v>1</v>
      </c>
      <c s="36">
        <v>0</v>
      </c>
      <c s="36">
        <f>ROUND(G616*H616,6)</f>
      </c>
      <c r="L616" s="38">
        <v>0</v>
      </c>
      <c s="32">
        <f>ROUND(ROUND(L616,2)*ROUND(G616,3),2)</f>
      </c>
      <c s="36" t="s">
        <v>98</v>
      </c>
      <c>
        <f>(M616*21)/100</f>
      </c>
      <c t="s">
        <v>28</v>
      </c>
    </row>
    <row r="617" spans="1:5" ht="51">
      <c r="A617" s="35" t="s">
        <v>55</v>
      </c>
      <c r="E617" s="39" t="s">
        <v>4447</v>
      </c>
    </row>
    <row r="618" spans="1:5" ht="12.75">
      <c r="A618" s="35" t="s">
        <v>56</v>
      </c>
      <c r="E618" s="40" t="s">
        <v>5</v>
      </c>
    </row>
    <row r="619" spans="1:5" ht="12.75">
      <c r="A619" t="s">
        <v>57</v>
      </c>
      <c r="E619" s="39" t="s">
        <v>5</v>
      </c>
    </row>
    <row r="620" spans="1:16" ht="25.5">
      <c r="A620" t="s">
        <v>50</v>
      </c>
      <c s="34" t="s">
        <v>3432</v>
      </c>
      <c s="34" t="s">
        <v>4448</v>
      </c>
      <c s="35" t="s">
        <v>5</v>
      </c>
      <c s="6" t="s">
        <v>4449</v>
      </c>
      <c s="36" t="s">
        <v>4139</v>
      </c>
      <c s="37">
        <v>4</v>
      </c>
      <c s="36">
        <v>0</v>
      </c>
      <c s="36">
        <f>ROUND(G620*H620,6)</f>
      </c>
      <c r="L620" s="38">
        <v>0</v>
      </c>
      <c s="32">
        <f>ROUND(ROUND(L620,2)*ROUND(G620,3),2)</f>
      </c>
      <c s="36" t="s">
        <v>98</v>
      </c>
      <c>
        <f>(M620*21)/100</f>
      </c>
      <c t="s">
        <v>28</v>
      </c>
    </row>
    <row r="621" spans="1:5" ht="25.5">
      <c r="A621" s="35" t="s">
        <v>55</v>
      </c>
      <c r="E621" s="39" t="s">
        <v>4449</v>
      </c>
    </row>
    <row r="622" spans="1:5" ht="12.75">
      <c r="A622" s="35" t="s">
        <v>56</v>
      </c>
      <c r="E622" s="40" t="s">
        <v>5</v>
      </c>
    </row>
    <row r="623" spans="1:5" ht="12.75">
      <c r="A623" t="s">
        <v>57</v>
      </c>
      <c r="E623" s="39" t="s">
        <v>5</v>
      </c>
    </row>
    <row r="624" spans="1:16" ht="12.75">
      <c r="A624" t="s">
        <v>50</v>
      </c>
      <c s="34" t="s">
        <v>3437</v>
      </c>
      <c s="34" t="s">
        <v>4450</v>
      </c>
      <c s="35" t="s">
        <v>5</v>
      </c>
      <c s="6" t="s">
        <v>4451</v>
      </c>
      <c s="36" t="s">
        <v>4139</v>
      </c>
      <c s="37">
        <v>4</v>
      </c>
      <c s="36">
        <v>0</v>
      </c>
      <c s="36">
        <f>ROUND(G624*H624,6)</f>
      </c>
      <c r="L624" s="38">
        <v>0</v>
      </c>
      <c s="32">
        <f>ROUND(ROUND(L624,2)*ROUND(G624,3),2)</f>
      </c>
      <c s="36" t="s">
        <v>98</v>
      </c>
      <c>
        <f>(M624*21)/100</f>
      </c>
      <c t="s">
        <v>28</v>
      </c>
    </row>
    <row r="625" spans="1:5" ht="12.75">
      <c r="A625" s="35" t="s">
        <v>55</v>
      </c>
      <c r="E625" s="39" t="s">
        <v>4451</v>
      </c>
    </row>
    <row r="626" spans="1:5" ht="12.75">
      <c r="A626" s="35" t="s">
        <v>56</v>
      </c>
      <c r="E626" s="40" t="s">
        <v>5</v>
      </c>
    </row>
    <row r="627" spans="1:5" ht="12.75">
      <c r="A627" t="s">
        <v>57</v>
      </c>
      <c r="E627" s="39" t="s">
        <v>5</v>
      </c>
    </row>
    <row r="628" spans="1:16" ht="12.75">
      <c r="A628" t="s">
        <v>50</v>
      </c>
      <c s="34" t="s">
        <v>3441</v>
      </c>
      <c s="34" t="s">
        <v>4452</v>
      </c>
      <c s="35" t="s">
        <v>5</v>
      </c>
      <c s="6" t="s">
        <v>4453</v>
      </c>
      <c s="36" t="s">
        <v>4139</v>
      </c>
      <c s="37">
        <v>1</v>
      </c>
      <c s="36">
        <v>0</v>
      </c>
      <c s="36">
        <f>ROUND(G628*H628,6)</f>
      </c>
      <c r="L628" s="38">
        <v>0</v>
      </c>
      <c s="32">
        <f>ROUND(ROUND(L628,2)*ROUND(G628,3),2)</f>
      </c>
      <c s="36" t="s">
        <v>98</v>
      </c>
      <c>
        <f>(M628*21)/100</f>
      </c>
      <c t="s">
        <v>28</v>
      </c>
    </row>
    <row r="629" spans="1:5" ht="12.75">
      <c r="A629" s="35" t="s">
        <v>55</v>
      </c>
      <c r="E629" s="39" t="s">
        <v>4453</v>
      </c>
    </row>
    <row r="630" spans="1:5" ht="12.75">
      <c r="A630" s="35" t="s">
        <v>56</v>
      </c>
      <c r="E630" s="40" t="s">
        <v>5</v>
      </c>
    </row>
    <row r="631" spans="1:5" ht="12.75">
      <c r="A631" t="s">
        <v>57</v>
      </c>
      <c r="E631" s="39" t="s">
        <v>5</v>
      </c>
    </row>
    <row r="632" spans="1:16" ht="25.5">
      <c r="A632" t="s">
        <v>50</v>
      </c>
      <c s="34" t="s">
        <v>3445</v>
      </c>
      <c s="34" t="s">
        <v>4454</v>
      </c>
      <c s="35" t="s">
        <v>5</v>
      </c>
      <c s="6" t="s">
        <v>4455</v>
      </c>
      <c s="36" t="s">
        <v>4139</v>
      </c>
      <c s="37">
        <v>5</v>
      </c>
      <c s="36">
        <v>0.0292</v>
      </c>
      <c s="36">
        <f>ROUND(G632*H632,6)</f>
      </c>
      <c r="L632" s="38">
        <v>0</v>
      </c>
      <c s="32">
        <f>ROUND(ROUND(L632,2)*ROUND(G632,3),2)</f>
      </c>
      <c s="36" t="s">
        <v>316</v>
      </c>
      <c>
        <f>(M632*21)/100</f>
      </c>
      <c t="s">
        <v>28</v>
      </c>
    </row>
    <row r="633" spans="1:5" ht="25.5">
      <c r="A633" s="35" t="s">
        <v>55</v>
      </c>
      <c r="E633" s="39" t="s">
        <v>4455</v>
      </c>
    </row>
    <row r="634" spans="1:5" ht="12.75">
      <c r="A634" s="35" t="s">
        <v>56</v>
      </c>
      <c r="E634" s="40" t="s">
        <v>5</v>
      </c>
    </row>
    <row r="635" spans="1:5" ht="12.75">
      <c r="A635" t="s">
        <v>57</v>
      </c>
      <c r="E635" s="39" t="s">
        <v>5</v>
      </c>
    </row>
    <row r="636" spans="1:16" ht="12.75">
      <c r="A636" t="s">
        <v>50</v>
      </c>
      <c s="34" t="s">
        <v>3449</v>
      </c>
      <c s="34" t="s">
        <v>4456</v>
      </c>
      <c s="35" t="s">
        <v>5</v>
      </c>
      <c s="6" t="s">
        <v>4457</v>
      </c>
      <c s="36" t="s">
        <v>228</v>
      </c>
      <c s="37">
        <v>9</v>
      </c>
      <c s="36">
        <v>0</v>
      </c>
      <c s="36">
        <f>ROUND(G636*H636,6)</f>
      </c>
      <c r="L636" s="38">
        <v>0</v>
      </c>
      <c s="32">
        <f>ROUND(ROUND(L636,2)*ROUND(G636,3),2)</f>
      </c>
      <c s="36" t="s">
        <v>98</v>
      </c>
      <c>
        <f>(M636*21)/100</f>
      </c>
      <c t="s">
        <v>28</v>
      </c>
    </row>
    <row r="637" spans="1:5" ht="12.75">
      <c r="A637" s="35" t="s">
        <v>55</v>
      </c>
      <c r="E637" s="39" t="s">
        <v>4457</v>
      </c>
    </row>
    <row r="638" spans="1:5" ht="12.75">
      <c r="A638" s="35" t="s">
        <v>56</v>
      </c>
      <c r="E638" s="40" t="s">
        <v>5</v>
      </c>
    </row>
    <row r="639" spans="1:5" ht="12.75">
      <c r="A639" t="s">
        <v>57</v>
      </c>
      <c r="E639" s="39" t="s">
        <v>5</v>
      </c>
    </row>
    <row r="640" spans="1:16" ht="12.75">
      <c r="A640" t="s">
        <v>50</v>
      </c>
      <c s="34" t="s">
        <v>3453</v>
      </c>
      <c s="34" t="s">
        <v>4458</v>
      </c>
      <c s="35" t="s">
        <v>5</v>
      </c>
      <c s="6" t="s">
        <v>4459</v>
      </c>
      <c s="36" t="s">
        <v>228</v>
      </c>
      <c s="37">
        <v>9</v>
      </c>
      <c s="36">
        <v>0</v>
      </c>
      <c s="36">
        <f>ROUND(G640*H640,6)</f>
      </c>
      <c r="L640" s="38">
        <v>0</v>
      </c>
      <c s="32">
        <f>ROUND(ROUND(L640,2)*ROUND(G640,3),2)</f>
      </c>
      <c s="36" t="s">
        <v>98</v>
      </c>
      <c>
        <f>(M640*21)/100</f>
      </c>
      <c t="s">
        <v>28</v>
      </c>
    </row>
    <row r="641" spans="1:5" ht="12.75">
      <c r="A641" s="35" t="s">
        <v>55</v>
      </c>
      <c r="E641" s="39" t="s">
        <v>4459</v>
      </c>
    </row>
    <row r="642" spans="1:5" ht="12.75">
      <c r="A642" s="35" t="s">
        <v>56</v>
      </c>
      <c r="E642" s="40" t="s">
        <v>5</v>
      </c>
    </row>
    <row r="643" spans="1:5" ht="12.75">
      <c r="A643" t="s">
        <v>57</v>
      </c>
      <c r="E643" s="39" t="s">
        <v>5</v>
      </c>
    </row>
    <row r="644" spans="1:16" ht="12.75">
      <c r="A644" t="s">
        <v>50</v>
      </c>
      <c s="34" t="s">
        <v>3457</v>
      </c>
      <c s="34" t="s">
        <v>4460</v>
      </c>
      <c s="35" t="s">
        <v>5</v>
      </c>
      <c s="6" t="s">
        <v>4461</v>
      </c>
      <c s="36" t="s">
        <v>78</v>
      </c>
      <c s="37">
        <v>589</v>
      </c>
      <c s="36">
        <v>0</v>
      </c>
      <c s="36">
        <f>ROUND(G644*H644,6)</f>
      </c>
      <c r="L644" s="38">
        <v>0</v>
      </c>
      <c s="32">
        <f>ROUND(ROUND(L644,2)*ROUND(G644,3),2)</f>
      </c>
      <c s="36" t="s">
        <v>98</v>
      </c>
      <c>
        <f>(M644*21)/100</f>
      </c>
      <c t="s">
        <v>28</v>
      </c>
    </row>
    <row r="645" spans="1:5" ht="12.75">
      <c r="A645" s="35" t="s">
        <v>55</v>
      </c>
      <c r="E645" s="39" t="s">
        <v>4461</v>
      </c>
    </row>
    <row r="646" spans="1:5" ht="12.75">
      <c r="A646" s="35" t="s">
        <v>56</v>
      </c>
      <c r="E646" s="40" t="s">
        <v>5</v>
      </c>
    </row>
    <row r="647" spans="1:5" ht="12.75">
      <c r="A647" t="s">
        <v>57</v>
      </c>
      <c r="E647" s="39" t="s">
        <v>5</v>
      </c>
    </row>
    <row r="648" spans="1:16" ht="12.75">
      <c r="A648" t="s">
        <v>50</v>
      </c>
      <c s="34" t="s">
        <v>3460</v>
      </c>
      <c s="34" t="s">
        <v>4462</v>
      </c>
      <c s="35" t="s">
        <v>5</v>
      </c>
      <c s="6" t="s">
        <v>4463</v>
      </c>
      <c s="36" t="s">
        <v>78</v>
      </c>
      <c s="37">
        <v>17</v>
      </c>
      <c s="36">
        <v>0</v>
      </c>
      <c s="36">
        <f>ROUND(G648*H648,6)</f>
      </c>
      <c r="L648" s="38">
        <v>0</v>
      </c>
      <c s="32">
        <f>ROUND(ROUND(L648,2)*ROUND(G648,3),2)</f>
      </c>
      <c s="36" t="s">
        <v>98</v>
      </c>
      <c>
        <f>(M648*21)/100</f>
      </c>
      <c t="s">
        <v>28</v>
      </c>
    </row>
    <row r="649" spans="1:5" ht="12.75">
      <c r="A649" s="35" t="s">
        <v>55</v>
      </c>
      <c r="E649" s="39" t="s">
        <v>4463</v>
      </c>
    </row>
    <row r="650" spans="1:5" ht="12.75">
      <c r="A650" s="35" t="s">
        <v>56</v>
      </c>
      <c r="E650" s="40" t="s">
        <v>5</v>
      </c>
    </row>
    <row r="651" spans="1:5" ht="12.75">
      <c r="A651" t="s">
        <v>57</v>
      </c>
      <c r="E651" s="39" t="s">
        <v>5</v>
      </c>
    </row>
    <row r="652" spans="1:16" ht="12.75">
      <c r="A652" t="s">
        <v>50</v>
      </c>
      <c s="34" t="s">
        <v>3464</v>
      </c>
      <c s="34" t="s">
        <v>4464</v>
      </c>
      <c s="35" t="s">
        <v>5</v>
      </c>
      <c s="6" t="s">
        <v>4465</v>
      </c>
      <c s="36" t="s">
        <v>78</v>
      </c>
      <c s="37">
        <v>103</v>
      </c>
      <c s="36">
        <v>0</v>
      </c>
      <c s="36">
        <f>ROUND(G652*H652,6)</f>
      </c>
      <c r="L652" s="38">
        <v>0</v>
      </c>
      <c s="32">
        <f>ROUND(ROUND(L652,2)*ROUND(G652,3),2)</f>
      </c>
      <c s="36" t="s">
        <v>98</v>
      </c>
      <c>
        <f>(M652*21)/100</f>
      </c>
      <c t="s">
        <v>28</v>
      </c>
    </row>
    <row r="653" spans="1:5" ht="12.75">
      <c r="A653" s="35" t="s">
        <v>55</v>
      </c>
      <c r="E653" s="39" t="s">
        <v>4465</v>
      </c>
    </row>
    <row r="654" spans="1:5" ht="12.75">
      <c r="A654" s="35" t="s">
        <v>56</v>
      </c>
      <c r="E654" s="40" t="s">
        <v>5</v>
      </c>
    </row>
    <row r="655" spans="1:5" ht="12.75">
      <c r="A655" t="s">
        <v>57</v>
      </c>
      <c r="E655" s="39" t="s">
        <v>5</v>
      </c>
    </row>
    <row r="656" spans="1:16" ht="12.75">
      <c r="A656" t="s">
        <v>50</v>
      </c>
      <c s="34" t="s">
        <v>3467</v>
      </c>
      <c s="34" t="s">
        <v>4466</v>
      </c>
      <c s="35" t="s">
        <v>5</v>
      </c>
      <c s="6" t="s">
        <v>4467</v>
      </c>
      <c s="36" t="s">
        <v>78</v>
      </c>
      <c s="37">
        <v>126</v>
      </c>
      <c s="36">
        <v>0</v>
      </c>
      <c s="36">
        <f>ROUND(G656*H656,6)</f>
      </c>
      <c r="L656" s="38">
        <v>0</v>
      </c>
      <c s="32">
        <f>ROUND(ROUND(L656,2)*ROUND(G656,3),2)</f>
      </c>
      <c s="36" t="s">
        <v>98</v>
      </c>
      <c>
        <f>(M656*21)/100</f>
      </c>
      <c t="s">
        <v>28</v>
      </c>
    </row>
    <row r="657" spans="1:5" ht="12.75">
      <c r="A657" s="35" t="s">
        <v>55</v>
      </c>
      <c r="E657" s="39" t="s">
        <v>4467</v>
      </c>
    </row>
    <row r="658" spans="1:5" ht="12.75">
      <c r="A658" s="35" t="s">
        <v>56</v>
      </c>
      <c r="E658" s="40" t="s">
        <v>5</v>
      </c>
    </row>
    <row r="659" spans="1:5" ht="12.75">
      <c r="A659" t="s">
        <v>57</v>
      </c>
      <c r="E659" s="39" t="s">
        <v>5</v>
      </c>
    </row>
    <row r="660" spans="1:16" ht="25.5">
      <c r="A660" t="s">
        <v>50</v>
      </c>
      <c s="34" t="s">
        <v>3471</v>
      </c>
      <c s="34" t="s">
        <v>4468</v>
      </c>
      <c s="35" t="s">
        <v>5</v>
      </c>
      <c s="6" t="s">
        <v>4469</v>
      </c>
      <c s="36" t="s">
        <v>78</v>
      </c>
      <c s="37">
        <v>844</v>
      </c>
      <c s="36">
        <v>1E-05</v>
      </c>
      <c s="36">
        <f>ROUND(G660*H660,6)</f>
      </c>
      <c r="L660" s="38">
        <v>0</v>
      </c>
      <c s="32">
        <f>ROUND(ROUND(L660,2)*ROUND(G660,3),2)</f>
      </c>
      <c s="36" t="s">
        <v>316</v>
      </c>
      <c>
        <f>(M660*21)/100</f>
      </c>
      <c t="s">
        <v>28</v>
      </c>
    </row>
    <row r="661" spans="1:5" ht="25.5">
      <c r="A661" s="35" t="s">
        <v>55</v>
      </c>
      <c r="E661" s="39" t="s">
        <v>4469</v>
      </c>
    </row>
    <row r="662" spans="1:5" ht="12.75">
      <c r="A662" s="35" t="s">
        <v>56</v>
      </c>
      <c r="E662" s="40" t="s">
        <v>5</v>
      </c>
    </row>
    <row r="663" spans="1:5" ht="12.75">
      <c r="A663" t="s">
        <v>57</v>
      </c>
      <c r="E663" s="39" t="s">
        <v>5</v>
      </c>
    </row>
    <row r="664" spans="1:16" ht="25.5">
      <c r="A664" t="s">
        <v>50</v>
      </c>
      <c s="34" t="s">
        <v>3475</v>
      </c>
      <c s="34" t="s">
        <v>4470</v>
      </c>
      <c s="35" t="s">
        <v>5</v>
      </c>
      <c s="6" t="s">
        <v>4471</v>
      </c>
      <c s="36" t="s">
        <v>342</v>
      </c>
      <c s="37">
        <v>1.02</v>
      </c>
      <c s="36">
        <v>0</v>
      </c>
      <c s="36">
        <f>ROUND(G664*H664,6)</f>
      </c>
      <c r="L664" s="38">
        <v>0</v>
      </c>
      <c s="32">
        <f>ROUND(ROUND(L664,2)*ROUND(G664,3),2)</f>
      </c>
      <c s="36" t="s">
        <v>316</v>
      </c>
      <c>
        <f>(M664*21)/100</f>
      </c>
      <c t="s">
        <v>28</v>
      </c>
    </row>
    <row r="665" spans="1:5" ht="25.5">
      <c r="A665" s="35" t="s">
        <v>55</v>
      </c>
      <c r="E665" s="39" t="s">
        <v>4471</v>
      </c>
    </row>
    <row r="666" spans="1:5" ht="12.75">
      <c r="A666" s="35" t="s">
        <v>56</v>
      </c>
      <c r="E666" s="40" t="s">
        <v>5</v>
      </c>
    </row>
    <row r="667" spans="1:5" ht="12.75">
      <c r="A667" t="s">
        <v>57</v>
      </c>
      <c r="E667" s="39" t="s">
        <v>5</v>
      </c>
    </row>
    <row r="668" spans="1:13" ht="12.75">
      <c r="A668" t="s">
        <v>47</v>
      </c>
      <c r="C668" s="31" t="s">
        <v>289</v>
      </c>
      <c r="E668" s="33" t="s">
        <v>4472</v>
      </c>
      <c r="J668" s="32">
        <f>0</f>
      </c>
      <c s="32">
        <f>0</f>
      </c>
      <c s="32">
        <f>0+L669+L673+L677+L681+L685+L689</f>
      </c>
      <c s="32">
        <f>0+M669+M673+M677+M681+M685+M689</f>
      </c>
    </row>
    <row r="669" spans="1:16" ht="25.5">
      <c r="A669" t="s">
        <v>50</v>
      </c>
      <c s="34" t="s">
        <v>3479</v>
      </c>
      <c s="34" t="s">
        <v>4473</v>
      </c>
      <c s="35" t="s">
        <v>5</v>
      </c>
      <c s="6" t="s">
        <v>4474</v>
      </c>
      <c s="36" t="s">
        <v>228</v>
      </c>
      <c s="37">
        <v>3</v>
      </c>
      <c s="36">
        <v>0.00507</v>
      </c>
      <c s="36">
        <f>ROUND(G669*H669,6)</f>
      </c>
      <c r="L669" s="38">
        <v>0</v>
      </c>
      <c s="32">
        <f>ROUND(ROUND(L669,2)*ROUND(G669,3),2)</f>
      </c>
      <c s="36" t="s">
        <v>316</v>
      </c>
      <c>
        <f>(M669*21)/100</f>
      </c>
      <c t="s">
        <v>28</v>
      </c>
    </row>
    <row r="670" spans="1:5" ht="25.5">
      <c r="A670" s="35" t="s">
        <v>55</v>
      </c>
      <c r="E670" s="39" t="s">
        <v>4474</v>
      </c>
    </row>
    <row r="671" spans="1:5" ht="12.75">
      <c r="A671" s="35" t="s">
        <v>56</v>
      </c>
      <c r="E671" s="40" t="s">
        <v>5</v>
      </c>
    </row>
    <row r="672" spans="1:5" ht="12.75">
      <c r="A672" t="s">
        <v>57</v>
      </c>
      <c r="E672" s="39" t="s">
        <v>5</v>
      </c>
    </row>
    <row r="673" spans="1:16" ht="25.5">
      <c r="A673" t="s">
        <v>50</v>
      </c>
      <c s="34" t="s">
        <v>3483</v>
      </c>
      <c s="34" t="s">
        <v>4475</v>
      </c>
      <c s="35" t="s">
        <v>5</v>
      </c>
      <c s="6" t="s">
        <v>4476</v>
      </c>
      <c s="36" t="s">
        <v>228</v>
      </c>
      <c s="37">
        <v>3</v>
      </c>
      <c s="36">
        <v>0</v>
      </c>
      <c s="36">
        <f>ROUND(G673*H673,6)</f>
      </c>
      <c r="L673" s="38">
        <v>0</v>
      </c>
      <c s="32">
        <f>ROUND(ROUND(L673,2)*ROUND(G673,3),2)</f>
      </c>
      <c s="36" t="s">
        <v>98</v>
      </c>
      <c>
        <f>(M673*21)/100</f>
      </c>
      <c t="s">
        <v>28</v>
      </c>
    </row>
    <row r="674" spans="1:5" ht="25.5">
      <c r="A674" s="35" t="s">
        <v>55</v>
      </c>
      <c r="E674" s="39" t="s">
        <v>4476</v>
      </c>
    </row>
    <row r="675" spans="1:5" ht="12.75">
      <c r="A675" s="35" t="s">
        <v>56</v>
      </c>
      <c r="E675" s="40" t="s">
        <v>5</v>
      </c>
    </row>
    <row r="676" spans="1:5" ht="12.75">
      <c r="A676" t="s">
        <v>57</v>
      </c>
      <c r="E676" s="39" t="s">
        <v>5</v>
      </c>
    </row>
    <row r="677" spans="1:16" ht="25.5">
      <c r="A677" t="s">
        <v>50</v>
      </c>
      <c s="34" t="s">
        <v>3486</v>
      </c>
      <c s="34" t="s">
        <v>4477</v>
      </c>
      <c s="35" t="s">
        <v>5</v>
      </c>
      <c s="6" t="s">
        <v>4478</v>
      </c>
      <c s="36" t="s">
        <v>228</v>
      </c>
      <c s="37">
        <v>1</v>
      </c>
      <c s="36">
        <v>0</v>
      </c>
      <c s="36">
        <f>ROUND(G677*H677,6)</f>
      </c>
      <c r="L677" s="38">
        <v>0</v>
      </c>
      <c s="32">
        <f>ROUND(ROUND(L677,2)*ROUND(G677,3),2)</f>
      </c>
      <c s="36" t="s">
        <v>98</v>
      </c>
      <c>
        <f>(M677*21)/100</f>
      </c>
      <c t="s">
        <v>28</v>
      </c>
    </row>
    <row r="678" spans="1:5" ht="89.25">
      <c r="A678" s="35" t="s">
        <v>55</v>
      </c>
      <c r="E678" s="39" t="s">
        <v>4479</v>
      </c>
    </row>
    <row r="679" spans="1:5" ht="12.75">
      <c r="A679" s="35" t="s">
        <v>56</v>
      </c>
      <c r="E679" s="40" t="s">
        <v>5</v>
      </c>
    </row>
    <row r="680" spans="1:5" ht="12.75">
      <c r="A680" t="s">
        <v>57</v>
      </c>
      <c r="E680" s="39" t="s">
        <v>5</v>
      </c>
    </row>
    <row r="681" spans="1:16" ht="25.5">
      <c r="A681" t="s">
        <v>50</v>
      </c>
      <c s="34" t="s">
        <v>3490</v>
      </c>
      <c s="34" t="s">
        <v>4480</v>
      </c>
      <c s="35" t="s">
        <v>5</v>
      </c>
      <c s="6" t="s">
        <v>4481</v>
      </c>
      <c s="36" t="s">
        <v>228</v>
      </c>
      <c s="37">
        <v>1</v>
      </c>
      <c s="36">
        <v>0</v>
      </c>
      <c s="36">
        <f>ROUND(G681*H681,6)</f>
      </c>
      <c r="L681" s="38">
        <v>0</v>
      </c>
      <c s="32">
        <f>ROUND(ROUND(L681,2)*ROUND(G681,3),2)</f>
      </c>
      <c s="36" t="s">
        <v>98</v>
      </c>
      <c>
        <f>(M681*21)/100</f>
      </c>
      <c t="s">
        <v>28</v>
      </c>
    </row>
    <row r="682" spans="1:5" ht="38.25">
      <c r="A682" s="35" t="s">
        <v>55</v>
      </c>
      <c r="E682" s="39" t="s">
        <v>4482</v>
      </c>
    </row>
    <row r="683" spans="1:5" ht="12.75">
      <c r="A683" s="35" t="s">
        <v>56</v>
      </c>
      <c r="E683" s="40" t="s">
        <v>5</v>
      </c>
    </row>
    <row r="684" spans="1:5" ht="12.75">
      <c r="A684" t="s">
        <v>57</v>
      </c>
      <c r="E684" s="39" t="s">
        <v>5</v>
      </c>
    </row>
    <row r="685" spans="1:16" ht="12.75">
      <c r="A685" t="s">
        <v>50</v>
      </c>
      <c s="34" t="s">
        <v>3494</v>
      </c>
      <c s="34" t="s">
        <v>4483</v>
      </c>
      <c s="35" t="s">
        <v>5</v>
      </c>
      <c s="6" t="s">
        <v>4484</v>
      </c>
      <c s="36" t="s">
        <v>4139</v>
      </c>
      <c s="37">
        <v>1</v>
      </c>
      <c s="36">
        <v>0</v>
      </c>
      <c s="36">
        <f>ROUND(G685*H685,6)</f>
      </c>
      <c r="L685" s="38">
        <v>0</v>
      </c>
      <c s="32">
        <f>ROUND(ROUND(L685,2)*ROUND(G685,3),2)</f>
      </c>
      <c s="36" t="s">
        <v>98</v>
      </c>
      <c>
        <f>(M685*21)/100</f>
      </c>
      <c t="s">
        <v>28</v>
      </c>
    </row>
    <row r="686" spans="1:5" ht="12.75">
      <c r="A686" s="35" t="s">
        <v>55</v>
      </c>
      <c r="E686" s="39" t="s">
        <v>4484</v>
      </c>
    </row>
    <row r="687" spans="1:5" ht="12.75">
      <c r="A687" s="35" t="s">
        <v>56</v>
      </c>
      <c r="E687" s="40" t="s">
        <v>5</v>
      </c>
    </row>
    <row r="688" spans="1:5" ht="12.75">
      <c r="A688" t="s">
        <v>57</v>
      </c>
      <c r="E688" s="39" t="s">
        <v>5</v>
      </c>
    </row>
    <row r="689" spans="1:16" ht="25.5">
      <c r="A689" t="s">
        <v>50</v>
      </c>
      <c s="34" t="s">
        <v>3498</v>
      </c>
      <c s="34" t="s">
        <v>4485</v>
      </c>
      <c s="35" t="s">
        <v>5</v>
      </c>
      <c s="6" t="s">
        <v>4486</v>
      </c>
      <c s="36" t="s">
        <v>342</v>
      </c>
      <c s="37">
        <v>0.6</v>
      </c>
      <c s="36">
        <v>0</v>
      </c>
      <c s="36">
        <f>ROUND(G689*H689,6)</f>
      </c>
      <c r="L689" s="38">
        <v>0</v>
      </c>
      <c s="32">
        <f>ROUND(ROUND(L689,2)*ROUND(G689,3),2)</f>
      </c>
      <c s="36" t="s">
        <v>316</v>
      </c>
      <c>
        <f>(M689*21)/100</f>
      </c>
      <c t="s">
        <v>28</v>
      </c>
    </row>
    <row r="690" spans="1:5" ht="25.5">
      <c r="A690" s="35" t="s">
        <v>55</v>
      </c>
      <c r="E690" s="39" t="s">
        <v>4486</v>
      </c>
    </row>
    <row r="691" spans="1:5" ht="12.75">
      <c r="A691" s="35" t="s">
        <v>56</v>
      </c>
      <c r="E691" s="40" t="s">
        <v>5</v>
      </c>
    </row>
    <row r="692" spans="1:5" ht="12.75">
      <c r="A692" t="s">
        <v>57</v>
      </c>
      <c r="E692" s="39" t="s">
        <v>5</v>
      </c>
    </row>
    <row r="693" spans="1:13" ht="12.75">
      <c r="A693" t="s">
        <v>47</v>
      </c>
      <c r="C693" s="31" t="s">
        <v>4487</v>
      </c>
      <c r="E693" s="33" t="s">
        <v>4488</v>
      </c>
      <c r="J693" s="32">
        <f>0</f>
      </c>
      <c s="32">
        <f>0</f>
      </c>
      <c s="32">
        <f>0+L694+L698+L702+L706+L710+L714+L718+L722+L726+L730+L734+L738+L742+L746+L750+L754+L758+L762+L766+L770+L774+L778+L782+L786+L790+L794+L798+L802+L806+L810+L814+L818+L822+L826+L830+L834+L838+L842+L846+L850+L854+L858+L862+L866+L870+L874+L878</f>
      </c>
      <c s="32">
        <f>0+M694+M698+M702+M706+M710+M714+M718+M722+M726+M730+M734+M738+M742+M746+M750+M754+M758+M762+M766+M770+M774+M778+M782+M786+M790+M794+M798+M802+M806+M810+M814+M818+M822+M826+M830+M834+M838+M842+M846+M850+M854+M858+M862+M866+M870+M874+M878</f>
      </c>
    </row>
    <row r="694" spans="1:16" ht="12.75">
      <c r="A694" t="s">
        <v>50</v>
      </c>
      <c s="34" t="s">
        <v>3502</v>
      </c>
      <c s="34" t="s">
        <v>4489</v>
      </c>
      <c s="35" t="s">
        <v>5</v>
      </c>
      <c s="6" t="s">
        <v>4490</v>
      </c>
      <c s="36" t="s">
        <v>4139</v>
      </c>
      <c s="37">
        <v>45</v>
      </c>
      <c s="36">
        <v>0</v>
      </c>
      <c s="36">
        <f>ROUND(G694*H694,6)</f>
      </c>
      <c r="L694" s="38">
        <v>0</v>
      </c>
      <c s="32">
        <f>ROUND(ROUND(L694,2)*ROUND(G694,3),2)</f>
      </c>
      <c s="36" t="s">
        <v>316</v>
      </c>
      <c>
        <f>(M694*21)/100</f>
      </c>
      <c t="s">
        <v>28</v>
      </c>
    </row>
    <row r="695" spans="1:5" ht="12.75">
      <c r="A695" s="35" t="s">
        <v>55</v>
      </c>
      <c r="E695" s="39" t="s">
        <v>4490</v>
      </c>
    </row>
    <row r="696" spans="1:5" ht="12.75">
      <c r="A696" s="35" t="s">
        <v>56</v>
      </c>
      <c r="E696" s="40" t="s">
        <v>5</v>
      </c>
    </row>
    <row r="697" spans="1:5" ht="12.75">
      <c r="A697" t="s">
        <v>57</v>
      </c>
      <c r="E697" s="39" t="s">
        <v>5</v>
      </c>
    </row>
    <row r="698" spans="1:16" ht="25.5">
      <c r="A698" t="s">
        <v>50</v>
      </c>
      <c s="34" t="s">
        <v>3506</v>
      </c>
      <c s="34" t="s">
        <v>4491</v>
      </c>
      <c s="35" t="s">
        <v>5</v>
      </c>
      <c s="6" t="s">
        <v>4492</v>
      </c>
      <c s="36" t="s">
        <v>4139</v>
      </c>
      <c s="37">
        <v>33</v>
      </c>
      <c s="36">
        <v>0.01697</v>
      </c>
      <c s="36">
        <f>ROUND(G698*H698,6)</f>
      </c>
      <c r="L698" s="38">
        <v>0</v>
      </c>
      <c s="32">
        <f>ROUND(ROUND(L698,2)*ROUND(G698,3),2)</f>
      </c>
      <c s="36" t="s">
        <v>316</v>
      </c>
      <c>
        <f>(M698*21)/100</f>
      </c>
      <c t="s">
        <v>28</v>
      </c>
    </row>
    <row r="699" spans="1:5" ht="25.5">
      <c r="A699" s="35" t="s">
        <v>55</v>
      </c>
      <c r="E699" s="39" t="s">
        <v>4492</v>
      </c>
    </row>
    <row r="700" spans="1:5" ht="12.75">
      <c r="A700" s="35" t="s">
        <v>56</v>
      </c>
      <c r="E700" s="40" t="s">
        <v>5</v>
      </c>
    </row>
    <row r="701" spans="1:5" ht="12.75">
      <c r="A701" t="s">
        <v>57</v>
      </c>
      <c r="E701" s="39" t="s">
        <v>5</v>
      </c>
    </row>
    <row r="702" spans="1:16" ht="12.75">
      <c r="A702" t="s">
        <v>50</v>
      </c>
      <c s="34" t="s">
        <v>3509</v>
      </c>
      <c s="34" t="s">
        <v>4493</v>
      </c>
      <c s="35" t="s">
        <v>5</v>
      </c>
      <c s="6" t="s">
        <v>4494</v>
      </c>
      <c s="36" t="s">
        <v>228</v>
      </c>
      <c s="37">
        <v>33</v>
      </c>
      <c s="36">
        <v>0</v>
      </c>
      <c s="36">
        <f>ROUND(G702*H702,6)</f>
      </c>
      <c r="L702" s="38">
        <v>0</v>
      </c>
      <c s="32">
        <f>ROUND(ROUND(L702,2)*ROUND(G702,3),2)</f>
      </c>
      <c s="36" t="s">
        <v>98</v>
      </c>
      <c>
        <f>(M702*21)/100</f>
      </c>
      <c t="s">
        <v>28</v>
      </c>
    </row>
    <row r="703" spans="1:5" ht="12.75">
      <c r="A703" s="35" t="s">
        <v>55</v>
      </c>
      <c r="E703" s="39" t="s">
        <v>4494</v>
      </c>
    </row>
    <row r="704" spans="1:5" ht="12.75">
      <c r="A704" s="35" t="s">
        <v>56</v>
      </c>
      <c r="E704" s="40" t="s">
        <v>5</v>
      </c>
    </row>
    <row r="705" spans="1:5" ht="12.75">
      <c r="A705" t="s">
        <v>57</v>
      </c>
      <c r="E705" s="39" t="s">
        <v>5</v>
      </c>
    </row>
    <row r="706" spans="1:16" ht="25.5">
      <c r="A706" t="s">
        <v>50</v>
      </c>
      <c s="34" t="s">
        <v>1542</v>
      </c>
      <c s="34" t="s">
        <v>4495</v>
      </c>
      <c s="35" t="s">
        <v>5</v>
      </c>
      <c s="6" t="s">
        <v>4496</v>
      </c>
      <c s="36" t="s">
        <v>228</v>
      </c>
      <c s="37">
        <v>8</v>
      </c>
      <c s="36">
        <v>0</v>
      </c>
      <c s="36">
        <f>ROUND(G706*H706,6)</f>
      </c>
      <c r="L706" s="38">
        <v>0</v>
      </c>
      <c s="32">
        <f>ROUND(ROUND(L706,2)*ROUND(G706,3),2)</f>
      </c>
      <c s="36" t="s">
        <v>98</v>
      </c>
      <c>
        <f>(M706*21)/100</f>
      </c>
      <c t="s">
        <v>28</v>
      </c>
    </row>
    <row r="707" spans="1:5" ht="25.5">
      <c r="A707" s="35" t="s">
        <v>55</v>
      </c>
      <c r="E707" s="39" t="s">
        <v>4496</v>
      </c>
    </row>
    <row r="708" spans="1:5" ht="12.75">
      <c r="A708" s="35" t="s">
        <v>56</v>
      </c>
      <c r="E708" s="40" t="s">
        <v>5</v>
      </c>
    </row>
    <row r="709" spans="1:5" ht="12.75">
      <c r="A709" t="s">
        <v>57</v>
      </c>
      <c r="E709" s="39" t="s">
        <v>5</v>
      </c>
    </row>
    <row r="710" spans="1:16" ht="12.75">
      <c r="A710" t="s">
        <v>50</v>
      </c>
      <c s="34" t="s">
        <v>3513</v>
      </c>
      <c s="34" t="s">
        <v>4497</v>
      </c>
      <c s="35" t="s">
        <v>5</v>
      </c>
      <c s="6" t="s">
        <v>4498</v>
      </c>
      <c s="36" t="s">
        <v>228</v>
      </c>
      <c s="37">
        <v>8</v>
      </c>
      <c s="36">
        <v>0</v>
      </c>
      <c s="36">
        <f>ROUND(G710*H710,6)</f>
      </c>
      <c r="L710" s="38">
        <v>0</v>
      </c>
      <c s="32">
        <f>ROUND(ROUND(L710,2)*ROUND(G710,3),2)</f>
      </c>
      <c s="36" t="s">
        <v>98</v>
      </c>
      <c>
        <f>(M710*21)/100</f>
      </c>
      <c t="s">
        <v>28</v>
      </c>
    </row>
    <row r="711" spans="1:5" ht="12.75">
      <c r="A711" s="35" t="s">
        <v>55</v>
      </c>
      <c r="E711" s="39" t="s">
        <v>4498</v>
      </c>
    </row>
    <row r="712" spans="1:5" ht="12.75">
      <c r="A712" s="35" t="s">
        <v>56</v>
      </c>
      <c r="E712" s="40" t="s">
        <v>5</v>
      </c>
    </row>
    <row r="713" spans="1:5" ht="12.75">
      <c r="A713" t="s">
        <v>57</v>
      </c>
      <c r="E713" s="39" t="s">
        <v>5</v>
      </c>
    </row>
    <row r="714" spans="1:16" ht="12.75">
      <c r="A714" t="s">
        <v>50</v>
      </c>
      <c s="34" t="s">
        <v>3517</v>
      </c>
      <c s="34" t="s">
        <v>4499</v>
      </c>
      <c s="35" t="s">
        <v>5</v>
      </c>
      <c s="6" t="s">
        <v>4500</v>
      </c>
      <c s="36" t="s">
        <v>228</v>
      </c>
      <c s="37">
        <v>1</v>
      </c>
      <c s="36">
        <v>0</v>
      </c>
      <c s="36">
        <f>ROUND(G714*H714,6)</f>
      </c>
      <c r="L714" s="38">
        <v>0</v>
      </c>
      <c s="32">
        <f>ROUND(ROUND(L714,2)*ROUND(G714,3),2)</f>
      </c>
      <c s="36" t="s">
        <v>98</v>
      </c>
      <c>
        <f>(M714*21)/100</f>
      </c>
      <c t="s">
        <v>28</v>
      </c>
    </row>
    <row r="715" spans="1:5" ht="12.75">
      <c r="A715" s="35" t="s">
        <v>55</v>
      </c>
      <c r="E715" s="39" t="s">
        <v>4500</v>
      </c>
    </row>
    <row r="716" spans="1:5" ht="12.75">
      <c r="A716" s="35" t="s">
        <v>56</v>
      </c>
      <c r="E716" s="40" t="s">
        <v>5</v>
      </c>
    </row>
    <row r="717" spans="1:5" ht="12.75">
      <c r="A717" t="s">
        <v>57</v>
      </c>
      <c r="E717" s="39" t="s">
        <v>5</v>
      </c>
    </row>
    <row r="718" spans="1:16" ht="12.75">
      <c r="A718" t="s">
        <v>50</v>
      </c>
      <c s="34" t="s">
        <v>3521</v>
      </c>
      <c s="34" t="s">
        <v>4501</v>
      </c>
      <c s="35" t="s">
        <v>5</v>
      </c>
      <c s="6" t="s">
        <v>4502</v>
      </c>
      <c s="36" t="s">
        <v>228</v>
      </c>
      <c s="37">
        <v>1</v>
      </c>
      <c s="36">
        <v>0</v>
      </c>
      <c s="36">
        <f>ROUND(G718*H718,6)</f>
      </c>
      <c r="L718" s="38">
        <v>0</v>
      </c>
      <c s="32">
        <f>ROUND(ROUND(L718,2)*ROUND(G718,3),2)</f>
      </c>
      <c s="36" t="s">
        <v>98</v>
      </c>
      <c>
        <f>(M718*21)/100</f>
      </c>
      <c t="s">
        <v>28</v>
      </c>
    </row>
    <row r="719" spans="1:5" ht="12.75">
      <c r="A719" s="35" t="s">
        <v>55</v>
      </c>
      <c r="E719" s="39" t="s">
        <v>4502</v>
      </c>
    </row>
    <row r="720" spans="1:5" ht="12.75">
      <c r="A720" s="35" t="s">
        <v>56</v>
      </c>
      <c r="E720" s="40" t="s">
        <v>5</v>
      </c>
    </row>
    <row r="721" spans="1:5" ht="12.75">
      <c r="A721" t="s">
        <v>57</v>
      </c>
      <c r="E721" s="39" t="s">
        <v>5</v>
      </c>
    </row>
    <row r="722" spans="1:16" ht="12.75">
      <c r="A722" t="s">
        <v>50</v>
      </c>
      <c s="34" t="s">
        <v>3524</v>
      </c>
      <c s="34" t="s">
        <v>4503</v>
      </c>
      <c s="35" t="s">
        <v>5</v>
      </c>
      <c s="6" t="s">
        <v>4504</v>
      </c>
      <c s="36" t="s">
        <v>228</v>
      </c>
      <c s="37">
        <v>5</v>
      </c>
      <c s="36">
        <v>0</v>
      </c>
      <c s="36">
        <f>ROUND(G722*H722,6)</f>
      </c>
      <c r="L722" s="38">
        <v>0</v>
      </c>
      <c s="32">
        <f>ROUND(ROUND(L722,2)*ROUND(G722,3),2)</f>
      </c>
      <c s="36" t="s">
        <v>98</v>
      </c>
      <c>
        <f>(M722*21)/100</f>
      </c>
      <c t="s">
        <v>28</v>
      </c>
    </row>
    <row r="723" spans="1:5" ht="12.75">
      <c r="A723" s="35" t="s">
        <v>55</v>
      </c>
      <c r="E723" s="39" t="s">
        <v>4504</v>
      </c>
    </row>
    <row r="724" spans="1:5" ht="12.75">
      <c r="A724" s="35" t="s">
        <v>56</v>
      </c>
      <c r="E724" s="40" t="s">
        <v>5</v>
      </c>
    </row>
    <row r="725" spans="1:5" ht="12.75">
      <c r="A725" t="s">
        <v>57</v>
      </c>
      <c r="E725" s="39" t="s">
        <v>5</v>
      </c>
    </row>
    <row r="726" spans="1:16" ht="12.75">
      <c r="A726" t="s">
        <v>50</v>
      </c>
      <c s="34" t="s">
        <v>3527</v>
      </c>
      <c s="34" t="s">
        <v>4505</v>
      </c>
      <c s="35" t="s">
        <v>5</v>
      </c>
      <c s="6" t="s">
        <v>4506</v>
      </c>
      <c s="36" t="s">
        <v>4139</v>
      </c>
      <c s="37">
        <v>9</v>
      </c>
      <c s="36">
        <v>0.01808</v>
      </c>
      <c s="36">
        <f>ROUND(G726*H726,6)</f>
      </c>
      <c r="L726" s="38">
        <v>0</v>
      </c>
      <c s="32">
        <f>ROUND(ROUND(L726,2)*ROUND(G726,3),2)</f>
      </c>
      <c s="36" t="s">
        <v>316</v>
      </c>
      <c>
        <f>(M726*21)/100</f>
      </c>
      <c t="s">
        <v>28</v>
      </c>
    </row>
    <row r="727" spans="1:5" ht="12.75">
      <c r="A727" s="35" t="s">
        <v>55</v>
      </c>
      <c r="E727" s="39" t="s">
        <v>4506</v>
      </c>
    </row>
    <row r="728" spans="1:5" ht="12.75">
      <c r="A728" s="35" t="s">
        <v>56</v>
      </c>
      <c r="E728" s="40" t="s">
        <v>5</v>
      </c>
    </row>
    <row r="729" spans="1:5" ht="12.75">
      <c r="A729" t="s">
        <v>57</v>
      </c>
      <c r="E729" s="39" t="s">
        <v>5</v>
      </c>
    </row>
    <row r="730" spans="1:16" ht="12.75">
      <c r="A730" t="s">
        <v>50</v>
      </c>
      <c s="34" t="s">
        <v>3531</v>
      </c>
      <c s="34" t="s">
        <v>4507</v>
      </c>
      <c s="35" t="s">
        <v>5</v>
      </c>
      <c s="6" t="s">
        <v>4508</v>
      </c>
      <c s="36" t="s">
        <v>4139</v>
      </c>
      <c s="37">
        <v>10</v>
      </c>
      <c s="36">
        <v>0</v>
      </c>
      <c s="36">
        <f>ROUND(G730*H730,6)</f>
      </c>
      <c r="L730" s="38">
        <v>0</v>
      </c>
      <c s="32">
        <f>ROUND(ROUND(L730,2)*ROUND(G730,3),2)</f>
      </c>
      <c s="36" t="s">
        <v>98</v>
      </c>
      <c>
        <f>(M730*21)/100</f>
      </c>
      <c t="s">
        <v>28</v>
      </c>
    </row>
    <row r="731" spans="1:5" ht="12.75">
      <c r="A731" s="35" t="s">
        <v>55</v>
      </c>
      <c r="E731" s="39" t="s">
        <v>4508</v>
      </c>
    </row>
    <row r="732" spans="1:5" ht="12.75">
      <c r="A732" s="35" t="s">
        <v>56</v>
      </c>
      <c r="E732" s="40" t="s">
        <v>5</v>
      </c>
    </row>
    <row r="733" spans="1:5" ht="12.75">
      <c r="A733" t="s">
        <v>57</v>
      </c>
      <c r="E733" s="39" t="s">
        <v>5</v>
      </c>
    </row>
    <row r="734" spans="1:16" ht="12.75">
      <c r="A734" t="s">
        <v>50</v>
      </c>
      <c s="34" t="s">
        <v>3534</v>
      </c>
      <c s="34" t="s">
        <v>4509</v>
      </c>
      <c s="35" t="s">
        <v>5</v>
      </c>
      <c s="6" t="s">
        <v>4504</v>
      </c>
      <c s="36" t="s">
        <v>4139</v>
      </c>
      <c s="37">
        <v>5</v>
      </c>
      <c s="36">
        <v>0</v>
      </c>
      <c s="36">
        <f>ROUND(G734*H734,6)</f>
      </c>
      <c r="L734" s="38">
        <v>0</v>
      </c>
      <c s="32">
        <f>ROUND(ROUND(L734,2)*ROUND(G734,3),2)</f>
      </c>
      <c s="36" t="s">
        <v>98</v>
      </c>
      <c>
        <f>(M734*21)/100</f>
      </c>
      <c t="s">
        <v>28</v>
      </c>
    </row>
    <row r="735" spans="1:5" ht="12.75">
      <c r="A735" s="35" t="s">
        <v>55</v>
      </c>
      <c r="E735" s="39" t="s">
        <v>4504</v>
      </c>
    </row>
    <row r="736" spans="1:5" ht="12.75">
      <c r="A736" s="35" t="s">
        <v>56</v>
      </c>
      <c r="E736" s="40" t="s">
        <v>5</v>
      </c>
    </row>
    <row r="737" spans="1:5" ht="12.75">
      <c r="A737" t="s">
        <v>57</v>
      </c>
      <c r="E737" s="39" t="s">
        <v>5</v>
      </c>
    </row>
    <row r="738" spans="1:16" ht="12.75">
      <c r="A738" t="s">
        <v>50</v>
      </c>
      <c s="34" t="s">
        <v>3538</v>
      </c>
      <c s="34" t="s">
        <v>4510</v>
      </c>
      <c s="35" t="s">
        <v>5</v>
      </c>
      <c s="6" t="s">
        <v>4511</v>
      </c>
      <c s="36" t="s">
        <v>228</v>
      </c>
      <c s="37">
        <v>2</v>
      </c>
      <c s="36">
        <v>0</v>
      </c>
      <c s="36">
        <f>ROUND(G738*H738,6)</f>
      </c>
      <c r="L738" s="38">
        <v>0</v>
      </c>
      <c s="32">
        <f>ROUND(ROUND(L738,2)*ROUND(G738,3),2)</f>
      </c>
      <c s="36" t="s">
        <v>98</v>
      </c>
      <c>
        <f>(M738*21)/100</f>
      </c>
      <c t="s">
        <v>28</v>
      </c>
    </row>
    <row r="739" spans="1:5" ht="12.75">
      <c r="A739" s="35" t="s">
        <v>55</v>
      </c>
      <c r="E739" s="39" t="s">
        <v>4511</v>
      </c>
    </row>
    <row r="740" spans="1:5" ht="12.75">
      <c r="A740" s="35" t="s">
        <v>56</v>
      </c>
      <c r="E740" s="40" t="s">
        <v>5</v>
      </c>
    </row>
    <row r="741" spans="1:5" ht="12.75">
      <c r="A741" t="s">
        <v>57</v>
      </c>
      <c r="E741" s="39" t="s">
        <v>5</v>
      </c>
    </row>
    <row r="742" spans="1:16" ht="12.75">
      <c r="A742" t="s">
        <v>50</v>
      </c>
      <c s="34" t="s">
        <v>3542</v>
      </c>
      <c s="34" t="s">
        <v>4512</v>
      </c>
      <c s="35" t="s">
        <v>5</v>
      </c>
      <c s="6" t="s">
        <v>4513</v>
      </c>
      <c s="36" t="s">
        <v>228</v>
      </c>
      <c s="37">
        <v>2</v>
      </c>
      <c s="36">
        <v>0</v>
      </c>
      <c s="36">
        <f>ROUND(G742*H742,6)</f>
      </c>
      <c r="L742" s="38">
        <v>0</v>
      </c>
      <c s="32">
        <f>ROUND(ROUND(L742,2)*ROUND(G742,3),2)</f>
      </c>
      <c s="36" t="s">
        <v>98</v>
      </c>
      <c>
        <f>(M742*21)/100</f>
      </c>
      <c t="s">
        <v>28</v>
      </c>
    </row>
    <row r="743" spans="1:5" ht="12.75">
      <c r="A743" s="35" t="s">
        <v>55</v>
      </c>
      <c r="E743" s="39" t="s">
        <v>4513</v>
      </c>
    </row>
    <row r="744" spans="1:5" ht="12.75">
      <c r="A744" s="35" t="s">
        <v>56</v>
      </c>
      <c r="E744" s="40" t="s">
        <v>5</v>
      </c>
    </row>
    <row r="745" spans="1:5" ht="12.75">
      <c r="A745" t="s">
        <v>57</v>
      </c>
      <c r="E745" s="39" t="s">
        <v>5</v>
      </c>
    </row>
    <row r="746" spans="1:16" ht="12.75">
      <c r="A746" t="s">
        <v>50</v>
      </c>
      <c s="34" t="s">
        <v>3546</v>
      </c>
      <c s="34" t="s">
        <v>4514</v>
      </c>
      <c s="35" t="s">
        <v>5</v>
      </c>
      <c s="6" t="s">
        <v>4515</v>
      </c>
      <c s="36" t="s">
        <v>4139</v>
      </c>
      <c s="37">
        <v>56</v>
      </c>
      <c s="36">
        <v>0</v>
      </c>
      <c s="36">
        <f>ROUND(G746*H746,6)</f>
      </c>
      <c r="L746" s="38">
        <v>0</v>
      </c>
      <c s="32">
        <f>ROUND(ROUND(L746,2)*ROUND(G746,3),2)</f>
      </c>
      <c s="36" t="s">
        <v>316</v>
      </c>
      <c>
        <f>(M746*21)/100</f>
      </c>
      <c t="s">
        <v>28</v>
      </c>
    </row>
    <row r="747" spans="1:5" ht="12.75">
      <c r="A747" s="35" t="s">
        <v>55</v>
      </c>
      <c r="E747" s="39" t="s">
        <v>4515</v>
      </c>
    </row>
    <row r="748" spans="1:5" ht="12.75">
      <c r="A748" s="35" t="s">
        <v>56</v>
      </c>
      <c r="E748" s="40" t="s">
        <v>5</v>
      </c>
    </row>
    <row r="749" spans="1:5" ht="12.75">
      <c r="A749" t="s">
        <v>57</v>
      </c>
      <c r="E749" s="39" t="s">
        <v>5</v>
      </c>
    </row>
    <row r="750" spans="1:16" ht="25.5">
      <c r="A750" t="s">
        <v>50</v>
      </c>
      <c s="34" t="s">
        <v>3550</v>
      </c>
      <c s="34" t="s">
        <v>4516</v>
      </c>
      <c s="35" t="s">
        <v>5</v>
      </c>
      <c s="6" t="s">
        <v>4517</v>
      </c>
      <c s="36" t="s">
        <v>4139</v>
      </c>
      <c s="37">
        <v>28</v>
      </c>
      <c s="36">
        <v>0.01197</v>
      </c>
      <c s="36">
        <f>ROUND(G750*H750,6)</f>
      </c>
      <c r="L750" s="38">
        <v>0</v>
      </c>
      <c s="32">
        <f>ROUND(ROUND(L750,2)*ROUND(G750,3),2)</f>
      </c>
      <c s="36" t="s">
        <v>316</v>
      </c>
      <c>
        <f>(M750*21)/100</f>
      </c>
      <c t="s">
        <v>28</v>
      </c>
    </row>
    <row r="751" spans="1:5" ht="25.5">
      <c r="A751" s="35" t="s">
        <v>55</v>
      </c>
      <c r="E751" s="39" t="s">
        <v>4517</v>
      </c>
    </row>
    <row r="752" spans="1:5" ht="12.75">
      <c r="A752" s="35" t="s">
        <v>56</v>
      </c>
      <c r="E752" s="40" t="s">
        <v>5</v>
      </c>
    </row>
    <row r="753" spans="1:5" ht="12.75">
      <c r="A753" t="s">
        <v>57</v>
      </c>
      <c r="E753" s="39" t="s">
        <v>5</v>
      </c>
    </row>
    <row r="754" spans="1:16" ht="25.5">
      <c r="A754" t="s">
        <v>50</v>
      </c>
      <c s="34" t="s">
        <v>3554</v>
      </c>
      <c s="34" t="s">
        <v>4518</v>
      </c>
      <c s="35" t="s">
        <v>5</v>
      </c>
      <c s="6" t="s">
        <v>4519</v>
      </c>
      <c s="36" t="s">
        <v>4139</v>
      </c>
      <c s="37">
        <v>3</v>
      </c>
      <c s="36">
        <v>0.01797</v>
      </c>
      <c s="36">
        <f>ROUND(G754*H754,6)</f>
      </c>
      <c r="L754" s="38">
        <v>0</v>
      </c>
      <c s="32">
        <f>ROUND(ROUND(L754,2)*ROUND(G754,3),2)</f>
      </c>
      <c s="36" t="s">
        <v>316</v>
      </c>
      <c>
        <f>(M754*21)/100</f>
      </c>
      <c t="s">
        <v>28</v>
      </c>
    </row>
    <row r="755" spans="1:5" ht="25.5">
      <c r="A755" s="35" t="s">
        <v>55</v>
      </c>
      <c r="E755" s="39" t="s">
        <v>4519</v>
      </c>
    </row>
    <row r="756" spans="1:5" ht="12.75">
      <c r="A756" s="35" t="s">
        <v>56</v>
      </c>
      <c r="E756" s="40" t="s">
        <v>5</v>
      </c>
    </row>
    <row r="757" spans="1:5" ht="12.75">
      <c r="A757" t="s">
        <v>57</v>
      </c>
      <c r="E757" s="39" t="s">
        <v>5</v>
      </c>
    </row>
    <row r="758" spans="1:16" ht="25.5">
      <c r="A758" t="s">
        <v>50</v>
      </c>
      <c s="34" t="s">
        <v>3558</v>
      </c>
      <c s="34" t="s">
        <v>4520</v>
      </c>
      <c s="35" t="s">
        <v>5</v>
      </c>
      <c s="6" t="s">
        <v>4521</v>
      </c>
      <c s="36" t="s">
        <v>4139</v>
      </c>
      <c s="37">
        <v>1</v>
      </c>
      <c s="36">
        <v>0.01921</v>
      </c>
      <c s="36">
        <f>ROUND(G758*H758,6)</f>
      </c>
      <c r="L758" s="38">
        <v>0</v>
      </c>
      <c s="32">
        <f>ROUND(ROUND(L758,2)*ROUND(G758,3),2)</f>
      </c>
      <c s="36" t="s">
        <v>98</v>
      </c>
      <c>
        <f>(M758*21)/100</f>
      </c>
      <c t="s">
        <v>28</v>
      </c>
    </row>
    <row r="759" spans="1:5" ht="25.5">
      <c r="A759" s="35" t="s">
        <v>55</v>
      </c>
      <c r="E759" s="39" t="s">
        <v>4521</v>
      </c>
    </row>
    <row r="760" spans="1:5" ht="12.75">
      <c r="A760" s="35" t="s">
        <v>56</v>
      </c>
      <c r="E760" s="40" t="s">
        <v>5</v>
      </c>
    </row>
    <row r="761" spans="1:5" ht="12.75">
      <c r="A761" t="s">
        <v>57</v>
      </c>
      <c r="E761" s="39" t="s">
        <v>5</v>
      </c>
    </row>
    <row r="762" spans="1:16" ht="25.5">
      <c r="A762" t="s">
        <v>50</v>
      </c>
      <c s="34" t="s">
        <v>4522</v>
      </c>
      <c s="34" t="s">
        <v>4523</v>
      </c>
      <c s="35" t="s">
        <v>5</v>
      </c>
      <c s="6" t="s">
        <v>4524</v>
      </c>
      <c s="36" t="s">
        <v>4139</v>
      </c>
      <c s="37">
        <v>2</v>
      </c>
      <c s="36">
        <v>0.00946</v>
      </c>
      <c s="36">
        <f>ROUND(G762*H762,6)</f>
      </c>
      <c r="L762" s="38">
        <v>0</v>
      </c>
      <c s="32">
        <f>ROUND(ROUND(L762,2)*ROUND(G762,3),2)</f>
      </c>
      <c s="36" t="s">
        <v>98</v>
      </c>
      <c>
        <f>(M762*21)/100</f>
      </c>
      <c t="s">
        <v>28</v>
      </c>
    </row>
    <row r="763" spans="1:5" ht="25.5">
      <c r="A763" s="35" t="s">
        <v>55</v>
      </c>
      <c r="E763" s="39" t="s">
        <v>4524</v>
      </c>
    </row>
    <row r="764" spans="1:5" ht="12.75">
      <c r="A764" s="35" t="s">
        <v>56</v>
      </c>
      <c r="E764" s="40" t="s">
        <v>5</v>
      </c>
    </row>
    <row r="765" spans="1:5" ht="12.75">
      <c r="A765" t="s">
        <v>57</v>
      </c>
      <c r="E765" s="39" t="s">
        <v>5</v>
      </c>
    </row>
    <row r="766" spans="1:16" ht="38.25">
      <c r="A766" t="s">
        <v>50</v>
      </c>
      <c s="34" t="s">
        <v>4525</v>
      </c>
      <c s="34" t="s">
        <v>4526</v>
      </c>
      <c s="35" t="s">
        <v>5</v>
      </c>
      <c s="6" t="s">
        <v>4527</v>
      </c>
      <c s="36" t="s">
        <v>4139</v>
      </c>
      <c s="37">
        <v>2</v>
      </c>
      <c s="36">
        <v>0</v>
      </c>
      <c s="36">
        <f>ROUND(G766*H766,6)</f>
      </c>
      <c r="L766" s="38">
        <v>0</v>
      </c>
      <c s="32">
        <f>ROUND(ROUND(L766,2)*ROUND(G766,3),2)</f>
      </c>
      <c s="36" t="s">
        <v>98</v>
      </c>
      <c>
        <f>(M766*21)/100</f>
      </c>
      <c t="s">
        <v>28</v>
      </c>
    </row>
    <row r="767" spans="1:5" ht="38.25">
      <c r="A767" s="35" t="s">
        <v>55</v>
      </c>
      <c r="E767" s="39" t="s">
        <v>4528</v>
      </c>
    </row>
    <row r="768" spans="1:5" ht="12.75">
      <c r="A768" s="35" t="s">
        <v>56</v>
      </c>
      <c r="E768" s="40" t="s">
        <v>5</v>
      </c>
    </row>
    <row r="769" spans="1:5" ht="12.75">
      <c r="A769" t="s">
        <v>57</v>
      </c>
      <c r="E769" s="39" t="s">
        <v>5</v>
      </c>
    </row>
    <row r="770" spans="1:16" ht="25.5">
      <c r="A770" t="s">
        <v>50</v>
      </c>
      <c s="34" t="s">
        <v>4529</v>
      </c>
      <c s="34" t="s">
        <v>4530</v>
      </c>
      <c s="35" t="s">
        <v>5</v>
      </c>
      <c s="6" t="s">
        <v>4531</v>
      </c>
      <c s="36" t="s">
        <v>4139</v>
      </c>
      <c s="37">
        <v>2</v>
      </c>
      <c s="36">
        <v>0</v>
      </c>
      <c s="36">
        <f>ROUND(G770*H770,6)</f>
      </c>
      <c r="L770" s="38">
        <v>0</v>
      </c>
      <c s="32">
        <f>ROUND(ROUND(L770,2)*ROUND(G770,3),2)</f>
      </c>
      <c s="36" t="s">
        <v>98</v>
      </c>
      <c>
        <f>(M770*21)/100</f>
      </c>
      <c t="s">
        <v>28</v>
      </c>
    </row>
    <row r="771" spans="1:5" ht="25.5">
      <c r="A771" s="35" t="s">
        <v>55</v>
      </c>
      <c r="E771" s="39" t="s">
        <v>4531</v>
      </c>
    </row>
    <row r="772" spans="1:5" ht="12.75">
      <c r="A772" s="35" t="s">
        <v>56</v>
      </c>
      <c r="E772" s="40" t="s">
        <v>5</v>
      </c>
    </row>
    <row r="773" spans="1:5" ht="12.75">
      <c r="A773" t="s">
        <v>57</v>
      </c>
      <c r="E773" s="39" t="s">
        <v>5</v>
      </c>
    </row>
    <row r="774" spans="1:16" ht="25.5">
      <c r="A774" t="s">
        <v>50</v>
      </c>
      <c s="34" t="s">
        <v>4010</v>
      </c>
      <c s="34" t="s">
        <v>4532</v>
      </c>
      <c s="35" t="s">
        <v>5</v>
      </c>
      <c s="6" t="s">
        <v>4533</v>
      </c>
      <c s="36" t="s">
        <v>4139</v>
      </c>
      <c s="37">
        <v>1</v>
      </c>
      <c s="36">
        <v>0</v>
      </c>
      <c s="36">
        <f>ROUND(G774*H774,6)</f>
      </c>
      <c r="L774" s="38">
        <v>0</v>
      </c>
      <c s="32">
        <f>ROUND(ROUND(L774,2)*ROUND(G774,3),2)</f>
      </c>
      <c s="36" t="s">
        <v>98</v>
      </c>
      <c>
        <f>(M774*21)/100</f>
      </c>
      <c t="s">
        <v>28</v>
      </c>
    </row>
    <row r="775" spans="1:5" ht="25.5">
      <c r="A775" s="35" t="s">
        <v>55</v>
      </c>
      <c r="E775" s="39" t="s">
        <v>4533</v>
      </c>
    </row>
    <row r="776" spans="1:5" ht="12.75">
      <c r="A776" s="35" t="s">
        <v>56</v>
      </c>
      <c r="E776" s="40" t="s">
        <v>5</v>
      </c>
    </row>
    <row r="777" spans="1:5" ht="12.75">
      <c r="A777" t="s">
        <v>57</v>
      </c>
      <c r="E777" s="39" t="s">
        <v>5</v>
      </c>
    </row>
    <row r="778" spans="1:16" ht="38.25">
      <c r="A778" t="s">
        <v>50</v>
      </c>
      <c s="34" t="s">
        <v>4534</v>
      </c>
      <c s="34" t="s">
        <v>4535</v>
      </c>
      <c s="35" t="s">
        <v>5</v>
      </c>
      <c s="6" t="s">
        <v>4536</v>
      </c>
      <c s="36" t="s">
        <v>4139</v>
      </c>
      <c s="37">
        <v>1</v>
      </c>
      <c s="36">
        <v>0</v>
      </c>
      <c s="36">
        <f>ROUND(G778*H778,6)</f>
      </c>
      <c r="L778" s="38">
        <v>0</v>
      </c>
      <c s="32">
        <f>ROUND(ROUND(L778,2)*ROUND(G778,3),2)</f>
      </c>
      <c s="36" t="s">
        <v>98</v>
      </c>
      <c>
        <f>(M778*21)/100</f>
      </c>
      <c t="s">
        <v>28</v>
      </c>
    </row>
    <row r="779" spans="1:5" ht="63.75">
      <c r="A779" s="35" t="s">
        <v>55</v>
      </c>
      <c r="E779" s="39" t="s">
        <v>4537</v>
      </c>
    </row>
    <row r="780" spans="1:5" ht="12.75">
      <c r="A780" s="35" t="s">
        <v>56</v>
      </c>
      <c r="E780" s="40" t="s">
        <v>5</v>
      </c>
    </row>
    <row r="781" spans="1:5" ht="12.75">
      <c r="A781" t="s">
        <v>57</v>
      </c>
      <c r="E781" s="39" t="s">
        <v>5</v>
      </c>
    </row>
    <row r="782" spans="1:16" ht="12.75">
      <c r="A782" t="s">
        <v>50</v>
      </c>
      <c s="34" t="s">
        <v>1864</v>
      </c>
      <c s="34" t="s">
        <v>4538</v>
      </c>
      <c s="35" t="s">
        <v>5</v>
      </c>
      <c s="6" t="s">
        <v>4539</v>
      </c>
      <c s="36" t="s">
        <v>4139</v>
      </c>
      <c s="37">
        <v>56</v>
      </c>
      <c s="36">
        <v>0</v>
      </c>
      <c s="36">
        <f>ROUND(G782*H782,6)</f>
      </c>
      <c r="L782" s="38">
        <v>0</v>
      </c>
      <c s="32">
        <f>ROUND(ROUND(L782,2)*ROUND(G782,3),2)</f>
      </c>
      <c s="36" t="s">
        <v>98</v>
      </c>
      <c>
        <f>(M782*21)/100</f>
      </c>
      <c t="s">
        <v>28</v>
      </c>
    </row>
    <row r="783" spans="1:5" ht="12.75">
      <c r="A783" s="35" t="s">
        <v>55</v>
      </c>
      <c r="E783" s="39" t="s">
        <v>4539</v>
      </c>
    </row>
    <row r="784" spans="1:5" ht="12.75">
      <c r="A784" s="35" t="s">
        <v>56</v>
      </c>
      <c r="E784" s="40" t="s">
        <v>5</v>
      </c>
    </row>
    <row r="785" spans="1:5" ht="12.75">
      <c r="A785" t="s">
        <v>57</v>
      </c>
      <c r="E785" s="39" t="s">
        <v>5</v>
      </c>
    </row>
    <row r="786" spans="1:16" ht="25.5">
      <c r="A786" t="s">
        <v>50</v>
      </c>
      <c s="34" t="s">
        <v>1868</v>
      </c>
      <c s="34" t="s">
        <v>4540</v>
      </c>
      <c s="35" t="s">
        <v>5</v>
      </c>
      <c s="6" t="s">
        <v>4541</v>
      </c>
      <c s="36" t="s">
        <v>4139</v>
      </c>
      <c s="37">
        <v>2</v>
      </c>
      <c s="36">
        <v>0.00493</v>
      </c>
      <c s="36">
        <f>ROUND(G786*H786,6)</f>
      </c>
      <c r="L786" s="38">
        <v>0</v>
      </c>
      <c s="32">
        <f>ROUND(ROUND(L786,2)*ROUND(G786,3),2)</f>
      </c>
      <c s="36" t="s">
        <v>316</v>
      </c>
      <c>
        <f>(M786*21)/100</f>
      </c>
      <c t="s">
        <v>28</v>
      </c>
    </row>
    <row r="787" spans="1:5" ht="25.5">
      <c r="A787" s="35" t="s">
        <v>55</v>
      </c>
      <c r="E787" s="39" t="s">
        <v>4541</v>
      </c>
    </row>
    <row r="788" spans="1:5" ht="12.75">
      <c r="A788" s="35" t="s">
        <v>56</v>
      </c>
      <c r="E788" s="40" t="s">
        <v>5</v>
      </c>
    </row>
    <row r="789" spans="1:5" ht="12.75">
      <c r="A789" t="s">
        <v>57</v>
      </c>
      <c r="E789" s="39" t="s">
        <v>5</v>
      </c>
    </row>
    <row r="790" spans="1:16" ht="25.5">
      <c r="A790" t="s">
        <v>50</v>
      </c>
      <c s="34" t="s">
        <v>1872</v>
      </c>
      <c s="34" t="s">
        <v>4542</v>
      </c>
      <c s="35" t="s">
        <v>5</v>
      </c>
      <c s="6" t="s">
        <v>4543</v>
      </c>
      <c s="36" t="s">
        <v>4139</v>
      </c>
      <c s="37">
        <v>12</v>
      </c>
      <c s="36">
        <v>0</v>
      </c>
      <c s="36">
        <f>ROUND(G790*H790,6)</f>
      </c>
      <c r="L790" s="38">
        <v>0</v>
      </c>
      <c s="32">
        <f>ROUND(ROUND(L790,2)*ROUND(G790,3),2)</f>
      </c>
      <c s="36" t="s">
        <v>98</v>
      </c>
      <c>
        <f>(M790*21)/100</f>
      </c>
      <c t="s">
        <v>28</v>
      </c>
    </row>
    <row r="791" spans="1:5" ht="25.5">
      <c r="A791" s="35" t="s">
        <v>55</v>
      </c>
      <c r="E791" s="39" t="s">
        <v>4543</v>
      </c>
    </row>
    <row r="792" spans="1:5" ht="12.75">
      <c r="A792" s="35" t="s">
        <v>56</v>
      </c>
      <c r="E792" s="40" t="s">
        <v>5</v>
      </c>
    </row>
    <row r="793" spans="1:5" ht="12.75">
      <c r="A793" t="s">
        <v>57</v>
      </c>
      <c r="E793" s="39" t="s">
        <v>5</v>
      </c>
    </row>
    <row r="794" spans="1:16" ht="25.5">
      <c r="A794" t="s">
        <v>50</v>
      </c>
      <c s="34" t="s">
        <v>1875</v>
      </c>
      <c s="34" t="s">
        <v>4544</v>
      </c>
      <c s="35" t="s">
        <v>5</v>
      </c>
      <c s="6" t="s">
        <v>4545</v>
      </c>
      <c s="36" t="s">
        <v>4139</v>
      </c>
      <c s="37">
        <v>2</v>
      </c>
      <c s="36">
        <v>0</v>
      </c>
      <c s="36">
        <f>ROUND(G794*H794,6)</f>
      </c>
      <c r="L794" s="38">
        <v>0</v>
      </c>
      <c s="32">
        <f>ROUND(ROUND(L794,2)*ROUND(G794,3),2)</f>
      </c>
      <c s="36" t="s">
        <v>316</v>
      </c>
      <c>
        <f>(M794*21)/100</f>
      </c>
      <c t="s">
        <v>28</v>
      </c>
    </row>
    <row r="795" spans="1:5" ht="25.5">
      <c r="A795" s="35" t="s">
        <v>55</v>
      </c>
      <c r="E795" s="39" t="s">
        <v>4545</v>
      </c>
    </row>
    <row r="796" spans="1:5" ht="12.75">
      <c r="A796" s="35" t="s">
        <v>56</v>
      </c>
      <c r="E796" s="40" t="s">
        <v>5</v>
      </c>
    </row>
    <row r="797" spans="1:5" ht="12.75">
      <c r="A797" t="s">
        <v>57</v>
      </c>
      <c r="E797" s="39" t="s">
        <v>5</v>
      </c>
    </row>
    <row r="798" spans="1:16" ht="25.5">
      <c r="A798" t="s">
        <v>50</v>
      </c>
      <c s="34" t="s">
        <v>1878</v>
      </c>
      <c s="34" t="s">
        <v>4546</v>
      </c>
      <c s="35" t="s">
        <v>5</v>
      </c>
      <c s="6" t="s">
        <v>4547</v>
      </c>
      <c s="36" t="s">
        <v>4139</v>
      </c>
      <c s="37">
        <v>10</v>
      </c>
      <c s="36">
        <v>0.01475</v>
      </c>
      <c s="36">
        <f>ROUND(G798*H798,6)</f>
      </c>
      <c r="L798" s="38">
        <v>0</v>
      </c>
      <c s="32">
        <f>ROUND(ROUND(L798,2)*ROUND(G798,3),2)</f>
      </c>
      <c s="36" t="s">
        <v>316</v>
      </c>
      <c>
        <f>(M798*21)/100</f>
      </c>
      <c t="s">
        <v>28</v>
      </c>
    </row>
    <row r="799" spans="1:5" ht="25.5">
      <c r="A799" s="35" t="s">
        <v>55</v>
      </c>
      <c r="E799" s="39" t="s">
        <v>4547</v>
      </c>
    </row>
    <row r="800" spans="1:5" ht="12.75">
      <c r="A800" s="35" t="s">
        <v>56</v>
      </c>
      <c r="E800" s="40" t="s">
        <v>5</v>
      </c>
    </row>
    <row r="801" spans="1:5" ht="12.75">
      <c r="A801" t="s">
        <v>57</v>
      </c>
      <c r="E801" s="39" t="s">
        <v>5</v>
      </c>
    </row>
    <row r="802" spans="1:16" ht="12.75">
      <c r="A802" t="s">
        <v>50</v>
      </c>
      <c s="34" t="s">
        <v>1882</v>
      </c>
      <c s="34" t="s">
        <v>4548</v>
      </c>
      <c s="35" t="s">
        <v>5</v>
      </c>
      <c s="6" t="s">
        <v>4549</v>
      </c>
      <c s="36" t="s">
        <v>228</v>
      </c>
      <c s="37">
        <v>8</v>
      </c>
      <c s="36">
        <v>0</v>
      </c>
      <c s="36">
        <f>ROUND(G802*H802,6)</f>
      </c>
      <c r="L802" s="38">
        <v>0</v>
      </c>
      <c s="32">
        <f>ROUND(ROUND(L802,2)*ROUND(G802,3),2)</f>
      </c>
      <c s="36" t="s">
        <v>98</v>
      </c>
      <c>
        <f>(M802*21)/100</f>
      </c>
      <c t="s">
        <v>28</v>
      </c>
    </row>
    <row r="803" spans="1:5" ht="12.75">
      <c r="A803" s="35" t="s">
        <v>55</v>
      </c>
      <c r="E803" s="39" t="s">
        <v>4549</v>
      </c>
    </row>
    <row r="804" spans="1:5" ht="12.75">
      <c r="A804" s="35" t="s">
        <v>56</v>
      </c>
      <c r="E804" s="40" t="s">
        <v>5</v>
      </c>
    </row>
    <row r="805" spans="1:5" ht="12.75">
      <c r="A805" t="s">
        <v>57</v>
      </c>
      <c r="E805" s="39" t="s">
        <v>5</v>
      </c>
    </row>
    <row r="806" spans="1:16" ht="12.75">
      <c r="A806" t="s">
        <v>50</v>
      </c>
      <c s="34" t="s">
        <v>1887</v>
      </c>
      <c s="34" t="s">
        <v>4550</v>
      </c>
      <c s="35" t="s">
        <v>5</v>
      </c>
      <c s="6" t="s">
        <v>4551</v>
      </c>
      <c s="36" t="s">
        <v>4139</v>
      </c>
      <c s="37">
        <v>157</v>
      </c>
      <c s="36">
        <v>0.00024</v>
      </c>
      <c s="36">
        <f>ROUND(G806*H806,6)</f>
      </c>
      <c r="L806" s="38">
        <v>0</v>
      </c>
      <c s="32">
        <f>ROUND(ROUND(L806,2)*ROUND(G806,3),2)</f>
      </c>
      <c s="36" t="s">
        <v>98</v>
      </c>
      <c>
        <f>(M806*21)/100</f>
      </c>
      <c t="s">
        <v>28</v>
      </c>
    </row>
    <row r="807" spans="1:5" ht="12.75">
      <c r="A807" s="35" t="s">
        <v>55</v>
      </c>
      <c r="E807" s="39" t="s">
        <v>4551</v>
      </c>
    </row>
    <row r="808" spans="1:5" ht="12.75">
      <c r="A808" s="35" t="s">
        <v>56</v>
      </c>
      <c r="E808" s="40" t="s">
        <v>5</v>
      </c>
    </row>
    <row r="809" spans="1:5" ht="12.75">
      <c r="A809" t="s">
        <v>57</v>
      </c>
      <c r="E809" s="39" t="s">
        <v>5</v>
      </c>
    </row>
    <row r="810" spans="1:16" ht="25.5">
      <c r="A810" t="s">
        <v>50</v>
      </c>
      <c s="34" t="s">
        <v>1546</v>
      </c>
      <c s="34" t="s">
        <v>4552</v>
      </c>
      <c s="35" t="s">
        <v>5</v>
      </c>
      <c s="6" t="s">
        <v>4553</v>
      </c>
      <c s="36" t="s">
        <v>4139</v>
      </c>
      <c s="37">
        <v>10</v>
      </c>
      <c s="36">
        <v>0</v>
      </c>
      <c s="36">
        <f>ROUND(G810*H810,6)</f>
      </c>
      <c r="L810" s="38">
        <v>0</v>
      </c>
      <c s="32">
        <f>ROUND(ROUND(L810,2)*ROUND(G810,3),2)</f>
      </c>
      <c s="36" t="s">
        <v>98</v>
      </c>
      <c>
        <f>(M810*21)/100</f>
      </c>
      <c t="s">
        <v>28</v>
      </c>
    </row>
    <row r="811" spans="1:5" ht="25.5">
      <c r="A811" s="35" t="s">
        <v>55</v>
      </c>
      <c r="E811" s="39" t="s">
        <v>4553</v>
      </c>
    </row>
    <row r="812" spans="1:5" ht="12.75">
      <c r="A812" s="35" t="s">
        <v>56</v>
      </c>
      <c r="E812" s="40" t="s">
        <v>5</v>
      </c>
    </row>
    <row r="813" spans="1:5" ht="12.75">
      <c r="A813" t="s">
        <v>57</v>
      </c>
      <c r="E813" s="39" t="s">
        <v>5</v>
      </c>
    </row>
    <row r="814" spans="1:16" ht="25.5">
      <c r="A814" t="s">
        <v>50</v>
      </c>
      <c s="34" t="s">
        <v>1891</v>
      </c>
      <c s="34" t="s">
        <v>4554</v>
      </c>
      <c s="35" t="s">
        <v>5</v>
      </c>
      <c s="6" t="s">
        <v>4555</v>
      </c>
      <c s="36" t="s">
        <v>4139</v>
      </c>
      <c s="37">
        <v>6</v>
      </c>
      <c s="36">
        <v>0</v>
      </c>
      <c s="36">
        <f>ROUND(G814*H814,6)</f>
      </c>
      <c r="L814" s="38">
        <v>0</v>
      </c>
      <c s="32">
        <f>ROUND(ROUND(L814,2)*ROUND(G814,3),2)</f>
      </c>
      <c s="36" t="s">
        <v>98</v>
      </c>
      <c>
        <f>(M814*21)/100</f>
      </c>
      <c t="s">
        <v>28</v>
      </c>
    </row>
    <row r="815" spans="1:5" ht="25.5">
      <c r="A815" s="35" t="s">
        <v>55</v>
      </c>
      <c r="E815" s="39" t="s">
        <v>4555</v>
      </c>
    </row>
    <row r="816" spans="1:5" ht="12.75">
      <c r="A816" s="35" t="s">
        <v>56</v>
      </c>
      <c r="E816" s="40" t="s">
        <v>5</v>
      </c>
    </row>
    <row r="817" spans="1:5" ht="12.75">
      <c r="A817" t="s">
        <v>57</v>
      </c>
      <c r="E817" s="39" t="s">
        <v>5</v>
      </c>
    </row>
    <row r="818" spans="1:16" ht="12.75">
      <c r="A818" t="s">
        <v>50</v>
      </c>
      <c s="34" t="s">
        <v>1897</v>
      </c>
      <c s="34" t="s">
        <v>4556</v>
      </c>
      <c s="35" t="s">
        <v>5</v>
      </c>
      <c s="6" t="s">
        <v>4557</v>
      </c>
      <c s="36" t="s">
        <v>4139</v>
      </c>
      <c s="37">
        <v>58</v>
      </c>
      <c s="36">
        <v>0</v>
      </c>
      <c s="36">
        <f>ROUND(G818*H818,6)</f>
      </c>
      <c r="L818" s="38">
        <v>0</v>
      </c>
      <c s="32">
        <f>ROUND(ROUND(L818,2)*ROUND(G818,3),2)</f>
      </c>
      <c s="36" t="s">
        <v>316</v>
      </c>
      <c>
        <f>(M818*21)/100</f>
      </c>
      <c t="s">
        <v>28</v>
      </c>
    </row>
    <row r="819" spans="1:5" ht="12.75">
      <c r="A819" s="35" t="s">
        <v>55</v>
      </c>
      <c r="E819" s="39" t="s">
        <v>4557</v>
      </c>
    </row>
    <row r="820" spans="1:5" ht="12.75">
      <c r="A820" s="35" t="s">
        <v>56</v>
      </c>
      <c r="E820" s="40" t="s">
        <v>5</v>
      </c>
    </row>
    <row r="821" spans="1:5" ht="12.75">
      <c r="A821" t="s">
        <v>57</v>
      </c>
      <c r="E821" s="39" t="s">
        <v>5</v>
      </c>
    </row>
    <row r="822" spans="1:16" ht="12.75">
      <c r="A822" t="s">
        <v>50</v>
      </c>
      <c s="34" t="s">
        <v>1901</v>
      </c>
      <c s="34" t="s">
        <v>4558</v>
      </c>
      <c s="35" t="s">
        <v>5</v>
      </c>
      <c s="6" t="s">
        <v>4559</v>
      </c>
      <c s="36" t="s">
        <v>4139</v>
      </c>
      <c s="37">
        <v>14</v>
      </c>
      <c s="36">
        <v>0.0018</v>
      </c>
      <c s="36">
        <f>ROUND(G822*H822,6)</f>
      </c>
      <c r="L822" s="38">
        <v>0</v>
      </c>
      <c s="32">
        <f>ROUND(ROUND(L822,2)*ROUND(G822,3),2)</f>
      </c>
      <c s="36" t="s">
        <v>316</v>
      </c>
      <c>
        <f>(M822*21)/100</f>
      </c>
      <c t="s">
        <v>28</v>
      </c>
    </row>
    <row r="823" spans="1:5" ht="12.75">
      <c r="A823" s="35" t="s">
        <v>55</v>
      </c>
      <c r="E823" s="39" t="s">
        <v>4559</v>
      </c>
    </row>
    <row r="824" spans="1:5" ht="12.75">
      <c r="A824" s="35" t="s">
        <v>56</v>
      </c>
      <c r="E824" s="40" t="s">
        <v>5</v>
      </c>
    </row>
    <row r="825" spans="1:5" ht="12.75">
      <c r="A825" t="s">
        <v>57</v>
      </c>
      <c r="E825" s="39" t="s">
        <v>5</v>
      </c>
    </row>
    <row r="826" spans="1:16" ht="25.5">
      <c r="A826" t="s">
        <v>50</v>
      </c>
      <c s="34" t="s">
        <v>1904</v>
      </c>
      <c s="34" t="s">
        <v>4560</v>
      </c>
      <c s="35" t="s">
        <v>5</v>
      </c>
      <c s="6" t="s">
        <v>4561</v>
      </c>
      <c s="36" t="s">
        <v>4139</v>
      </c>
      <c s="37">
        <v>30</v>
      </c>
      <c s="36">
        <v>0.00294</v>
      </c>
      <c s="36">
        <f>ROUND(G826*H826,6)</f>
      </c>
      <c r="L826" s="38">
        <v>0</v>
      </c>
      <c s="32">
        <f>ROUND(ROUND(L826,2)*ROUND(G826,3),2)</f>
      </c>
      <c s="36" t="s">
        <v>316</v>
      </c>
      <c>
        <f>(M826*21)/100</f>
      </c>
      <c t="s">
        <v>28</v>
      </c>
    </row>
    <row r="827" spans="1:5" ht="25.5">
      <c r="A827" s="35" t="s">
        <v>55</v>
      </c>
      <c r="E827" s="39" t="s">
        <v>4561</v>
      </c>
    </row>
    <row r="828" spans="1:5" ht="12.75">
      <c r="A828" s="35" t="s">
        <v>56</v>
      </c>
      <c r="E828" s="40" t="s">
        <v>5</v>
      </c>
    </row>
    <row r="829" spans="1:5" ht="12.75">
      <c r="A829" t="s">
        <v>57</v>
      </c>
      <c r="E829" s="39" t="s">
        <v>5</v>
      </c>
    </row>
    <row r="830" spans="1:16" ht="25.5">
      <c r="A830" t="s">
        <v>50</v>
      </c>
      <c s="34" t="s">
        <v>1908</v>
      </c>
      <c s="34" t="s">
        <v>4562</v>
      </c>
      <c s="35" t="s">
        <v>5</v>
      </c>
      <c s="6" t="s">
        <v>4563</v>
      </c>
      <c s="36" t="s">
        <v>4139</v>
      </c>
      <c s="37">
        <v>6</v>
      </c>
      <c s="36">
        <v>0</v>
      </c>
      <c s="36">
        <f>ROUND(G830*H830,6)</f>
      </c>
      <c r="L830" s="38">
        <v>0</v>
      </c>
      <c s="32">
        <f>ROUND(ROUND(L830,2)*ROUND(G830,3),2)</f>
      </c>
      <c s="36" t="s">
        <v>98</v>
      </c>
      <c>
        <f>(M830*21)/100</f>
      </c>
      <c t="s">
        <v>28</v>
      </c>
    </row>
    <row r="831" spans="1:5" ht="25.5">
      <c r="A831" s="35" t="s">
        <v>55</v>
      </c>
      <c r="E831" s="39" t="s">
        <v>4563</v>
      </c>
    </row>
    <row r="832" spans="1:5" ht="12.75">
      <c r="A832" s="35" t="s">
        <v>56</v>
      </c>
      <c r="E832" s="40" t="s">
        <v>5</v>
      </c>
    </row>
    <row r="833" spans="1:5" ht="12.75">
      <c r="A833" t="s">
        <v>57</v>
      </c>
      <c r="E833" s="39" t="s">
        <v>5</v>
      </c>
    </row>
    <row r="834" spans="1:16" ht="25.5">
      <c r="A834" t="s">
        <v>50</v>
      </c>
      <c s="34" t="s">
        <v>1912</v>
      </c>
      <c s="34" t="s">
        <v>4564</v>
      </c>
      <c s="35" t="s">
        <v>5</v>
      </c>
      <c s="6" t="s">
        <v>4565</v>
      </c>
      <c s="36" t="s">
        <v>4139</v>
      </c>
      <c s="37">
        <v>1</v>
      </c>
      <c s="36">
        <v>0</v>
      </c>
      <c s="36">
        <f>ROUND(G834*H834,6)</f>
      </c>
      <c r="L834" s="38">
        <v>0</v>
      </c>
      <c s="32">
        <f>ROUND(ROUND(L834,2)*ROUND(G834,3),2)</f>
      </c>
      <c s="36" t="s">
        <v>98</v>
      </c>
      <c>
        <f>(M834*21)/100</f>
      </c>
      <c t="s">
        <v>28</v>
      </c>
    </row>
    <row r="835" spans="1:5" ht="25.5">
      <c r="A835" s="35" t="s">
        <v>55</v>
      </c>
      <c r="E835" s="39" t="s">
        <v>4565</v>
      </c>
    </row>
    <row r="836" spans="1:5" ht="12.75">
      <c r="A836" s="35" t="s">
        <v>56</v>
      </c>
      <c r="E836" s="40" t="s">
        <v>5</v>
      </c>
    </row>
    <row r="837" spans="1:5" ht="12.75">
      <c r="A837" t="s">
        <v>57</v>
      </c>
      <c r="E837" s="39" t="s">
        <v>5</v>
      </c>
    </row>
    <row r="838" spans="1:16" ht="12.75">
      <c r="A838" t="s">
        <v>50</v>
      </c>
      <c s="34" t="s">
        <v>1916</v>
      </c>
      <c s="34" t="s">
        <v>4566</v>
      </c>
      <c s="35" t="s">
        <v>5</v>
      </c>
      <c s="6" t="s">
        <v>4567</v>
      </c>
      <c s="36" t="s">
        <v>4139</v>
      </c>
      <c s="37">
        <v>4</v>
      </c>
      <c s="36">
        <v>0.00214</v>
      </c>
      <c s="36">
        <f>ROUND(G838*H838,6)</f>
      </c>
      <c r="L838" s="38">
        <v>0</v>
      </c>
      <c s="32">
        <f>ROUND(ROUND(L838,2)*ROUND(G838,3),2)</f>
      </c>
      <c s="36" t="s">
        <v>98</v>
      </c>
      <c>
        <f>(M838*21)/100</f>
      </c>
      <c t="s">
        <v>28</v>
      </c>
    </row>
    <row r="839" spans="1:5" ht="12.75">
      <c r="A839" s="35" t="s">
        <v>55</v>
      </c>
      <c r="E839" s="39" t="s">
        <v>4567</v>
      </c>
    </row>
    <row r="840" spans="1:5" ht="12.75">
      <c r="A840" s="35" t="s">
        <v>56</v>
      </c>
      <c r="E840" s="40" t="s">
        <v>5</v>
      </c>
    </row>
    <row r="841" spans="1:5" ht="12.75">
      <c r="A841" t="s">
        <v>57</v>
      </c>
      <c r="E841" s="39" t="s">
        <v>5</v>
      </c>
    </row>
    <row r="842" spans="1:16" ht="12.75">
      <c r="A842" t="s">
        <v>50</v>
      </c>
      <c s="34" t="s">
        <v>1919</v>
      </c>
      <c s="34" t="s">
        <v>4568</v>
      </c>
      <c s="35" t="s">
        <v>5</v>
      </c>
      <c s="6" t="s">
        <v>4569</v>
      </c>
      <c s="36" t="s">
        <v>4139</v>
      </c>
      <c s="37">
        <v>4</v>
      </c>
      <c s="36">
        <v>0</v>
      </c>
      <c s="36">
        <f>ROUND(G842*H842,6)</f>
      </c>
      <c r="L842" s="38">
        <v>0</v>
      </c>
      <c s="32">
        <f>ROUND(ROUND(L842,2)*ROUND(G842,3),2)</f>
      </c>
      <c s="36" t="s">
        <v>98</v>
      </c>
      <c>
        <f>(M842*21)/100</f>
      </c>
      <c t="s">
        <v>28</v>
      </c>
    </row>
    <row r="843" spans="1:5" ht="12.75">
      <c r="A843" s="35" t="s">
        <v>55</v>
      </c>
      <c r="E843" s="39" t="s">
        <v>4569</v>
      </c>
    </row>
    <row r="844" spans="1:5" ht="12.75">
      <c r="A844" s="35" t="s">
        <v>56</v>
      </c>
      <c r="E844" s="40" t="s">
        <v>5</v>
      </c>
    </row>
    <row r="845" spans="1:5" ht="12.75">
      <c r="A845" t="s">
        <v>57</v>
      </c>
      <c r="E845" s="39" t="s">
        <v>5</v>
      </c>
    </row>
    <row r="846" spans="1:16" ht="12.75">
      <c r="A846" t="s">
        <v>50</v>
      </c>
      <c s="34" t="s">
        <v>1924</v>
      </c>
      <c s="34" t="s">
        <v>4570</v>
      </c>
      <c s="35" t="s">
        <v>5</v>
      </c>
      <c s="6" t="s">
        <v>4571</v>
      </c>
      <c s="36" t="s">
        <v>228</v>
      </c>
      <c s="37">
        <v>34</v>
      </c>
      <c s="36">
        <v>0</v>
      </c>
      <c s="36">
        <f>ROUND(G846*H846,6)</f>
      </c>
      <c r="L846" s="38">
        <v>0</v>
      </c>
      <c s="32">
        <f>ROUND(ROUND(L846,2)*ROUND(G846,3),2)</f>
      </c>
      <c s="36" t="s">
        <v>98</v>
      </c>
      <c>
        <f>(M846*21)/100</f>
      </c>
      <c t="s">
        <v>28</v>
      </c>
    </row>
    <row r="847" spans="1:5" ht="12.75">
      <c r="A847" s="35" t="s">
        <v>55</v>
      </c>
      <c r="E847" s="39" t="s">
        <v>4571</v>
      </c>
    </row>
    <row r="848" spans="1:5" ht="12.75">
      <c r="A848" s="35" t="s">
        <v>56</v>
      </c>
      <c r="E848" s="40" t="s">
        <v>5</v>
      </c>
    </row>
    <row r="849" spans="1:5" ht="12.75">
      <c r="A849" t="s">
        <v>57</v>
      </c>
      <c r="E849" s="39" t="s">
        <v>5</v>
      </c>
    </row>
    <row r="850" spans="1:16" ht="12.75">
      <c r="A850" t="s">
        <v>50</v>
      </c>
      <c s="34" t="s">
        <v>1929</v>
      </c>
      <c s="34" t="s">
        <v>4572</v>
      </c>
      <c s="35" t="s">
        <v>5</v>
      </c>
      <c s="6" t="s">
        <v>4573</v>
      </c>
      <c s="36" t="s">
        <v>228</v>
      </c>
      <c s="37">
        <v>69</v>
      </c>
      <c s="36">
        <v>0</v>
      </c>
      <c s="36">
        <f>ROUND(G850*H850,6)</f>
      </c>
      <c r="L850" s="38">
        <v>0</v>
      </c>
      <c s="32">
        <f>ROUND(ROUND(L850,2)*ROUND(G850,3),2)</f>
      </c>
      <c s="36" t="s">
        <v>316</v>
      </c>
      <c>
        <f>(M850*21)/100</f>
      </c>
      <c t="s">
        <v>28</v>
      </c>
    </row>
    <row r="851" spans="1:5" ht="12.75">
      <c r="A851" s="35" t="s">
        <v>55</v>
      </c>
      <c r="E851" s="39" t="s">
        <v>4573</v>
      </c>
    </row>
    <row r="852" spans="1:5" ht="12.75">
      <c r="A852" s="35" t="s">
        <v>56</v>
      </c>
      <c r="E852" s="40" t="s">
        <v>5</v>
      </c>
    </row>
    <row r="853" spans="1:5" ht="12.75">
      <c r="A853" t="s">
        <v>57</v>
      </c>
      <c r="E853" s="39" t="s">
        <v>5</v>
      </c>
    </row>
    <row r="854" spans="1:16" ht="12.75">
      <c r="A854" t="s">
        <v>50</v>
      </c>
      <c s="34" t="s">
        <v>1933</v>
      </c>
      <c s="34" t="s">
        <v>4574</v>
      </c>
      <c s="35" t="s">
        <v>5</v>
      </c>
      <c s="6" t="s">
        <v>4575</v>
      </c>
      <c s="36" t="s">
        <v>228</v>
      </c>
      <c s="37">
        <v>14</v>
      </c>
      <c s="36">
        <v>0.00028</v>
      </c>
      <c s="36">
        <f>ROUND(G854*H854,6)</f>
      </c>
      <c r="L854" s="38">
        <v>0</v>
      </c>
      <c s="32">
        <f>ROUND(ROUND(L854,2)*ROUND(G854,3),2)</f>
      </c>
      <c s="36" t="s">
        <v>316</v>
      </c>
      <c>
        <f>(M854*21)/100</f>
      </c>
      <c t="s">
        <v>28</v>
      </c>
    </row>
    <row r="855" spans="1:5" ht="12.75">
      <c r="A855" s="35" t="s">
        <v>55</v>
      </c>
      <c r="E855" s="39" t="s">
        <v>4575</v>
      </c>
    </row>
    <row r="856" spans="1:5" ht="12.75">
      <c r="A856" s="35" t="s">
        <v>56</v>
      </c>
      <c r="E856" s="40" t="s">
        <v>5</v>
      </c>
    </row>
    <row r="857" spans="1:5" ht="12.75">
      <c r="A857" t="s">
        <v>57</v>
      </c>
      <c r="E857" s="39" t="s">
        <v>5</v>
      </c>
    </row>
    <row r="858" spans="1:16" ht="12.75">
      <c r="A858" t="s">
        <v>50</v>
      </c>
      <c s="34" t="s">
        <v>1937</v>
      </c>
      <c s="34" t="s">
        <v>4576</v>
      </c>
      <c s="35" t="s">
        <v>5</v>
      </c>
      <c s="6" t="s">
        <v>4577</v>
      </c>
      <c s="36" t="s">
        <v>228</v>
      </c>
      <c s="37">
        <v>63</v>
      </c>
      <c s="36">
        <v>0</v>
      </c>
      <c s="36">
        <f>ROUND(G858*H858,6)</f>
      </c>
      <c r="L858" s="38">
        <v>0</v>
      </c>
      <c s="32">
        <f>ROUND(ROUND(L858,2)*ROUND(G858,3),2)</f>
      </c>
      <c s="36" t="s">
        <v>98</v>
      </c>
      <c>
        <f>(M858*21)/100</f>
      </c>
      <c t="s">
        <v>28</v>
      </c>
    </row>
    <row r="859" spans="1:5" ht="12.75">
      <c r="A859" s="35" t="s">
        <v>55</v>
      </c>
      <c r="E859" s="39" t="s">
        <v>4577</v>
      </c>
    </row>
    <row r="860" spans="1:5" ht="12.75">
      <c r="A860" s="35" t="s">
        <v>56</v>
      </c>
      <c r="E860" s="40" t="s">
        <v>5</v>
      </c>
    </row>
    <row r="861" spans="1:5" ht="12.75">
      <c r="A861" t="s">
        <v>57</v>
      </c>
      <c r="E861" s="39" t="s">
        <v>5</v>
      </c>
    </row>
    <row r="862" spans="1:16" ht="25.5">
      <c r="A862" t="s">
        <v>50</v>
      </c>
      <c s="34" t="s">
        <v>1941</v>
      </c>
      <c s="34" t="s">
        <v>4578</v>
      </c>
      <c s="35" t="s">
        <v>5</v>
      </c>
      <c s="6" t="s">
        <v>4579</v>
      </c>
      <c s="36" t="s">
        <v>228</v>
      </c>
      <c s="37">
        <v>2</v>
      </c>
      <c s="36">
        <v>0</v>
      </c>
      <c s="36">
        <f>ROUND(G862*H862,6)</f>
      </c>
      <c r="L862" s="38">
        <v>0</v>
      </c>
      <c s="32">
        <f>ROUND(ROUND(L862,2)*ROUND(G862,3),2)</f>
      </c>
      <c s="36" t="s">
        <v>98</v>
      </c>
      <c>
        <f>(M862*21)/100</f>
      </c>
      <c t="s">
        <v>28</v>
      </c>
    </row>
    <row r="863" spans="1:5" ht="25.5">
      <c r="A863" s="35" t="s">
        <v>55</v>
      </c>
      <c r="E863" s="39" t="s">
        <v>4579</v>
      </c>
    </row>
    <row r="864" spans="1:5" ht="12.75">
      <c r="A864" s="35" t="s">
        <v>56</v>
      </c>
      <c r="E864" s="40" t="s">
        <v>5</v>
      </c>
    </row>
    <row r="865" spans="1:5" ht="12.75">
      <c r="A865" t="s">
        <v>57</v>
      </c>
      <c r="E865" s="39" t="s">
        <v>5</v>
      </c>
    </row>
    <row r="866" spans="1:16" ht="25.5">
      <c r="A866" t="s">
        <v>50</v>
      </c>
      <c s="34" t="s">
        <v>1944</v>
      </c>
      <c s="34" t="s">
        <v>4580</v>
      </c>
      <c s="35" t="s">
        <v>5</v>
      </c>
      <c s="6" t="s">
        <v>4581</v>
      </c>
      <c s="36" t="s">
        <v>228</v>
      </c>
      <c s="37">
        <v>1</v>
      </c>
      <c s="36">
        <v>0</v>
      </c>
      <c s="36">
        <f>ROUND(G866*H866,6)</f>
      </c>
      <c r="L866" s="38">
        <v>0</v>
      </c>
      <c s="32">
        <f>ROUND(ROUND(L866,2)*ROUND(G866,3),2)</f>
      </c>
      <c s="36" t="s">
        <v>98</v>
      </c>
      <c>
        <f>(M866*21)/100</f>
      </c>
      <c t="s">
        <v>28</v>
      </c>
    </row>
    <row r="867" spans="1:5" ht="25.5">
      <c r="A867" s="35" t="s">
        <v>55</v>
      </c>
      <c r="E867" s="39" t="s">
        <v>4581</v>
      </c>
    </row>
    <row r="868" spans="1:5" ht="12.75">
      <c r="A868" s="35" t="s">
        <v>56</v>
      </c>
      <c r="E868" s="40" t="s">
        <v>5</v>
      </c>
    </row>
    <row r="869" spans="1:5" ht="12.75">
      <c r="A869" t="s">
        <v>57</v>
      </c>
      <c r="E869" s="39" t="s">
        <v>5</v>
      </c>
    </row>
    <row r="870" spans="1:16" ht="12.75">
      <c r="A870" t="s">
        <v>50</v>
      </c>
      <c s="34" t="s">
        <v>1947</v>
      </c>
      <c s="34" t="s">
        <v>4582</v>
      </c>
      <c s="35" t="s">
        <v>5</v>
      </c>
      <c s="6" t="s">
        <v>4583</v>
      </c>
      <c s="36" t="s">
        <v>228</v>
      </c>
      <c s="37">
        <v>15</v>
      </c>
      <c s="36">
        <v>9E-05</v>
      </c>
      <c s="36">
        <f>ROUND(G870*H870,6)</f>
      </c>
      <c r="L870" s="38">
        <v>0</v>
      </c>
      <c s="32">
        <f>ROUND(ROUND(L870,2)*ROUND(G870,3),2)</f>
      </c>
      <c s="36" t="s">
        <v>316</v>
      </c>
      <c>
        <f>(M870*21)/100</f>
      </c>
      <c t="s">
        <v>28</v>
      </c>
    </row>
    <row r="871" spans="1:5" ht="12.75">
      <c r="A871" s="35" t="s">
        <v>55</v>
      </c>
      <c r="E871" s="39" t="s">
        <v>4583</v>
      </c>
    </row>
    <row r="872" spans="1:5" ht="12.75">
      <c r="A872" s="35" t="s">
        <v>56</v>
      </c>
      <c r="E872" s="40" t="s">
        <v>5</v>
      </c>
    </row>
    <row r="873" spans="1:5" ht="12.75">
      <c r="A873" t="s">
        <v>57</v>
      </c>
      <c r="E873" s="39" t="s">
        <v>5</v>
      </c>
    </row>
    <row r="874" spans="1:16" ht="12.75">
      <c r="A874" t="s">
        <v>50</v>
      </c>
      <c s="34" t="s">
        <v>1950</v>
      </c>
      <c s="34" t="s">
        <v>4584</v>
      </c>
      <c s="35" t="s">
        <v>5</v>
      </c>
      <c s="6" t="s">
        <v>4585</v>
      </c>
      <c s="36" t="s">
        <v>4139</v>
      </c>
      <c s="37">
        <v>1</v>
      </c>
      <c s="36">
        <v>0</v>
      </c>
      <c s="36">
        <f>ROUND(G874*H874,6)</f>
      </c>
      <c r="L874" s="38">
        <v>0</v>
      </c>
      <c s="32">
        <f>ROUND(ROUND(L874,2)*ROUND(G874,3),2)</f>
      </c>
      <c s="36" t="s">
        <v>98</v>
      </c>
      <c>
        <f>(M874*21)/100</f>
      </c>
      <c t="s">
        <v>28</v>
      </c>
    </row>
    <row r="875" spans="1:5" ht="12.75">
      <c r="A875" s="35" t="s">
        <v>55</v>
      </c>
      <c r="E875" s="39" t="s">
        <v>4585</v>
      </c>
    </row>
    <row r="876" spans="1:5" ht="12.75">
      <c r="A876" s="35" t="s">
        <v>56</v>
      </c>
      <c r="E876" s="40" t="s">
        <v>5</v>
      </c>
    </row>
    <row r="877" spans="1:5" ht="12.75">
      <c r="A877" t="s">
        <v>57</v>
      </c>
      <c r="E877" s="39" t="s">
        <v>5</v>
      </c>
    </row>
    <row r="878" spans="1:16" ht="25.5">
      <c r="A878" t="s">
        <v>50</v>
      </c>
      <c s="34" t="s">
        <v>1954</v>
      </c>
      <c s="34" t="s">
        <v>4586</v>
      </c>
      <c s="35" t="s">
        <v>5</v>
      </c>
      <c s="6" t="s">
        <v>4587</v>
      </c>
      <c s="36" t="s">
        <v>342</v>
      </c>
      <c s="37">
        <v>0.21</v>
      </c>
      <c s="36">
        <v>0</v>
      </c>
      <c s="36">
        <f>ROUND(G878*H878,6)</f>
      </c>
      <c r="L878" s="38">
        <v>0</v>
      </c>
      <c s="32">
        <f>ROUND(ROUND(L878,2)*ROUND(G878,3),2)</f>
      </c>
      <c s="36" t="s">
        <v>316</v>
      </c>
      <c>
        <f>(M878*21)/100</f>
      </c>
      <c t="s">
        <v>28</v>
      </c>
    </row>
    <row r="879" spans="1:5" ht="25.5">
      <c r="A879" s="35" t="s">
        <v>55</v>
      </c>
      <c r="E879" s="39" t="s">
        <v>4587</v>
      </c>
    </row>
    <row r="880" spans="1:5" ht="12.75">
      <c r="A880" s="35" t="s">
        <v>56</v>
      </c>
      <c r="E880" s="40" t="s">
        <v>5</v>
      </c>
    </row>
    <row r="881" spans="1:5" ht="12.75">
      <c r="A881" t="s">
        <v>57</v>
      </c>
      <c r="E881" s="39" t="s">
        <v>5</v>
      </c>
    </row>
    <row r="882" spans="1:13" ht="12.75">
      <c r="A882" t="s">
        <v>47</v>
      </c>
      <c r="C882" s="31" t="s">
        <v>4588</v>
      </c>
      <c r="E882" s="33" t="s">
        <v>4589</v>
      </c>
      <c r="J882" s="32">
        <f>0</f>
      </c>
      <c s="32">
        <f>0</f>
      </c>
      <c s="32">
        <f>0+L883+L887+L891+L895+L899+L903</f>
      </c>
      <c s="32">
        <f>0+M883+M887+M891+M895+M899+M903</f>
      </c>
    </row>
    <row r="883" spans="1:16" ht="25.5">
      <c r="A883" t="s">
        <v>50</v>
      </c>
      <c s="34" t="s">
        <v>4590</v>
      </c>
      <c s="34" t="s">
        <v>4591</v>
      </c>
      <c s="35" t="s">
        <v>5</v>
      </c>
      <c s="6" t="s">
        <v>4592</v>
      </c>
      <c s="36" t="s">
        <v>4139</v>
      </c>
      <c s="37">
        <v>33</v>
      </c>
      <c s="36">
        <v>0.0092</v>
      </c>
      <c s="36">
        <f>ROUND(G883*H883,6)</f>
      </c>
      <c r="L883" s="38">
        <v>0</v>
      </c>
      <c s="32">
        <f>ROUND(ROUND(L883,2)*ROUND(G883,3),2)</f>
      </c>
      <c s="36" t="s">
        <v>316</v>
      </c>
      <c>
        <f>(M883*21)/100</f>
      </c>
      <c t="s">
        <v>28</v>
      </c>
    </row>
    <row r="884" spans="1:5" ht="25.5">
      <c r="A884" s="35" t="s">
        <v>55</v>
      </c>
      <c r="E884" s="39" t="s">
        <v>4592</v>
      </c>
    </row>
    <row r="885" spans="1:5" ht="12.75">
      <c r="A885" s="35" t="s">
        <v>56</v>
      </c>
      <c r="E885" s="40" t="s">
        <v>5</v>
      </c>
    </row>
    <row r="886" spans="1:5" ht="12.75">
      <c r="A886" t="s">
        <v>57</v>
      </c>
      <c r="E886" s="39" t="s">
        <v>5</v>
      </c>
    </row>
    <row r="887" spans="1:16" ht="25.5">
      <c r="A887" t="s">
        <v>50</v>
      </c>
      <c s="34" t="s">
        <v>1971</v>
      </c>
      <c s="34" t="s">
        <v>4593</v>
      </c>
      <c s="35" t="s">
        <v>5</v>
      </c>
      <c s="6" t="s">
        <v>4594</v>
      </c>
      <c s="36" t="s">
        <v>4139</v>
      </c>
      <c s="37">
        <v>10</v>
      </c>
      <c s="36">
        <v>0</v>
      </c>
      <c s="36">
        <f>ROUND(G887*H887,6)</f>
      </c>
      <c r="L887" s="38">
        <v>0</v>
      </c>
      <c s="32">
        <f>ROUND(ROUND(L887,2)*ROUND(G887,3),2)</f>
      </c>
      <c s="36" t="s">
        <v>98</v>
      </c>
      <c>
        <f>(M887*21)/100</f>
      </c>
      <c t="s">
        <v>28</v>
      </c>
    </row>
    <row r="888" spans="1:5" ht="38.25">
      <c r="A888" s="35" t="s">
        <v>55</v>
      </c>
      <c r="E888" s="39" t="s">
        <v>4595</v>
      </c>
    </row>
    <row r="889" spans="1:5" ht="12.75">
      <c r="A889" s="35" t="s">
        <v>56</v>
      </c>
      <c r="E889" s="40" t="s">
        <v>5</v>
      </c>
    </row>
    <row r="890" spans="1:5" ht="12.75">
      <c r="A890" t="s">
        <v>57</v>
      </c>
      <c r="E890" s="39" t="s">
        <v>5</v>
      </c>
    </row>
    <row r="891" spans="1:16" ht="25.5">
      <c r="A891" t="s">
        <v>50</v>
      </c>
      <c s="34" t="s">
        <v>1975</v>
      </c>
      <c s="34" t="s">
        <v>4596</v>
      </c>
      <c s="35" t="s">
        <v>5</v>
      </c>
      <c s="6" t="s">
        <v>4597</v>
      </c>
      <c s="36" t="s">
        <v>4139</v>
      </c>
      <c s="37">
        <v>1</v>
      </c>
      <c s="36">
        <v>0</v>
      </c>
      <c s="36">
        <f>ROUND(G891*H891,6)</f>
      </c>
      <c r="L891" s="38">
        <v>0</v>
      </c>
      <c s="32">
        <f>ROUND(ROUND(L891,2)*ROUND(G891,3),2)</f>
      </c>
      <c s="36" t="s">
        <v>98</v>
      </c>
      <c>
        <f>(M891*21)/100</f>
      </c>
      <c t="s">
        <v>28</v>
      </c>
    </row>
    <row r="892" spans="1:5" ht="25.5">
      <c r="A892" s="35" t="s">
        <v>55</v>
      </c>
      <c r="E892" s="39" t="s">
        <v>4597</v>
      </c>
    </row>
    <row r="893" spans="1:5" ht="12.75">
      <c r="A893" s="35" t="s">
        <v>56</v>
      </c>
      <c r="E893" s="40" t="s">
        <v>5</v>
      </c>
    </row>
    <row r="894" spans="1:5" ht="12.75">
      <c r="A894" t="s">
        <v>57</v>
      </c>
      <c r="E894" s="39" t="s">
        <v>5</v>
      </c>
    </row>
    <row r="895" spans="1:16" ht="38.25">
      <c r="A895" t="s">
        <v>50</v>
      </c>
      <c s="34" t="s">
        <v>1979</v>
      </c>
      <c s="34" t="s">
        <v>4598</v>
      </c>
      <c s="35" t="s">
        <v>5</v>
      </c>
      <c s="6" t="s">
        <v>4599</v>
      </c>
      <c s="36" t="s">
        <v>4139</v>
      </c>
      <c s="37">
        <v>8</v>
      </c>
      <c s="36">
        <v>0</v>
      </c>
      <c s="36">
        <f>ROUND(G895*H895,6)</f>
      </c>
      <c r="L895" s="38">
        <v>0</v>
      </c>
      <c s="32">
        <f>ROUND(ROUND(L895,2)*ROUND(G895,3),2)</f>
      </c>
      <c s="36" t="s">
        <v>98</v>
      </c>
      <c>
        <f>(M895*21)/100</f>
      </c>
      <c t="s">
        <v>28</v>
      </c>
    </row>
    <row r="896" spans="1:5" ht="51">
      <c r="A896" s="35" t="s">
        <v>55</v>
      </c>
      <c r="E896" s="39" t="s">
        <v>4600</v>
      </c>
    </row>
    <row r="897" spans="1:5" ht="12.75">
      <c r="A897" s="35" t="s">
        <v>56</v>
      </c>
      <c r="E897" s="40" t="s">
        <v>5</v>
      </c>
    </row>
    <row r="898" spans="1:5" ht="12.75">
      <c r="A898" t="s">
        <v>57</v>
      </c>
      <c r="E898" s="39" t="s">
        <v>5</v>
      </c>
    </row>
    <row r="899" spans="1:16" ht="12.75">
      <c r="A899" t="s">
        <v>50</v>
      </c>
      <c s="34" t="s">
        <v>1549</v>
      </c>
      <c s="34" t="s">
        <v>4601</v>
      </c>
      <c s="35" t="s">
        <v>5</v>
      </c>
      <c s="6" t="s">
        <v>4602</v>
      </c>
      <c s="36" t="s">
        <v>4139</v>
      </c>
      <c s="37">
        <v>1</v>
      </c>
      <c s="36">
        <v>0</v>
      </c>
      <c s="36">
        <f>ROUND(G899*H899,6)</f>
      </c>
      <c r="L899" s="38">
        <v>0</v>
      </c>
      <c s="32">
        <f>ROUND(ROUND(L899,2)*ROUND(G899,3),2)</f>
      </c>
      <c s="36" t="s">
        <v>98</v>
      </c>
      <c>
        <f>(M899*21)/100</f>
      </c>
      <c t="s">
        <v>28</v>
      </c>
    </row>
    <row r="900" spans="1:5" ht="12.75">
      <c r="A900" s="35" t="s">
        <v>55</v>
      </c>
      <c r="E900" s="39" t="s">
        <v>4602</v>
      </c>
    </row>
    <row r="901" spans="1:5" ht="12.75">
      <c r="A901" s="35" t="s">
        <v>56</v>
      </c>
      <c r="E901" s="40" t="s">
        <v>5</v>
      </c>
    </row>
    <row r="902" spans="1:5" ht="12.75">
      <c r="A902" t="s">
        <v>57</v>
      </c>
      <c r="E902" s="39" t="s">
        <v>5</v>
      </c>
    </row>
    <row r="903" spans="1:16" ht="25.5">
      <c r="A903" t="s">
        <v>50</v>
      </c>
      <c s="34" t="s">
        <v>1983</v>
      </c>
      <c s="34" t="s">
        <v>4603</v>
      </c>
      <c s="35" t="s">
        <v>5</v>
      </c>
      <c s="6" t="s">
        <v>4604</v>
      </c>
      <c s="36" t="s">
        <v>342</v>
      </c>
      <c s="37">
        <v>0.21</v>
      </c>
      <c s="36">
        <v>0</v>
      </c>
      <c s="36">
        <f>ROUND(G903*H903,6)</f>
      </c>
      <c r="L903" s="38">
        <v>0</v>
      </c>
      <c s="32">
        <f>ROUND(ROUND(L903,2)*ROUND(G903,3),2)</f>
      </c>
      <c s="36" t="s">
        <v>316</v>
      </c>
      <c>
        <f>(M903*21)/100</f>
      </c>
      <c t="s">
        <v>28</v>
      </c>
    </row>
    <row r="904" spans="1:5" ht="25.5">
      <c r="A904" s="35" t="s">
        <v>55</v>
      </c>
      <c r="E904" s="39" t="s">
        <v>4604</v>
      </c>
    </row>
    <row r="905" spans="1:5" ht="12.75">
      <c r="A905" s="35" t="s">
        <v>56</v>
      </c>
      <c r="E905" s="40" t="s">
        <v>5</v>
      </c>
    </row>
    <row r="906" spans="1:5" ht="12.75">
      <c r="A906" t="s">
        <v>57</v>
      </c>
      <c r="E9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0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COUNTIFS(L8:L998,"=0",A8:A998,"P")+COUNTIFS(L8:L998,"",A8:A998,"P")+SUM(Q8:Q998)</f>
      </c>
    </row>
    <row r="8" spans="1:13" ht="12.75">
      <c r="A8" t="s">
        <v>45</v>
      </c>
      <c r="C8" s="28" t="s">
        <v>4607</v>
      </c>
      <c r="E8" s="30" t="s">
        <v>4606</v>
      </c>
      <c r="J8" s="29">
        <f>0+J9+J78+J211+J392+J521+J870+J891+J936+J997</f>
      </c>
      <c s="29">
        <f>0+K9+K78+K211+K392+K521+K870+K891+K936+K997</f>
      </c>
      <c s="29">
        <f>0+L9+L78+L211+L392+L521+L870+L891+L936+L997</f>
      </c>
      <c s="29">
        <f>0+M9+M78+M211+M392+M521+M870+M891+M936+M997</f>
      </c>
    </row>
    <row r="9" spans="1:13" ht="12.75">
      <c r="A9" t="s">
        <v>47</v>
      </c>
      <c r="C9" s="31" t="s">
        <v>1969</v>
      </c>
      <c r="E9" s="33" t="s">
        <v>1970</v>
      </c>
      <c r="J9" s="32">
        <f>0</f>
      </c>
      <c s="32">
        <f>0</f>
      </c>
      <c s="32">
        <f>0+L10+L14+L18+L22+L26+L30+L34+L38+L42+L46+L50+L54+L58+L62+L66+L70+L74</f>
      </c>
      <c s="32">
        <f>0+M10+M14+M18+M22+M26+M30+M34+M38+M42+M46+M50+M54+M58+M62+M66+M70+M74</f>
      </c>
    </row>
    <row r="10" spans="1:16" ht="25.5">
      <c r="A10" t="s">
        <v>50</v>
      </c>
      <c s="34" t="s">
        <v>28</v>
      </c>
      <c s="34" t="s">
        <v>4180</v>
      </c>
      <c s="35" t="s">
        <v>5</v>
      </c>
      <c s="6" t="s">
        <v>4181</v>
      </c>
      <c s="36" t="s">
        <v>78</v>
      </c>
      <c s="37">
        <v>858.6</v>
      </c>
      <c s="36">
        <v>9E-05</v>
      </c>
      <c s="36">
        <f>ROUND(G10*H10,6)</f>
      </c>
      <c r="L10" s="38">
        <v>0</v>
      </c>
      <c s="32">
        <f>ROUND(ROUND(L10,2)*ROUND(G10,3),2)</f>
      </c>
      <c s="36" t="s">
        <v>316</v>
      </c>
      <c>
        <f>(M10*21)/100</f>
      </c>
      <c t="s">
        <v>28</v>
      </c>
    </row>
    <row r="11" spans="1:5" ht="51">
      <c r="A11" s="35" t="s">
        <v>55</v>
      </c>
      <c r="E11" s="39" t="s">
        <v>4182</v>
      </c>
    </row>
    <row r="12" spans="1:5" ht="12.75">
      <c r="A12" s="35" t="s">
        <v>56</v>
      </c>
      <c r="E12" s="40" t="s">
        <v>5</v>
      </c>
    </row>
    <row r="13" spans="1:5" ht="12.75">
      <c r="A13" t="s">
        <v>57</v>
      </c>
      <c r="E13" s="39" t="s">
        <v>5</v>
      </c>
    </row>
    <row r="14" spans="1:16" ht="25.5">
      <c r="A14" t="s">
        <v>50</v>
      </c>
      <c s="34" t="s">
        <v>26</v>
      </c>
      <c s="34" t="s">
        <v>4183</v>
      </c>
      <c s="35" t="s">
        <v>5</v>
      </c>
      <c s="6" t="s">
        <v>4181</v>
      </c>
      <c s="36" t="s">
        <v>78</v>
      </c>
      <c s="37">
        <v>547.2</v>
      </c>
      <c s="36">
        <v>0.00017</v>
      </c>
      <c s="36">
        <f>ROUND(G14*H14,6)</f>
      </c>
      <c r="L14" s="38">
        <v>0</v>
      </c>
      <c s="32">
        <f>ROUND(ROUND(L14,2)*ROUND(G14,3),2)</f>
      </c>
      <c s="36" t="s">
        <v>316</v>
      </c>
      <c>
        <f>(M14*21)/100</f>
      </c>
      <c t="s">
        <v>28</v>
      </c>
    </row>
    <row r="15" spans="1:5" ht="51">
      <c r="A15" s="35" t="s">
        <v>55</v>
      </c>
      <c r="E15" s="39" t="s">
        <v>4184</v>
      </c>
    </row>
    <row r="16" spans="1:5" ht="12.75">
      <c r="A16" s="35" t="s">
        <v>56</v>
      </c>
      <c r="E16" s="40" t="s">
        <v>5</v>
      </c>
    </row>
    <row r="17" spans="1:5" ht="12.75">
      <c r="A17" t="s">
        <v>57</v>
      </c>
      <c r="E17" s="39" t="s">
        <v>5</v>
      </c>
    </row>
    <row r="18" spans="1:16" ht="25.5">
      <c r="A18" t="s">
        <v>50</v>
      </c>
      <c s="34" t="s">
        <v>63</v>
      </c>
      <c s="34" t="s">
        <v>4185</v>
      </c>
      <c s="35" t="s">
        <v>5</v>
      </c>
      <c s="6" t="s">
        <v>4181</v>
      </c>
      <c s="36" t="s">
        <v>78</v>
      </c>
      <c s="37">
        <v>95.4</v>
      </c>
      <c s="36">
        <v>0.00014</v>
      </c>
      <c s="36">
        <f>ROUND(G18*H18,6)</f>
      </c>
      <c r="L18" s="38">
        <v>0</v>
      </c>
      <c s="32">
        <f>ROUND(ROUND(L18,2)*ROUND(G18,3),2)</f>
      </c>
      <c s="36" t="s">
        <v>316</v>
      </c>
      <c>
        <f>(M18*21)/100</f>
      </c>
      <c t="s">
        <v>28</v>
      </c>
    </row>
    <row r="19" spans="1:5" ht="51">
      <c r="A19" s="35" t="s">
        <v>55</v>
      </c>
      <c r="E19" s="39" t="s">
        <v>4186</v>
      </c>
    </row>
    <row r="20" spans="1:5" ht="12.75">
      <c r="A20" s="35" t="s">
        <v>56</v>
      </c>
      <c r="E20" s="40" t="s">
        <v>5</v>
      </c>
    </row>
    <row r="21" spans="1:5" ht="12.75">
      <c r="A21" t="s">
        <v>57</v>
      </c>
      <c r="E21" s="39" t="s">
        <v>5</v>
      </c>
    </row>
    <row r="22" spans="1:16" ht="25.5">
      <c r="A22" t="s">
        <v>50</v>
      </c>
      <c s="34" t="s">
        <v>66</v>
      </c>
      <c s="34" t="s">
        <v>4187</v>
      </c>
      <c s="35" t="s">
        <v>5</v>
      </c>
      <c s="6" t="s">
        <v>4181</v>
      </c>
      <c s="36" t="s">
        <v>78</v>
      </c>
      <c s="37">
        <v>60.8</v>
      </c>
      <c s="36">
        <v>0.00025</v>
      </c>
      <c s="36">
        <f>ROUND(G22*H22,6)</f>
      </c>
      <c r="L22" s="38">
        <v>0</v>
      </c>
      <c s="32">
        <f>ROUND(ROUND(L22,2)*ROUND(G22,3),2)</f>
      </c>
      <c s="36" t="s">
        <v>316</v>
      </c>
      <c>
        <f>(M22*21)/100</f>
      </c>
      <c t="s">
        <v>28</v>
      </c>
    </row>
    <row r="23" spans="1:5" ht="51">
      <c r="A23" s="35" t="s">
        <v>55</v>
      </c>
      <c r="E23" s="39" t="s">
        <v>4188</v>
      </c>
    </row>
    <row r="24" spans="1:5" ht="12.75">
      <c r="A24" s="35" t="s">
        <v>56</v>
      </c>
      <c r="E24" s="40" t="s">
        <v>5</v>
      </c>
    </row>
    <row r="25" spans="1:5" ht="12.75">
      <c r="A25" t="s">
        <v>57</v>
      </c>
      <c r="E25" s="39" t="s">
        <v>5</v>
      </c>
    </row>
    <row r="26" spans="1:16" ht="38.25">
      <c r="A26" t="s">
        <v>50</v>
      </c>
      <c s="34" t="s">
        <v>27</v>
      </c>
      <c s="34" t="s">
        <v>4608</v>
      </c>
      <c s="35" t="s">
        <v>5</v>
      </c>
      <c s="6" t="s">
        <v>4609</v>
      </c>
      <c s="36" t="s">
        <v>78</v>
      </c>
      <c s="37">
        <v>1000</v>
      </c>
      <c s="36">
        <v>0</v>
      </c>
      <c s="36">
        <f>ROUND(G26*H26,6)</f>
      </c>
      <c r="L26" s="38">
        <v>0</v>
      </c>
      <c s="32">
        <f>ROUND(ROUND(L26,2)*ROUND(G26,3),2)</f>
      </c>
      <c s="36" t="s">
        <v>316</v>
      </c>
      <c>
        <f>(M26*21)/100</f>
      </c>
      <c t="s">
        <v>28</v>
      </c>
    </row>
    <row r="27" spans="1:5" ht="38.25">
      <c r="A27" s="35" t="s">
        <v>55</v>
      </c>
      <c r="E27" s="39" t="s">
        <v>4610</v>
      </c>
    </row>
    <row r="28" spans="1:5" ht="12.75">
      <c r="A28" s="35" t="s">
        <v>56</v>
      </c>
      <c r="E28" s="40" t="s">
        <v>5</v>
      </c>
    </row>
    <row r="29" spans="1:5" ht="12.75">
      <c r="A29" t="s">
        <v>57</v>
      </c>
      <c r="E29" s="39" t="s">
        <v>5</v>
      </c>
    </row>
    <row r="30" spans="1:16" ht="12.75">
      <c r="A30" t="s">
        <v>50</v>
      </c>
      <c s="34" t="s">
        <v>75</v>
      </c>
      <c s="34" t="s">
        <v>4611</v>
      </c>
      <c s="35" t="s">
        <v>5</v>
      </c>
      <c s="6" t="s">
        <v>4612</v>
      </c>
      <c s="36" t="s">
        <v>78</v>
      </c>
      <c s="37">
        <v>106</v>
      </c>
      <c s="36">
        <v>0</v>
      </c>
      <c s="36">
        <f>ROUND(G30*H30,6)</f>
      </c>
      <c r="L30" s="38">
        <v>0</v>
      </c>
      <c s="32">
        <f>ROUND(ROUND(L30,2)*ROUND(G30,3),2)</f>
      </c>
      <c s="36" t="s">
        <v>98</v>
      </c>
      <c>
        <f>(M30*21)/100</f>
      </c>
      <c t="s">
        <v>28</v>
      </c>
    </row>
    <row r="31" spans="1:5" ht="12.75">
      <c r="A31" s="35" t="s">
        <v>55</v>
      </c>
      <c r="E31" s="39" t="s">
        <v>4612</v>
      </c>
    </row>
    <row r="32" spans="1:5" ht="12.75">
      <c r="A32" s="35" t="s">
        <v>56</v>
      </c>
      <c r="E32" s="40" t="s">
        <v>5</v>
      </c>
    </row>
    <row r="33" spans="1:5" ht="12.75">
      <c r="A33" t="s">
        <v>57</v>
      </c>
      <c r="E33" s="39" t="s">
        <v>5</v>
      </c>
    </row>
    <row r="34" spans="1:16" ht="12.75">
      <c r="A34" t="s">
        <v>50</v>
      </c>
      <c s="34" t="s">
        <v>79</v>
      </c>
      <c s="34" t="s">
        <v>4613</v>
      </c>
      <c s="35" t="s">
        <v>5</v>
      </c>
      <c s="6" t="s">
        <v>4614</v>
      </c>
      <c s="36" t="s">
        <v>78</v>
      </c>
      <c s="37">
        <v>44</v>
      </c>
      <c s="36">
        <v>0</v>
      </c>
      <c s="36">
        <f>ROUND(G34*H34,6)</f>
      </c>
      <c r="L34" s="38">
        <v>0</v>
      </c>
      <c s="32">
        <f>ROUND(ROUND(L34,2)*ROUND(G34,3),2)</f>
      </c>
      <c s="36" t="s">
        <v>98</v>
      </c>
      <c>
        <f>(M34*21)/100</f>
      </c>
      <c t="s">
        <v>28</v>
      </c>
    </row>
    <row r="35" spans="1:5" ht="12.75">
      <c r="A35" s="35" t="s">
        <v>55</v>
      </c>
      <c r="E35" s="39" t="s">
        <v>4614</v>
      </c>
    </row>
    <row r="36" spans="1:5" ht="12.75">
      <c r="A36" s="35" t="s">
        <v>56</v>
      </c>
      <c r="E36" s="40" t="s">
        <v>5</v>
      </c>
    </row>
    <row r="37" spans="1:5" ht="12.75">
      <c r="A37" t="s">
        <v>57</v>
      </c>
      <c r="E37" s="39" t="s">
        <v>5</v>
      </c>
    </row>
    <row r="38" spans="1:16" ht="12.75">
      <c r="A38" t="s">
        <v>50</v>
      </c>
      <c s="34" t="s">
        <v>82</v>
      </c>
      <c s="34" t="s">
        <v>4615</v>
      </c>
      <c s="35" t="s">
        <v>5</v>
      </c>
      <c s="6" t="s">
        <v>4616</v>
      </c>
      <c s="36" t="s">
        <v>78</v>
      </c>
      <c s="37">
        <v>140</v>
      </c>
      <c s="36">
        <v>0</v>
      </c>
      <c s="36">
        <f>ROUND(G38*H38,6)</f>
      </c>
      <c r="L38" s="38">
        <v>0</v>
      </c>
      <c s="32">
        <f>ROUND(ROUND(L38,2)*ROUND(G38,3),2)</f>
      </c>
      <c s="36" t="s">
        <v>98</v>
      </c>
      <c>
        <f>(M38*21)/100</f>
      </c>
      <c t="s">
        <v>28</v>
      </c>
    </row>
    <row r="39" spans="1:5" ht="12.75">
      <c r="A39" s="35" t="s">
        <v>55</v>
      </c>
      <c r="E39" s="39" t="s">
        <v>4616</v>
      </c>
    </row>
    <row r="40" spans="1:5" ht="12.75">
      <c r="A40" s="35" t="s">
        <v>56</v>
      </c>
      <c r="E40" s="40" t="s">
        <v>5</v>
      </c>
    </row>
    <row r="41" spans="1:5" ht="12.75">
      <c r="A41" t="s">
        <v>57</v>
      </c>
      <c r="E41" s="39" t="s">
        <v>5</v>
      </c>
    </row>
    <row r="42" spans="1:16" ht="12.75">
      <c r="A42" t="s">
        <v>50</v>
      </c>
      <c s="34" t="s">
        <v>86</v>
      </c>
      <c s="34" t="s">
        <v>4617</v>
      </c>
      <c s="35" t="s">
        <v>5</v>
      </c>
      <c s="6" t="s">
        <v>4618</v>
      </c>
      <c s="36" t="s">
        <v>78</v>
      </c>
      <c s="37">
        <v>156</v>
      </c>
      <c s="36">
        <v>0</v>
      </c>
      <c s="36">
        <f>ROUND(G42*H42,6)</f>
      </c>
      <c r="L42" s="38">
        <v>0</v>
      </c>
      <c s="32">
        <f>ROUND(ROUND(L42,2)*ROUND(G42,3),2)</f>
      </c>
      <c s="36" t="s">
        <v>98</v>
      </c>
      <c>
        <f>(M42*21)/100</f>
      </c>
      <c t="s">
        <v>28</v>
      </c>
    </row>
    <row r="43" spans="1:5" ht="12.75">
      <c r="A43" s="35" t="s">
        <v>55</v>
      </c>
      <c r="E43" s="39" t="s">
        <v>4618</v>
      </c>
    </row>
    <row r="44" spans="1:5" ht="12.75">
      <c r="A44" s="35" t="s">
        <v>56</v>
      </c>
      <c r="E44" s="40" t="s">
        <v>5</v>
      </c>
    </row>
    <row r="45" spans="1:5" ht="12.75">
      <c r="A45" t="s">
        <v>57</v>
      </c>
      <c r="E45" s="39" t="s">
        <v>5</v>
      </c>
    </row>
    <row r="46" spans="1:16" ht="12.75">
      <c r="A46" t="s">
        <v>50</v>
      </c>
      <c s="34" t="s">
        <v>89</v>
      </c>
      <c s="34" t="s">
        <v>4619</v>
      </c>
      <c s="35" t="s">
        <v>5</v>
      </c>
      <c s="6" t="s">
        <v>4620</v>
      </c>
      <c s="36" t="s">
        <v>78</v>
      </c>
      <c s="37">
        <v>236</v>
      </c>
      <c s="36">
        <v>0</v>
      </c>
      <c s="36">
        <f>ROUND(G46*H46,6)</f>
      </c>
      <c r="L46" s="38">
        <v>0</v>
      </c>
      <c s="32">
        <f>ROUND(ROUND(L46,2)*ROUND(G46,3),2)</f>
      </c>
      <c s="36" t="s">
        <v>98</v>
      </c>
      <c>
        <f>(M46*21)/100</f>
      </c>
      <c t="s">
        <v>28</v>
      </c>
    </row>
    <row r="47" spans="1:5" ht="12.75">
      <c r="A47" s="35" t="s">
        <v>55</v>
      </c>
      <c r="E47" s="39" t="s">
        <v>4620</v>
      </c>
    </row>
    <row r="48" spans="1:5" ht="12.75">
      <c r="A48" s="35" t="s">
        <v>56</v>
      </c>
      <c r="E48" s="40" t="s">
        <v>5</v>
      </c>
    </row>
    <row r="49" spans="1:5" ht="12.75">
      <c r="A49" t="s">
        <v>57</v>
      </c>
      <c r="E49" s="39" t="s">
        <v>5</v>
      </c>
    </row>
    <row r="50" spans="1:16" ht="12.75">
      <c r="A50" t="s">
        <v>50</v>
      </c>
      <c s="34" t="s">
        <v>92</v>
      </c>
      <c s="34" t="s">
        <v>4621</v>
      </c>
      <c s="35" t="s">
        <v>5</v>
      </c>
      <c s="6" t="s">
        <v>4622</v>
      </c>
      <c s="36" t="s">
        <v>78</v>
      </c>
      <c s="37">
        <v>236</v>
      </c>
      <c s="36">
        <v>0</v>
      </c>
      <c s="36">
        <f>ROUND(G50*H50,6)</f>
      </c>
      <c r="L50" s="38">
        <v>0</v>
      </c>
      <c s="32">
        <f>ROUND(ROUND(L50,2)*ROUND(G50,3),2)</f>
      </c>
      <c s="36" t="s">
        <v>98</v>
      </c>
      <c>
        <f>(M50*21)/100</f>
      </c>
      <c t="s">
        <v>28</v>
      </c>
    </row>
    <row r="51" spans="1:5" ht="12.75">
      <c r="A51" s="35" t="s">
        <v>55</v>
      </c>
      <c r="E51" s="39" t="s">
        <v>4622</v>
      </c>
    </row>
    <row r="52" spans="1:5" ht="12.75">
      <c r="A52" s="35" t="s">
        <v>56</v>
      </c>
      <c r="E52" s="40" t="s">
        <v>5</v>
      </c>
    </row>
    <row r="53" spans="1:5" ht="12.75">
      <c r="A53" t="s">
        <v>57</v>
      </c>
      <c r="E53" s="39" t="s">
        <v>5</v>
      </c>
    </row>
    <row r="54" spans="1:16" ht="12.75">
      <c r="A54" t="s">
        <v>50</v>
      </c>
      <c s="34" t="s">
        <v>95</v>
      </c>
      <c s="34" t="s">
        <v>4623</v>
      </c>
      <c s="35" t="s">
        <v>5</v>
      </c>
      <c s="6" t="s">
        <v>4624</v>
      </c>
      <c s="36" t="s">
        <v>78</v>
      </c>
      <c s="37">
        <v>36</v>
      </c>
      <c s="36">
        <v>0</v>
      </c>
      <c s="36">
        <f>ROUND(G54*H54,6)</f>
      </c>
      <c r="L54" s="38">
        <v>0</v>
      </c>
      <c s="32">
        <f>ROUND(ROUND(L54,2)*ROUND(G54,3),2)</f>
      </c>
      <c s="36" t="s">
        <v>98</v>
      </c>
      <c>
        <f>(M54*21)/100</f>
      </c>
      <c t="s">
        <v>28</v>
      </c>
    </row>
    <row r="55" spans="1:5" ht="12.75">
      <c r="A55" s="35" t="s">
        <v>55</v>
      </c>
      <c r="E55" s="39" t="s">
        <v>4624</v>
      </c>
    </row>
    <row r="56" spans="1:5" ht="12.75">
      <c r="A56" s="35" t="s">
        <v>56</v>
      </c>
      <c r="E56" s="40" t="s">
        <v>5</v>
      </c>
    </row>
    <row r="57" spans="1:5" ht="12.75">
      <c r="A57" t="s">
        <v>57</v>
      </c>
      <c r="E57" s="39" t="s">
        <v>5</v>
      </c>
    </row>
    <row r="58" spans="1:16" ht="12.75">
      <c r="A58" t="s">
        <v>50</v>
      </c>
      <c s="34" t="s">
        <v>101</v>
      </c>
      <c s="34" t="s">
        <v>4625</v>
      </c>
      <c s="35" t="s">
        <v>5</v>
      </c>
      <c s="6" t="s">
        <v>4626</v>
      </c>
      <c s="36" t="s">
        <v>78</v>
      </c>
      <c s="37">
        <v>32</v>
      </c>
      <c s="36">
        <v>0</v>
      </c>
      <c s="36">
        <f>ROUND(G58*H58,6)</f>
      </c>
      <c r="L58" s="38">
        <v>0</v>
      </c>
      <c s="32">
        <f>ROUND(ROUND(L58,2)*ROUND(G58,3),2)</f>
      </c>
      <c s="36" t="s">
        <v>98</v>
      </c>
      <c>
        <f>(M58*21)/100</f>
      </c>
      <c t="s">
        <v>28</v>
      </c>
    </row>
    <row r="59" spans="1:5" ht="12.75">
      <c r="A59" s="35" t="s">
        <v>55</v>
      </c>
      <c r="E59" s="39" t="s">
        <v>4626</v>
      </c>
    </row>
    <row r="60" spans="1:5" ht="12.75">
      <c r="A60" s="35" t="s">
        <v>56</v>
      </c>
      <c r="E60" s="40" t="s">
        <v>5</v>
      </c>
    </row>
    <row r="61" spans="1:5" ht="12.75">
      <c r="A61" t="s">
        <v>57</v>
      </c>
      <c r="E61" s="39" t="s">
        <v>5</v>
      </c>
    </row>
    <row r="62" spans="1:16" ht="12.75">
      <c r="A62" t="s">
        <v>50</v>
      </c>
      <c s="34" t="s">
        <v>104</v>
      </c>
      <c s="34" t="s">
        <v>4627</v>
      </c>
      <c s="35" t="s">
        <v>5</v>
      </c>
      <c s="6" t="s">
        <v>4628</v>
      </c>
      <c s="36" t="s">
        <v>78</v>
      </c>
      <c s="37">
        <v>168</v>
      </c>
      <c s="36">
        <v>0</v>
      </c>
      <c s="36">
        <f>ROUND(G62*H62,6)</f>
      </c>
      <c r="L62" s="38">
        <v>0</v>
      </c>
      <c s="32">
        <f>ROUND(ROUND(L62,2)*ROUND(G62,3),2)</f>
      </c>
      <c s="36" t="s">
        <v>98</v>
      </c>
      <c>
        <f>(M62*21)/100</f>
      </c>
      <c t="s">
        <v>28</v>
      </c>
    </row>
    <row r="63" spans="1:5" ht="12.75">
      <c r="A63" s="35" t="s">
        <v>55</v>
      </c>
      <c r="E63" s="39" t="s">
        <v>4628</v>
      </c>
    </row>
    <row r="64" spans="1:5" ht="12.75">
      <c r="A64" s="35" t="s">
        <v>56</v>
      </c>
      <c r="E64" s="40" t="s">
        <v>5</v>
      </c>
    </row>
    <row r="65" spans="1:5" ht="12.75">
      <c r="A65" t="s">
        <v>57</v>
      </c>
      <c r="E65" s="39" t="s">
        <v>5</v>
      </c>
    </row>
    <row r="66" spans="1:16" ht="12.75">
      <c r="A66" t="s">
        <v>50</v>
      </c>
      <c s="34" t="s">
        <v>109</v>
      </c>
      <c s="34" t="s">
        <v>4629</v>
      </c>
      <c s="35" t="s">
        <v>5</v>
      </c>
      <c s="6" t="s">
        <v>4630</v>
      </c>
      <c s="36" t="s">
        <v>78</v>
      </c>
      <c s="37">
        <v>396</v>
      </c>
      <c s="36">
        <v>0</v>
      </c>
      <c s="36">
        <f>ROUND(G66*H66,6)</f>
      </c>
      <c r="L66" s="38">
        <v>0</v>
      </c>
      <c s="32">
        <f>ROUND(ROUND(L66,2)*ROUND(G66,3),2)</f>
      </c>
      <c s="36" t="s">
        <v>98</v>
      </c>
      <c>
        <f>(M66*21)/100</f>
      </c>
      <c t="s">
        <v>28</v>
      </c>
    </row>
    <row r="67" spans="1:5" ht="12.75">
      <c r="A67" s="35" t="s">
        <v>55</v>
      </c>
      <c r="E67" s="39" t="s">
        <v>4630</v>
      </c>
    </row>
    <row r="68" spans="1:5" ht="12.75">
      <c r="A68" s="35" t="s">
        <v>56</v>
      </c>
      <c r="E68" s="40" t="s">
        <v>5</v>
      </c>
    </row>
    <row r="69" spans="1:5" ht="12.75">
      <c r="A69" t="s">
        <v>57</v>
      </c>
      <c r="E69" s="39" t="s">
        <v>5</v>
      </c>
    </row>
    <row r="70" spans="1:16" ht="12.75">
      <c r="A70" t="s">
        <v>50</v>
      </c>
      <c s="34" t="s">
        <v>112</v>
      </c>
      <c s="34" t="s">
        <v>4631</v>
      </c>
      <c s="35" t="s">
        <v>5</v>
      </c>
      <c s="6" t="s">
        <v>4632</v>
      </c>
      <c s="36" t="s">
        <v>78</v>
      </c>
      <c s="37">
        <v>12</v>
      </c>
      <c s="36">
        <v>0</v>
      </c>
      <c s="36">
        <f>ROUND(G70*H70,6)</f>
      </c>
      <c r="L70" s="38">
        <v>0</v>
      </c>
      <c s="32">
        <f>ROUND(ROUND(L70,2)*ROUND(G70,3),2)</f>
      </c>
      <c s="36" t="s">
        <v>98</v>
      </c>
      <c>
        <f>(M70*21)/100</f>
      </c>
      <c t="s">
        <v>28</v>
      </c>
    </row>
    <row r="71" spans="1:5" ht="12.75">
      <c r="A71" s="35" t="s">
        <v>55</v>
      </c>
      <c r="E71" s="39" t="s">
        <v>4632</v>
      </c>
    </row>
    <row r="72" spans="1:5" ht="12.75">
      <c r="A72" s="35" t="s">
        <v>56</v>
      </c>
      <c r="E72" s="40" t="s">
        <v>5</v>
      </c>
    </row>
    <row r="73" spans="1:5" ht="12.75">
      <c r="A73" t="s">
        <v>57</v>
      </c>
      <c r="E73" s="39" t="s">
        <v>5</v>
      </c>
    </row>
    <row r="74" spans="1:16" ht="25.5">
      <c r="A74" t="s">
        <v>50</v>
      </c>
      <c s="34" t="s">
        <v>115</v>
      </c>
      <c s="34" t="s">
        <v>4633</v>
      </c>
      <c s="35" t="s">
        <v>5</v>
      </c>
      <c s="6" t="s">
        <v>4634</v>
      </c>
      <c s="36" t="s">
        <v>342</v>
      </c>
      <c s="37">
        <v>1.95</v>
      </c>
      <c s="36">
        <v>0</v>
      </c>
      <c s="36">
        <f>ROUND(G74*H74,6)</f>
      </c>
      <c r="L74" s="38">
        <v>0</v>
      </c>
      <c s="32">
        <f>ROUND(ROUND(L74,2)*ROUND(G74,3),2)</f>
      </c>
      <c s="36" t="s">
        <v>316</v>
      </c>
      <c>
        <f>(M74*21)/100</f>
      </c>
      <c t="s">
        <v>28</v>
      </c>
    </row>
    <row r="75" spans="1:5" ht="25.5">
      <c r="A75" s="35" t="s">
        <v>55</v>
      </c>
      <c r="E75" s="39" t="s">
        <v>4634</v>
      </c>
    </row>
    <row r="76" spans="1:5" ht="12.75">
      <c r="A76" s="35" t="s">
        <v>56</v>
      </c>
      <c r="E76" s="40" t="s">
        <v>5</v>
      </c>
    </row>
    <row r="77" spans="1:5" ht="12.75">
      <c r="A77" t="s">
        <v>57</v>
      </c>
      <c r="E77" s="39" t="s">
        <v>5</v>
      </c>
    </row>
    <row r="78" spans="1:13" ht="12.75">
      <c r="A78" t="s">
        <v>47</v>
      </c>
      <c r="C78" s="31" t="s">
        <v>2781</v>
      </c>
      <c r="E78" s="33" t="s">
        <v>4635</v>
      </c>
      <c r="J78" s="32">
        <f>0</f>
      </c>
      <c s="32">
        <f>0</f>
      </c>
      <c s="32">
        <f>0+L79+L83+L87+L91+L95+L99+L103+L107+L111+L115+L119+L123+L127+L131+L135+L139+L143+L147+L151+L155+L159+L163+L167+L171+L175+L179+L183+L187+L191+L195+L199+L203+L207</f>
      </c>
      <c s="32">
        <f>0+M79+M83+M87+M91+M95+M99+M103+M107+M111+M115+M119+M123+M127+M131+M135+M139+M143+M147+M151+M155+M159+M163+M167+M171+M175+M179+M183+M187+M191+M195+M199+M203+M207</f>
      </c>
    </row>
    <row r="79" spans="1:16" ht="12.75">
      <c r="A79" t="s">
        <v>50</v>
      </c>
      <c s="34" t="s">
        <v>118</v>
      </c>
      <c s="34" t="s">
        <v>4636</v>
      </c>
      <c s="35" t="s">
        <v>5</v>
      </c>
      <c s="6" t="s">
        <v>4637</v>
      </c>
      <c s="36" t="s">
        <v>4139</v>
      </c>
      <c s="37">
        <v>1</v>
      </c>
      <c s="36">
        <v>0</v>
      </c>
      <c s="36">
        <f>ROUND(G79*H79,6)</f>
      </c>
      <c r="L79" s="38">
        <v>0</v>
      </c>
      <c s="32">
        <f>ROUND(ROUND(L79,2)*ROUND(G79,3),2)</f>
      </c>
      <c s="36" t="s">
        <v>98</v>
      </c>
      <c>
        <f>(M79*21)/100</f>
      </c>
      <c t="s">
        <v>28</v>
      </c>
    </row>
    <row r="80" spans="1:5" ht="12.75">
      <c r="A80" s="35" t="s">
        <v>55</v>
      </c>
      <c r="E80" s="39" t="s">
        <v>4637</v>
      </c>
    </row>
    <row r="81" spans="1:5" ht="12.75">
      <c r="A81" s="35" t="s">
        <v>56</v>
      </c>
      <c r="E81" s="40" t="s">
        <v>5</v>
      </c>
    </row>
    <row r="82" spans="1:5" ht="12.75">
      <c r="A82" t="s">
        <v>57</v>
      </c>
      <c r="E82" s="39" t="s">
        <v>5</v>
      </c>
    </row>
    <row r="83" spans="1:16" ht="12.75">
      <c r="A83" t="s">
        <v>50</v>
      </c>
      <c s="34" t="s">
        <v>121</v>
      </c>
      <c s="34" t="s">
        <v>4638</v>
      </c>
      <c s="35" t="s">
        <v>5</v>
      </c>
      <c s="6" t="s">
        <v>4639</v>
      </c>
      <c s="36" t="s">
        <v>4139</v>
      </c>
      <c s="37">
        <v>6</v>
      </c>
      <c s="36">
        <v>0</v>
      </c>
      <c s="36">
        <f>ROUND(G83*H83,6)</f>
      </c>
      <c r="L83" s="38">
        <v>0</v>
      </c>
      <c s="32">
        <f>ROUND(ROUND(L83,2)*ROUND(G83,3),2)</f>
      </c>
      <c s="36" t="s">
        <v>98</v>
      </c>
      <c>
        <f>(M83*21)/100</f>
      </c>
      <c t="s">
        <v>28</v>
      </c>
    </row>
    <row r="84" spans="1:5" ht="12.75">
      <c r="A84" s="35" t="s">
        <v>55</v>
      </c>
      <c r="E84" s="39" t="s">
        <v>4639</v>
      </c>
    </row>
    <row r="85" spans="1:5" ht="12.75">
      <c r="A85" s="35" t="s">
        <v>56</v>
      </c>
      <c r="E85" s="40" t="s">
        <v>5</v>
      </c>
    </row>
    <row r="86" spans="1:5" ht="12.75">
      <c r="A86" t="s">
        <v>57</v>
      </c>
      <c r="E86" s="39" t="s">
        <v>5</v>
      </c>
    </row>
    <row r="87" spans="1:16" ht="12.75">
      <c r="A87" t="s">
        <v>50</v>
      </c>
      <c s="34" t="s">
        <v>124</v>
      </c>
      <c s="34" t="s">
        <v>4640</v>
      </c>
      <c s="35" t="s">
        <v>5</v>
      </c>
      <c s="6" t="s">
        <v>4641</v>
      </c>
      <c s="36" t="s">
        <v>228</v>
      </c>
      <c s="37">
        <v>1</v>
      </c>
      <c s="36">
        <v>0</v>
      </c>
      <c s="36">
        <f>ROUND(G87*H87,6)</f>
      </c>
      <c r="L87" s="38">
        <v>0</v>
      </c>
      <c s="32">
        <f>ROUND(ROUND(L87,2)*ROUND(G87,3),2)</f>
      </c>
      <c s="36" t="s">
        <v>98</v>
      </c>
      <c>
        <f>(M87*21)/100</f>
      </c>
      <c t="s">
        <v>28</v>
      </c>
    </row>
    <row r="88" spans="1:5" ht="12.75">
      <c r="A88" s="35" t="s">
        <v>55</v>
      </c>
      <c r="E88" s="39" t="s">
        <v>4641</v>
      </c>
    </row>
    <row r="89" spans="1:5" ht="12.75">
      <c r="A89" s="35" t="s">
        <v>56</v>
      </c>
      <c r="E89" s="40" t="s">
        <v>5</v>
      </c>
    </row>
    <row r="90" spans="1:5" ht="12.75">
      <c r="A90" t="s">
        <v>57</v>
      </c>
      <c r="E90" s="39" t="s">
        <v>5</v>
      </c>
    </row>
    <row r="91" spans="1:16" ht="12.75">
      <c r="A91" t="s">
        <v>50</v>
      </c>
      <c s="34" t="s">
        <v>127</v>
      </c>
      <c s="34" t="s">
        <v>4642</v>
      </c>
      <c s="35" t="s">
        <v>5</v>
      </c>
      <c s="6" t="s">
        <v>4643</v>
      </c>
      <c s="36" t="s">
        <v>228</v>
      </c>
      <c s="37">
        <v>1</v>
      </c>
      <c s="36">
        <v>0</v>
      </c>
      <c s="36">
        <f>ROUND(G91*H91,6)</f>
      </c>
      <c r="L91" s="38">
        <v>0</v>
      </c>
      <c s="32">
        <f>ROUND(ROUND(L91,2)*ROUND(G91,3),2)</f>
      </c>
      <c s="36" t="s">
        <v>98</v>
      </c>
      <c>
        <f>(M91*21)/100</f>
      </c>
      <c t="s">
        <v>28</v>
      </c>
    </row>
    <row r="92" spans="1:5" ht="12.75">
      <c r="A92" s="35" t="s">
        <v>55</v>
      </c>
      <c r="E92" s="39" t="s">
        <v>4643</v>
      </c>
    </row>
    <row r="93" spans="1:5" ht="12.75">
      <c r="A93" s="35" t="s">
        <v>56</v>
      </c>
      <c r="E93" s="40" t="s">
        <v>5</v>
      </c>
    </row>
    <row r="94" spans="1:5" ht="12.75">
      <c r="A94" t="s">
        <v>57</v>
      </c>
      <c r="E94" s="39" t="s">
        <v>5</v>
      </c>
    </row>
    <row r="95" spans="1:16" ht="12.75">
      <c r="A95" t="s">
        <v>50</v>
      </c>
      <c s="34" t="s">
        <v>130</v>
      </c>
      <c s="34" t="s">
        <v>4644</v>
      </c>
      <c s="35" t="s">
        <v>5</v>
      </c>
      <c s="6" t="s">
        <v>4645</v>
      </c>
      <c s="36" t="s">
        <v>228</v>
      </c>
      <c s="37">
        <v>1</v>
      </c>
      <c s="36">
        <v>0</v>
      </c>
      <c s="36">
        <f>ROUND(G95*H95,6)</f>
      </c>
      <c r="L95" s="38">
        <v>0</v>
      </c>
      <c s="32">
        <f>ROUND(ROUND(L95,2)*ROUND(G95,3),2)</f>
      </c>
      <c s="36" t="s">
        <v>98</v>
      </c>
      <c>
        <f>(M95*21)/100</f>
      </c>
      <c t="s">
        <v>28</v>
      </c>
    </row>
    <row r="96" spans="1:5" ht="12.75">
      <c r="A96" s="35" t="s">
        <v>55</v>
      </c>
      <c r="E96" s="39" t="s">
        <v>4645</v>
      </c>
    </row>
    <row r="97" spans="1:5" ht="12.75">
      <c r="A97" s="35" t="s">
        <v>56</v>
      </c>
      <c r="E97" s="40" t="s">
        <v>5</v>
      </c>
    </row>
    <row r="98" spans="1:5" ht="12.75">
      <c r="A98" t="s">
        <v>57</v>
      </c>
      <c r="E98" s="39" t="s">
        <v>5</v>
      </c>
    </row>
    <row r="99" spans="1:16" ht="12.75">
      <c r="A99" t="s">
        <v>50</v>
      </c>
      <c s="34" t="s">
        <v>135</v>
      </c>
      <c s="34" t="s">
        <v>4646</v>
      </c>
      <c s="35" t="s">
        <v>5</v>
      </c>
      <c s="6" t="s">
        <v>4647</v>
      </c>
      <c s="36" t="s">
        <v>228</v>
      </c>
      <c s="37">
        <v>1</v>
      </c>
      <c s="36">
        <v>0</v>
      </c>
      <c s="36">
        <f>ROUND(G99*H99,6)</f>
      </c>
      <c r="L99" s="38">
        <v>0</v>
      </c>
      <c s="32">
        <f>ROUND(ROUND(L99,2)*ROUND(G99,3),2)</f>
      </c>
      <c s="36" t="s">
        <v>98</v>
      </c>
      <c>
        <f>(M99*21)/100</f>
      </c>
      <c t="s">
        <v>28</v>
      </c>
    </row>
    <row r="100" spans="1:5" ht="12.75">
      <c r="A100" s="35" t="s">
        <v>55</v>
      </c>
      <c r="E100" s="39" t="s">
        <v>4647</v>
      </c>
    </row>
    <row r="101" spans="1:5" ht="12.75">
      <c r="A101" s="35" t="s">
        <v>56</v>
      </c>
      <c r="E101" s="40" t="s">
        <v>5</v>
      </c>
    </row>
    <row r="102" spans="1:5" ht="12.75">
      <c r="A102" t="s">
        <v>57</v>
      </c>
      <c r="E102" s="39" t="s">
        <v>5</v>
      </c>
    </row>
    <row r="103" spans="1:16" ht="12.75">
      <c r="A103" t="s">
        <v>50</v>
      </c>
      <c s="34" t="s">
        <v>138</v>
      </c>
      <c s="34" t="s">
        <v>4648</v>
      </c>
      <c s="35" t="s">
        <v>5</v>
      </c>
      <c s="6" t="s">
        <v>4649</v>
      </c>
      <c s="36" t="s">
        <v>228</v>
      </c>
      <c s="37">
        <v>1</v>
      </c>
      <c s="36">
        <v>0</v>
      </c>
      <c s="36">
        <f>ROUND(G103*H103,6)</f>
      </c>
      <c r="L103" s="38">
        <v>0</v>
      </c>
      <c s="32">
        <f>ROUND(ROUND(L103,2)*ROUND(G103,3),2)</f>
      </c>
      <c s="36" t="s">
        <v>98</v>
      </c>
      <c>
        <f>(M103*21)/100</f>
      </c>
      <c t="s">
        <v>28</v>
      </c>
    </row>
    <row r="104" spans="1:5" ht="12.75">
      <c r="A104" s="35" t="s">
        <v>55</v>
      </c>
      <c r="E104" s="39" t="s">
        <v>4649</v>
      </c>
    </row>
    <row r="105" spans="1:5" ht="12.75">
      <c r="A105" s="35" t="s">
        <v>56</v>
      </c>
      <c r="E105" s="40" t="s">
        <v>5</v>
      </c>
    </row>
    <row r="106" spans="1:5" ht="12.75">
      <c r="A106" t="s">
        <v>57</v>
      </c>
      <c r="E106" s="39" t="s">
        <v>5</v>
      </c>
    </row>
    <row r="107" spans="1:16" ht="12.75">
      <c r="A107" t="s">
        <v>50</v>
      </c>
      <c s="34" t="s">
        <v>141</v>
      </c>
      <c s="34" t="s">
        <v>4650</v>
      </c>
      <c s="35" t="s">
        <v>5</v>
      </c>
      <c s="6" t="s">
        <v>4651</v>
      </c>
      <c s="36" t="s">
        <v>228</v>
      </c>
      <c s="37">
        <v>1</v>
      </c>
      <c s="36">
        <v>0</v>
      </c>
      <c s="36">
        <f>ROUND(G107*H107,6)</f>
      </c>
      <c r="L107" s="38">
        <v>0</v>
      </c>
      <c s="32">
        <f>ROUND(ROUND(L107,2)*ROUND(G107,3),2)</f>
      </c>
      <c s="36" t="s">
        <v>98</v>
      </c>
      <c>
        <f>(M107*21)/100</f>
      </c>
      <c t="s">
        <v>28</v>
      </c>
    </row>
    <row r="108" spans="1:5" ht="12.75">
      <c r="A108" s="35" t="s">
        <v>55</v>
      </c>
      <c r="E108" s="39" t="s">
        <v>4651</v>
      </c>
    </row>
    <row r="109" spans="1:5" ht="12.75">
      <c r="A109" s="35" t="s">
        <v>56</v>
      </c>
      <c r="E109" s="40" t="s">
        <v>5</v>
      </c>
    </row>
    <row r="110" spans="1:5" ht="12.75">
      <c r="A110" t="s">
        <v>57</v>
      </c>
      <c r="E110" s="39" t="s">
        <v>5</v>
      </c>
    </row>
    <row r="111" spans="1:16" ht="12.75">
      <c r="A111" t="s">
        <v>50</v>
      </c>
      <c s="34" t="s">
        <v>144</v>
      </c>
      <c s="34" t="s">
        <v>4652</v>
      </c>
      <c s="35" t="s">
        <v>5</v>
      </c>
      <c s="6" t="s">
        <v>4653</v>
      </c>
      <c s="36" t="s">
        <v>228</v>
      </c>
      <c s="37">
        <v>1</v>
      </c>
      <c s="36">
        <v>0</v>
      </c>
      <c s="36">
        <f>ROUND(G111*H111,6)</f>
      </c>
      <c r="L111" s="38">
        <v>0</v>
      </c>
      <c s="32">
        <f>ROUND(ROUND(L111,2)*ROUND(G111,3),2)</f>
      </c>
      <c s="36" t="s">
        <v>98</v>
      </c>
      <c>
        <f>(M111*21)/100</f>
      </c>
      <c t="s">
        <v>28</v>
      </c>
    </row>
    <row r="112" spans="1:5" ht="12.75">
      <c r="A112" s="35" t="s">
        <v>55</v>
      </c>
      <c r="E112" s="39" t="s">
        <v>4653</v>
      </c>
    </row>
    <row r="113" spans="1:5" ht="12.75">
      <c r="A113" s="35" t="s">
        <v>56</v>
      </c>
      <c r="E113" s="40" t="s">
        <v>5</v>
      </c>
    </row>
    <row r="114" spans="1:5" ht="12.75">
      <c r="A114" t="s">
        <v>57</v>
      </c>
      <c r="E114" s="39" t="s">
        <v>5</v>
      </c>
    </row>
    <row r="115" spans="1:16" ht="12.75">
      <c r="A115" t="s">
        <v>50</v>
      </c>
      <c s="34" t="s">
        <v>149</v>
      </c>
      <c s="34" t="s">
        <v>4654</v>
      </c>
      <c s="35" t="s">
        <v>5</v>
      </c>
      <c s="6" t="s">
        <v>4655</v>
      </c>
      <c s="36" t="s">
        <v>228</v>
      </c>
      <c s="37">
        <v>1</v>
      </c>
      <c s="36">
        <v>0</v>
      </c>
      <c s="36">
        <f>ROUND(G115*H115,6)</f>
      </c>
      <c r="L115" s="38">
        <v>0</v>
      </c>
      <c s="32">
        <f>ROUND(ROUND(L115,2)*ROUND(G115,3),2)</f>
      </c>
      <c s="36" t="s">
        <v>98</v>
      </c>
      <c>
        <f>(M115*21)/100</f>
      </c>
      <c t="s">
        <v>28</v>
      </c>
    </row>
    <row r="116" spans="1:5" ht="12.75">
      <c r="A116" s="35" t="s">
        <v>55</v>
      </c>
      <c r="E116" s="39" t="s">
        <v>4655</v>
      </c>
    </row>
    <row r="117" spans="1:5" ht="12.75">
      <c r="A117" s="35" t="s">
        <v>56</v>
      </c>
      <c r="E117" s="40" t="s">
        <v>5</v>
      </c>
    </row>
    <row r="118" spans="1:5" ht="12.75">
      <c r="A118" t="s">
        <v>57</v>
      </c>
      <c r="E118" s="39" t="s">
        <v>5</v>
      </c>
    </row>
    <row r="119" spans="1:16" ht="12.75">
      <c r="A119" t="s">
        <v>50</v>
      </c>
      <c s="34" t="s">
        <v>152</v>
      </c>
      <c s="34" t="s">
        <v>4656</v>
      </c>
      <c s="35" t="s">
        <v>5</v>
      </c>
      <c s="6" t="s">
        <v>4657</v>
      </c>
      <c s="36" t="s">
        <v>228</v>
      </c>
      <c s="37">
        <v>1</v>
      </c>
      <c s="36">
        <v>0</v>
      </c>
      <c s="36">
        <f>ROUND(G119*H119,6)</f>
      </c>
      <c r="L119" s="38">
        <v>0</v>
      </c>
      <c s="32">
        <f>ROUND(ROUND(L119,2)*ROUND(G119,3),2)</f>
      </c>
      <c s="36" t="s">
        <v>98</v>
      </c>
      <c>
        <f>(M119*21)/100</f>
      </c>
      <c t="s">
        <v>28</v>
      </c>
    </row>
    <row r="120" spans="1:5" ht="12.75">
      <c r="A120" s="35" t="s">
        <v>55</v>
      </c>
      <c r="E120" s="39" t="s">
        <v>4657</v>
      </c>
    </row>
    <row r="121" spans="1:5" ht="12.75">
      <c r="A121" s="35" t="s">
        <v>56</v>
      </c>
      <c r="E121" s="40" t="s">
        <v>5</v>
      </c>
    </row>
    <row r="122" spans="1:5" ht="12.75">
      <c r="A122" t="s">
        <v>57</v>
      </c>
      <c r="E122" s="39" t="s">
        <v>5</v>
      </c>
    </row>
    <row r="123" spans="1:16" ht="12.75">
      <c r="A123" t="s">
        <v>50</v>
      </c>
      <c s="34" t="s">
        <v>156</v>
      </c>
      <c s="34" t="s">
        <v>4658</v>
      </c>
      <c s="35" t="s">
        <v>5</v>
      </c>
      <c s="6" t="s">
        <v>4659</v>
      </c>
      <c s="36" t="s">
        <v>228</v>
      </c>
      <c s="37">
        <v>1</v>
      </c>
      <c s="36">
        <v>0</v>
      </c>
      <c s="36">
        <f>ROUND(G123*H123,6)</f>
      </c>
      <c r="L123" s="38">
        <v>0</v>
      </c>
      <c s="32">
        <f>ROUND(ROUND(L123,2)*ROUND(G123,3),2)</f>
      </c>
      <c s="36" t="s">
        <v>98</v>
      </c>
      <c>
        <f>(M123*21)/100</f>
      </c>
      <c t="s">
        <v>28</v>
      </c>
    </row>
    <row r="124" spans="1:5" ht="12.75">
      <c r="A124" s="35" t="s">
        <v>55</v>
      </c>
      <c r="E124" s="39" t="s">
        <v>4659</v>
      </c>
    </row>
    <row r="125" spans="1:5" ht="12.75">
      <c r="A125" s="35" t="s">
        <v>56</v>
      </c>
      <c r="E125" s="40" t="s">
        <v>5</v>
      </c>
    </row>
    <row r="126" spans="1:5" ht="12.75">
      <c r="A126" t="s">
        <v>57</v>
      </c>
      <c r="E126" s="39" t="s">
        <v>5</v>
      </c>
    </row>
    <row r="127" spans="1:16" ht="12.75">
      <c r="A127" t="s">
        <v>50</v>
      </c>
      <c s="34" t="s">
        <v>159</v>
      </c>
      <c s="34" t="s">
        <v>4660</v>
      </c>
      <c s="35" t="s">
        <v>5</v>
      </c>
      <c s="6" t="s">
        <v>4661</v>
      </c>
      <c s="36" t="s">
        <v>228</v>
      </c>
      <c s="37">
        <v>10</v>
      </c>
      <c s="36">
        <v>0</v>
      </c>
      <c s="36">
        <f>ROUND(G127*H127,6)</f>
      </c>
      <c r="L127" s="38">
        <v>0</v>
      </c>
      <c s="32">
        <f>ROUND(ROUND(L127,2)*ROUND(G127,3),2)</f>
      </c>
      <c s="36" t="s">
        <v>98</v>
      </c>
      <c>
        <f>(M127*21)/100</f>
      </c>
      <c t="s">
        <v>28</v>
      </c>
    </row>
    <row r="128" spans="1:5" ht="12.75">
      <c r="A128" s="35" t="s">
        <v>55</v>
      </c>
      <c r="E128" s="39" t="s">
        <v>4661</v>
      </c>
    </row>
    <row r="129" spans="1:5" ht="12.75">
      <c r="A129" s="35" t="s">
        <v>56</v>
      </c>
      <c r="E129" s="40" t="s">
        <v>5</v>
      </c>
    </row>
    <row r="130" spans="1:5" ht="12.75">
      <c r="A130" t="s">
        <v>57</v>
      </c>
      <c r="E130" s="39" t="s">
        <v>5</v>
      </c>
    </row>
    <row r="131" spans="1:16" ht="12.75">
      <c r="A131" t="s">
        <v>50</v>
      </c>
      <c s="34" t="s">
        <v>162</v>
      </c>
      <c s="34" t="s">
        <v>4662</v>
      </c>
      <c s="35" t="s">
        <v>5</v>
      </c>
      <c s="6" t="s">
        <v>4663</v>
      </c>
      <c s="36" t="s">
        <v>228</v>
      </c>
      <c s="37">
        <v>1</v>
      </c>
      <c s="36">
        <v>0</v>
      </c>
      <c s="36">
        <f>ROUND(G131*H131,6)</f>
      </c>
      <c r="L131" s="38">
        <v>0</v>
      </c>
      <c s="32">
        <f>ROUND(ROUND(L131,2)*ROUND(G131,3),2)</f>
      </c>
      <c s="36" t="s">
        <v>98</v>
      </c>
      <c>
        <f>(M131*21)/100</f>
      </c>
      <c t="s">
        <v>28</v>
      </c>
    </row>
    <row r="132" spans="1:5" ht="12.75">
      <c r="A132" s="35" t="s">
        <v>55</v>
      </c>
      <c r="E132" s="39" t="s">
        <v>4663</v>
      </c>
    </row>
    <row r="133" spans="1:5" ht="12.75">
      <c r="A133" s="35" t="s">
        <v>56</v>
      </c>
      <c r="E133" s="40" t="s">
        <v>5</v>
      </c>
    </row>
    <row r="134" spans="1:5" ht="12.75">
      <c r="A134" t="s">
        <v>57</v>
      </c>
      <c r="E134" s="39" t="s">
        <v>5</v>
      </c>
    </row>
    <row r="135" spans="1:16" ht="25.5">
      <c r="A135" t="s">
        <v>50</v>
      </c>
      <c s="34" t="s">
        <v>165</v>
      </c>
      <c s="34" t="s">
        <v>4664</v>
      </c>
      <c s="35" t="s">
        <v>5</v>
      </c>
      <c s="6" t="s">
        <v>4665</v>
      </c>
      <c s="36" t="s">
        <v>228</v>
      </c>
      <c s="37">
        <v>1</v>
      </c>
      <c s="36">
        <v>0</v>
      </c>
      <c s="36">
        <f>ROUND(G135*H135,6)</f>
      </c>
      <c r="L135" s="38">
        <v>0</v>
      </c>
      <c s="32">
        <f>ROUND(ROUND(L135,2)*ROUND(G135,3),2)</f>
      </c>
      <c s="36" t="s">
        <v>98</v>
      </c>
      <c>
        <f>(M135*21)/100</f>
      </c>
      <c t="s">
        <v>28</v>
      </c>
    </row>
    <row r="136" spans="1:5" ht="25.5">
      <c r="A136" s="35" t="s">
        <v>55</v>
      </c>
      <c r="E136" s="39" t="s">
        <v>4665</v>
      </c>
    </row>
    <row r="137" spans="1:5" ht="12.75">
      <c r="A137" s="35" t="s">
        <v>56</v>
      </c>
      <c r="E137" s="40" t="s">
        <v>5</v>
      </c>
    </row>
    <row r="138" spans="1:5" ht="12.75">
      <c r="A138" t="s">
        <v>57</v>
      </c>
      <c r="E138" s="39" t="s">
        <v>5</v>
      </c>
    </row>
    <row r="139" spans="1:16" ht="12.75">
      <c r="A139" t="s">
        <v>50</v>
      </c>
      <c s="34" t="s">
        <v>169</v>
      </c>
      <c s="34" t="s">
        <v>4666</v>
      </c>
      <c s="35" t="s">
        <v>5</v>
      </c>
      <c s="6" t="s">
        <v>4667</v>
      </c>
      <c s="36" t="s">
        <v>228</v>
      </c>
      <c s="37">
        <v>1</v>
      </c>
      <c s="36">
        <v>0</v>
      </c>
      <c s="36">
        <f>ROUND(G139*H139,6)</f>
      </c>
      <c r="L139" s="38">
        <v>0</v>
      </c>
      <c s="32">
        <f>ROUND(ROUND(L139,2)*ROUND(G139,3),2)</f>
      </c>
      <c s="36" t="s">
        <v>98</v>
      </c>
      <c>
        <f>(M139*21)/100</f>
      </c>
      <c t="s">
        <v>28</v>
      </c>
    </row>
    <row r="140" spans="1:5" ht="12.75">
      <c r="A140" s="35" t="s">
        <v>55</v>
      </c>
      <c r="E140" s="39" t="s">
        <v>4667</v>
      </c>
    </row>
    <row r="141" spans="1:5" ht="12.75">
      <c r="A141" s="35" t="s">
        <v>56</v>
      </c>
      <c r="E141" s="40" t="s">
        <v>5</v>
      </c>
    </row>
    <row r="142" spans="1:5" ht="12.75">
      <c r="A142" t="s">
        <v>57</v>
      </c>
      <c r="E142" s="39" t="s">
        <v>5</v>
      </c>
    </row>
    <row r="143" spans="1:16" ht="25.5">
      <c r="A143" t="s">
        <v>50</v>
      </c>
      <c s="34" t="s">
        <v>172</v>
      </c>
      <c s="34" t="s">
        <v>4668</v>
      </c>
      <c s="35" t="s">
        <v>5</v>
      </c>
      <c s="6" t="s">
        <v>4669</v>
      </c>
      <c s="36" t="s">
        <v>228</v>
      </c>
      <c s="37">
        <v>12</v>
      </c>
      <c s="36">
        <v>0</v>
      </c>
      <c s="36">
        <f>ROUND(G143*H143,6)</f>
      </c>
      <c r="L143" s="38">
        <v>0</v>
      </c>
      <c s="32">
        <f>ROUND(ROUND(L143,2)*ROUND(G143,3),2)</f>
      </c>
      <c s="36" t="s">
        <v>98</v>
      </c>
      <c>
        <f>(M143*21)/100</f>
      </c>
      <c t="s">
        <v>28</v>
      </c>
    </row>
    <row r="144" spans="1:5" ht="51">
      <c r="A144" s="35" t="s">
        <v>55</v>
      </c>
      <c r="E144" s="39" t="s">
        <v>4670</v>
      </c>
    </row>
    <row r="145" spans="1:5" ht="12.75">
      <c r="A145" s="35" t="s">
        <v>56</v>
      </c>
      <c r="E145" s="40" t="s">
        <v>5</v>
      </c>
    </row>
    <row r="146" spans="1:5" ht="12.75">
      <c r="A146" t="s">
        <v>57</v>
      </c>
      <c r="E146" s="39" t="s">
        <v>5</v>
      </c>
    </row>
    <row r="147" spans="1:16" ht="12.75">
      <c r="A147" t="s">
        <v>50</v>
      </c>
      <c s="34" t="s">
        <v>175</v>
      </c>
      <c s="34" t="s">
        <v>4671</v>
      </c>
      <c s="35" t="s">
        <v>5</v>
      </c>
      <c s="6" t="s">
        <v>4672</v>
      </c>
      <c s="36" t="s">
        <v>228</v>
      </c>
      <c s="37">
        <v>12</v>
      </c>
      <c s="36">
        <v>0</v>
      </c>
      <c s="36">
        <f>ROUND(G147*H147,6)</f>
      </c>
      <c r="L147" s="38">
        <v>0</v>
      </c>
      <c s="32">
        <f>ROUND(ROUND(L147,2)*ROUND(G147,3),2)</f>
      </c>
      <c s="36" t="s">
        <v>98</v>
      </c>
      <c>
        <f>(M147*21)/100</f>
      </c>
      <c t="s">
        <v>28</v>
      </c>
    </row>
    <row r="148" spans="1:5" ht="12.75">
      <c r="A148" s="35" t="s">
        <v>55</v>
      </c>
      <c r="E148" s="39" t="s">
        <v>4672</v>
      </c>
    </row>
    <row r="149" spans="1:5" ht="12.75">
      <c r="A149" s="35" t="s">
        <v>56</v>
      </c>
      <c r="E149" s="40" t="s">
        <v>5</v>
      </c>
    </row>
    <row r="150" spans="1:5" ht="12.75">
      <c r="A150" t="s">
        <v>57</v>
      </c>
      <c r="E150" s="39" t="s">
        <v>5</v>
      </c>
    </row>
    <row r="151" spans="1:16" ht="12.75">
      <c r="A151" t="s">
        <v>50</v>
      </c>
      <c s="34" t="s">
        <v>180</v>
      </c>
      <c s="34" t="s">
        <v>4673</v>
      </c>
      <c s="35" t="s">
        <v>5</v>
      </c>
      <c s="6" t="s">
        <v>4674</v>
      </c>
      <c s="36" t="s">
        <v>228</v>
      </c>
      <c s="37">
        <v>1</v>
      </c>
      <c s="36">
        <v>0</v>
      </c>
      <c s="36">
        <f>ROUND(G151*H151,6)</f>
      </c>
      <c r="L151" s="38">
        <v>0</v>
      </c>
      <c s="32">
        <f>ROUND(ROUND(L151,2)*ROUND(G151,3),2)</f>
      </c>
      <c s="36" t="s">
        <v>98</v>
      </c>
      <c>
        <f>(M151*21)/100</f>
      </c>
      <c t="s">
        <v>28</v>
      </c>
    </row>
    <row r="152" spans="1:5" ht="12.75">
      <c r="A152" s="35" t="s">
        <v>55</v>
      </c>
      <c r="E152" s="39" t="s">
        <v>4674</v>
      </c>
    </row>
    <row r="153" spans="1:5" ht="12.75">
      <c r="A153" s="35" t="s">
        <v>56</v>
      </c>
      <c r="E153" s="40" t="s">
        <v>5</v>
      </c>
    </row>
    <row r="154" spans="1:5" ht="12.75">
      <c r="A154" t="s">
        <v>57</v>
      </c>
      <c r="E154" s="39" t="s">
        <v>5</v>
      </c>
    </row>
    <row r="155" spans="1:16" ht="38.25">
      <c r="A155" t="s">
        <v>50</v>
      </c>
      <c s="34" t="s">
        <v>183</v>
      </c>
      <c s="34" t="s">
        <v>4675</v>
      </c>
      <c s="35" t="s">
        <v>5</v>
      </c>
      <c s="6" t="s">
        <v>4676</v>
      </c>
      <c s="36" t="s">
        <v>228</v>
      </c>
      <c s="37">
        <v>1</v>
      </c>
      <c s="36">
        <v>0</v>
      </c>
      <c s="36">
        <f>ROUND(G155*H155,6)</f>
      </c>
      <c r="L155" s="38">
        <v>0</v>
      </c>
      <c s="32">
        <f>ROUND(ROUND(L155,2)*ROUND(G155,3),2)</f>
      </c>
      <c s="36" t="s">
        <v>98</v>
      </c>
      <c>
        <f>(M155*21)/100</f>
      </c>
      <c t="s">
        <v>28</v>
      </c>
    </row>
    <row r="156" spans="1:5" ht="102">
      <c r="A156" s="35" t="s">
        <v>55</v>
      </c>
      <c r="E156" s="39" t="s">
        <v>4677</v>
      </c>
    </row>
    <row r="157" spans="1:5" ht="12.75">
      <c r="A157" s="35" t="s">
        <v>56</v>
      </c>
      <c r="E157" s="40" t="s">
        <v>5</v>
      </c>
    </row>
    <row r="158" spans="1:5" ht="12.75">
      <c r="A158" t="s">
        <v>57</v>
      </c>
      <c r="E158" s="39" t="s">
        <v>5</v>
      </c>
    </row>
    <row r="159" spans="1:16" ht="12.75">
      <c r="A159" t="s">
        <v>50</v>
      </c>
      <c s="34" t="s">
        <v>186</v>
      </c>
      <c s="34" t="s">
        <v>4678</v>
      </c>
      <c s="35" t="s">
        <v>5</v>
      </c>
      <c s="6" t="s">
        <v>4679</v>
      </c>
      <c s="36" t="s">
        <v>228</v>
      </c>
      <c s="37">
        <v>1</v>
      </c>
      <c s="36">
        <v>0</v>
      </c>
      <c s="36">
        <f>ROUND(G159*H159,6)</f>
      </c>
      <c r="L159" s="38">
        <v>0</v>
      </c>
      <c s="32">
        <f>ROUND(ROUND(L159,2)*ROUND(G159,3),2)</f>
      </c>
      <c s="36" t="s">
        <v>98</v>
      </c>
      <c>
        <f>(M159*21)/100</f>
      </c>
      <c t="s">
        <v>28</v>
      </c>
    </row>
    <row r="160" spans="1:5" ht="12.75">
      <c r="A160" s="35" t="s">
        <v>55</v>
      </c>
      <c r="E160" s="39" t="s">
        <v>4679</v>
      </c>
    </row>
    <row r="161" spans="1:5" ht="12.75">
      <c r="A161" s="35" t="s">
        <v>56</v>
      </c>
      <c r="E161" s="40" t="s">
        <v>5</v>
      </c>
    </row>
    <row r="162" spans="1:5" ht="12.75">
      <c r="A162" t="s">
        <v>57</v>
      </c>
      <c r="E162" s="39" t="s">
        <v>5</v>
      </c>
    </row>
    <row r="163" spans="1:16" ht="12.75">
      <c r="A163" t="s">
        <v>50</v>
      </c>
      <c s="34" t="s">
        <v>189</v>
      </c>
      <c s="34" t="s">
        <v>4680</v>
      </c>
      <c s="35" t="s">
        <v>5</v>
      </c>
      <c s="6" t="s">
        <v>4681</v>
      </c>
      <c s="36" t="s">
        <v>228</v>
      </c>
      <c s="37">
        <v>2</v>
      </c>
      <c s="36">
        <v>0</v>
      </c>
      <c s="36">
        <f>ROUND(G163*H163,6)</f>
      </c>
      <c r="L163" s="38">
        <v>0</v>
      </c>
      <c s="32">
        <f>ROUND(ROUND(L163,2)*ROUND(G163,3),2)</f>
      </c>
      <c s="36" t="s">
        <v>98</v>
      </c>
      <c>
        <f>(M163*21)/100</f>
      </c>
      <c t="s">
        <v>28</v>
      </c>
    </row>
    <row r="164" spans="1:5" ht="12.75">
      <c r="A164" s="35" t="s">
        <v>55</v>
      </c>
      <c r="E164" s="39" t="s">
        <v>4681</v>
      </c>
    </row>
    <row r="165" spans="1:5" ht="12.75">
      <c r="A165" s="35" t="s">
        <v>56</v>
      </c>
      <c r="E165" s="40" t="s">
        <v>5</v>
      </c>
    </row>
    <row r="166" spans="1:5" ht="12.75">
      <c r="A166" t="s">
        <v>57</v>
      </c>
      <c r="E166" s="39" t="s">
        <v>5</v>
      </c>
    </row>
    <row r="167" spans="1:16" ht="12.75">
      <c r="A167" t="s">
        <v>50</v>
      </c>
      <c s="34" t="s">
        <v>474</v>
      </c>
      <c s="34" t="s">
        <v>4682</v>
      </c>
      <c s="35" t="s">
        <v>5</v>
      </c>
      <c s="6" t="s">
        <v>4683</v>
      </c>
      <c s="36" t="s">
        <v>78</v>
      </c>
      <c s="37">
        <v>2.1</v>
      </c>
      <c s="36">
        <v>0</v>
      </c>
      <c s="36">
        <f>ROUND(G167*H167,6)</f>
      </c>
      <c r="L167" s="38">
        <v>0</v>
      </c>
      <c s="32">
        <f>ROUND(ROUND(L167,2)*ROUND(G167,3),2)</f>
      </c>
      <c s="36" t="s">
        <v>98</v>
      </c>
      <c>
        <f>(M167*21)/100</f>
      </c>
      <c t="s">
        <v>28</v>
      </c>
    </row>
    <row r="168" spans="1:5" ht="12.75">
      <c r="A168" s="35" t="s">
        <v>55</v>
      </c>
      <c r="E168" s="39" t="s">
        <v>4683</v>
      </c>
    </row>
    <row r="169" spans="1:5" ht="12.75">
      <c r="A169" s="35" t="s">
        <v>56</v>
      </c>
      <c r="E169" s="40" t="s">
        <v>5</v>
      </c>
    </row>
    <row r="170" spans="1:5" ht="12.75">
      <c r="A170" t="s">
        <v>57</v>
      </c>
      <c r="E170" s="39" t="s">
        <v>5</v>
      </c>
    </row>
    <row r="171" spans="1:16" ht="12.75">
      <c r="A171" t="s">
        <v>50</v>
      </c>
      <c s="34" t="s">
        <v>192</v>
      </c>
      <c s="34" t="s">
        <v>4684</v>
      </c>
      <c s="35" t="s">
        <v>5</v>
      </c>
      <c s="6" t="s">
        <v>4685</v>
      </c>
      <c s="36" t="s">
        <v>228</v>
      </c>
      <c s="37">
        <v>1</v>
      </c>
      <c s="36">
        <v>0</v>
      </c>
      <c s="36">
        <f>ROUND(G171*H171,6)</f>
      </c>
      <c r="L171" s="38">
        <v>0</v>
      </c>
      <c s="32">
        <f>ROUND(ROUND(L171,2)*ROUND(G171,3),2)</f>
      </c>
      <c s="36" t="s">
        <v>98</v>
      </c>
      <c>
        <f>(M171*21)/100</f>
      </c>
      <c t="s">
        <v>28</v>
      </c>
    </row>
    <row r="172" spans="1:5" ht="12.75">
      <c r="A172" s="35" t="s">
        <v>55</v>
      </c>
      <c r="E172" s="39" t="s">
        <v>4685</v>
      </c>
    </row>
    <row r="173" spans="1:5" ht="12.75">
      <c r="A173" s="35" t="s">
        <v>56</v>
      </c>
      <c r="E173" s="40" t="s">
        <v>5</v>
      </c>
    </row>
    <row r="174" spans="1:5" ht="12.75">
      <c r="A174" t="s">
        <v>57</v>
      </c>
      <c r="E174" s="39" t="s">
        <v>5</v>
      </c>
    </row>
    <row r="175" spans="1:16" ht="12.75">
      <c r="A175" t="s">
        <v>50</v>
      </c>
      <c s="34" t="s">
        <v>197</v>
      </c>
      <c s="34" t="s">
        <v>4686</v>
      </c>
      <c s="35" t="s">
        <v>5</v>
      </c>
      <c s="6" t="s">
        <v>4687</v>
      </c>
      <c s="36" t="s">
        <v>228</v>
      </c>
      <c s="37">
        <v>1</v>
      </c>
      <c s="36">
        <v>0</v>
      </c>
      <c s="36">
        <f>ROUND(G175*H175,6)</f>
      </c>
      <c r="L175" s="38">
        <v>0</v>
      </c>
      <c s="32">
        <f>ROUND(ROUND(L175,2)*ROUND(G175,3),2)</f>
      </c>
      <c s="36" t="s">
        <v>98</v>
      </c>
      <c>
        <f>(M175*21)/100</f>
      </c>
      <c t="s">
        <v>28</v>
      </c>
    </row>
    <row r="176" spans="1:5" ht="12.75">
      <c r="A176" s="35" t="s">
        <v>55</v>
      </c>
      <c r="E176" s="39" t="s">
        <v>4687</v>
      </c>
    </row>
    <row r="177" spans="1:5" ht="12.75">
      <c r="A177" s="35" t="s">
        <v>56</v>
      </c>
      <c r="E177" s="40" t="s">
        <v>5</v>
      </c>
    </row>
    <row r="178" spans="1:5" ht="12.75">
      <c r="A178" t="s">
        <v>57</v>
      </c>
      <c r="E178" s="39" t="s">
        <v>5</v>
      </c>
    </row>
    <row r="179" spans="1:16" ht="12.75">
      <c r="A179" t="s">
        <v>50</v>
      </c>
      <c s="34" t="s">
        <v>203</v>
      </c>
      <c s="34" t="s">
        <v>4688</v>
      </c>
      <c s="35" t="s">
        <v>5</v>
      </c>
      <c s="6" t="s">
        <v>4689</v>
      </c>
      <c s="36" t="s">
        <v>228</v>
      </c>
      <c s="37">
        <v>1</v>
      </c>
      <c s="36">
        <v>0</v>
      </c>
      <c s="36">
        <f>ROUND(G179*H179,6)</f>
      </c>
      <c r="L179" s="38">
        <v>0</v>
      </c>
      <c s="32">
        <f>ROUND(ROUND(L179,2)*ROUND(G179,3),2)</f>
      </c>
      <c s="36" t="s">
        <v>98</v>
      </c>
      <c>
        <f>(M179*21)/100</f>
      </c>
      <c t="s">
        <v>28</v>
      </c>
    </row>
    <row r="180" spans="1:5" ht="12.75">
      <c r="A180" s="35" t="s">
        <v>55</v>
      </c>
      <c r="E180" s="39" t="s">
        <v>4689</v>
      </c>
    </row>
    <row r="181" spans="1:5" ht="12.75">
      <c r="A181" s="35" t="s">
        <v>56</v>
      </c>
      <c r="E181" s="40" t="s">
        <v>5</v>
      </c>
    </row>
    <row r="182" spans="1:5" ht="12.75">
      <c r="A182" t="s">
        <v>57</v>
      </c>
      <c r="E182" s="39" t="s">
        <v>5</v>
      </c>
    </row>
    <row r="183" spans="1:16" ht="12.75">
      <c r="A183" t="s">
        <v>50</v>
      </c>
      <c s="34" t="s">
        <v>208</v>
      </c>
      <c s="34" t="s">
        <v>4690</v>
      </c>
      <c s="35" t="s">
        <v>5</v>
      </c>
      <c s="6" t="s">
        <v>4691</v>
      </c>
      <c s="36" t="s">
        <v>228</v>
      </c>
      <c s="37">
        <v>1</v>
      </c>
      <c s="36">
        <v>0</v>
      </c>
      <c s="36">
        <f>ROUND(G183*H183,6)</f>
      </c>
      <c r="L183" s="38">
        <v>0</v>
      </c>
      <c s="32">
        <f>ROUND(ROUND(L183,2)*ROUND(G183,3),2)</f>
      </c>
      <c s="36" t="s">
        <v>98</v>
      </c>
      <c>
        <f>(M183*21)/100</f>
      </c>
      <c t="s">
        <v>28</v>
      </c>
    </row>
    <row r="184" spans="1:5" ht="12.75">
      <c r="A184" s="35" t="s">
        <v>55</v>
      </c>
      <c r="E184" s="39" t="s">
        <v>4691</v>
      </c>
    </row>
    <row r="185" spans="1:5" ht="12.75">
      <c r="A185" s="35" t="s">
        <v>56</v>
      </c>
      <c r="E185" s="40" t="s">
        <v>5</v>
      </c>
    </row>
    <row r="186" spans="1:5" ht="12.75">
      <c r="A186" t="s">
        <v>57</v>
      </c>
      <c r="E186" s="39" t="s">
        <v>5</v>
      </c>
    </row>
    <row r="187" spans="1:16" ht="38.25">
      <c r="A187" t="s">
        <v>50</v>
      </c>
      <c s="34" t="s">
        <v>213</v>
      </c>
      <c s="34" t="s">
        <v>4692</v>
      </c>
      <c s="35" t="s">
        <v>5</v>
      </c>
      <c s="6" t="s">
        <v>4693</v>
      </c>
      <c s="36" t="s">
        <v>228</v>
      </c>
      <c s="37">
        <v>1</v>
      </c>
      <c s="36">
        <v>0</v>
      </c>
      <c s="36">
        <f>ROUND(G187*H187,6)</f>
      </c>
      <c r="L187" s="38">
        <v>0</v>
      </c>
      <c s="32">
        <f>ROUND(ROUND(L187,2)*ROUND(G187,3),2)</f>
      </c>
      <c s="36" t="s">
        <v>98</v>
      </c>
      <c>
        <f>(M187*21)/100</f>
      </c>
      <c t="s">
        <v>28</v>
      </c>
    </row>
    <row r="188" spans="1:5" ht="38.25">
      <c r="A188" s="35" t="s">
        <v>55</v>
      </c>
      <c r="E188" s="39" t="s">
        <v>4694</v>
      </c>
    </row>
    <row r="189" spans="1:5" ht="12.75">
      <c r="A189" s="35" t="s">
        <v>56</v>
      </c>
      <c r="E189" s="40" t="s">
        <v>5</v>
      </c>
    </row>
    <row r="190" spans="1:5" ht="12.75">
      <c r="A190" t="s">
        <v>57</v>
      </c>
      <c r="E190" s="39" t="s">
        <v>5</v>
      </c>
    </row>
    <row r="191" spans="1:16" ht="38.25">
      <c r="A191" t="s">
        <v>50</v>
      </c>
      <c s="34" t="s">
        <v>487</v>
      </c>
      <c s="34" t="s">
        <v>4695</v>
      </c>
      <c s="35" t="s">
        <v>5</v>
      </c>
      <c s="6" t="s">
        <v>4696</v>
      </c>
      <c s="36" t="s">
        <v>228</v>
      </c>
      <c s="37">
        <v>1</v>
      </c>
      <c s="36">
        <v>0</v>
      </c>
      <c s="36">
        <f>ROUND(G191*H191,6)</f>
      </c>
      <c r="L191" s="38">
        <v>0</v>
      </c>
      <c s="32">
        <f>ROUND(ROUND(L191,2)*ROUND(G191,3),2)</f>
      </c>
      <c s="36" t="s">
        <v>98</v>
      </c>
      <c>
        <f>(M191*21)/100</f>
      </c>
      <c t="s">
        <v>28</v>
      </c>
    </row>
    <row r="192" spans="1:5" ht="38.25">
      <c r="A192" s="35" t="s">
        <v>55</v>
      </c>
      <c r="E192" s="39" t="s">
        <v>4697</v>
      </c>
    </row>
    <row r="193" spans="1:5" ht="12.75">
      <c r="A193" s="35" t="s">
        <v>56</v>
      </c>
      <c r="E193" s="40" t="s">
        <v>5</v>
      </c>
    </row>
    <row r="194" spans="1:5" ht="12.75">
      <c r="A194" t="s">
        <v>57</v>
      </c>
      <c r="E194" s="39" t="s">
        <v>5</v>
      </c>
    </row>
    <row r="195" spans="1:16" ht="38.25">
      <c r="A195" t="s">
        <v>50</v>
      </c>
      <c s="34" t="s">
        <v>490</v>
      </c>
      <c s="34" t="s">
        <v>4698</v>
      </c>
      <c s="35" t="s">
        <v>5</v>
      </c>
      <c s="6" t="s">
        <v>4699</v>
      </c>
      <c s="36" t="s">
        <v>228</v>
      </c>
      <c s="37">
        <v>1</v>
      </c>
      <c s="36">
        <v>0</v>
      </c>
      <c s="36">
        <f>ROUND(G195*H195,6)</f>
      </c>
      <c r="L195" s="38">
        <v>0</v>
      </c>
      <c s="32">
        <f>ROUND(ROUND(L195,2)*ROUND(G195,3),2)</f>
      </c>
      <c s="36" t="s">
        <v>98</v>
      </c>
      <c>
        <f>(M195*21)/100</f>
      </c>
      <c t="s">
        <v>28</v>
      </c>
    </row>
    <row r="196" spans="1:5" ht="38.25">
      <c r="A196" s="35" t="s">
        <v>55</v>
      </c>
      <c r="E196" s="39" t="s">
        <v>4700</v>
      </c>
    </row>
    <row r="197" spans="1:5" ht="12.75">
      <c r="A197" s="35" t="s">
        <v>56</v>
      </c>
      <c r="E197" s="40" t="s">
        <v>5</v>
      </c>
    </row>
    <row r="198" spans="1:5" ht="12.75">
      <c r="A198" t="s">
        <v>57</v>
      </c>
      <c r="E198" s="39" t="s">
        <v>5</v>
      </c>
    </row>
    <row r="199" spans="1:16" ht="12.75">
      <c r="A199" t="s">
        <v>50</v>
      </c>
      <c s="34" t="s">
        <v>494</v>
      </c>
      <c s="34" t="s">
        <v>4701</v>
      </c>
      <c s="35" t="s">
        <v>5</v>
      </c>
      <c s="6" t="s">
        <v>4702</v>
      </c>
      <c s="36" t="s">
        <v>228</v>
      </c>
      <c s="37">
        <v>1</v>
      </c>
      <c s="36">
        <v>0</v>
      </c>
      <c s="36">
        <f>ROUND(G199*H199,6)</f>
      </c>
      <c r="L199" s="38">
        <v>0</v>
      </c>
      <c s="32">
        <f>ROUND(ROUND(L199,2)*ROUND(G199,3),2)</f>
      </c>
      <c s="36" t="s">
        <v>98</v>
      </c>
      <c>
        <f>(M199*21)/100</f>
      </c>
      <c t="s">
        <v>28</v>
      </c>
    </row>
    <row r="200" spans="1:5" ht="12.75">
      <c r="A200" s="35" t="s">
        <v>55</v>
      </c>
      <c r="E200" s="39" t="s">
        <v>4702</v>
      </c>
    </row>
    <row r="201" spans="1:5" ht="12.75">
      <c r="A201" s="35" t="s">
        <v>56</v>
      </c>
      <c r="E201" s="40" t="s">
        <v>5</v>
      </c>
    </row>
    <row r="202" spans="1:5" ht="12.75">
      <c r="A202" t="s">
        <v>57</v>
      </c>
      <c r="E202" s="39" t="s">
        <v>5</v>
      </c>
    </row>
    <row r="203" spans="1:16" ht="12.75">
      <c r="A203" t="s">
        <v>50</v>
      </c>
      <c s="34" t="s">
        <v>497</v>
      </c>
      <c s="34" t="s">
        <v>4703</v>
      </c>
      <c s="35" t="s">
        <v>5</v>
      </c>
      <c s="6" t="s">
        <v>4704</v>
      </c>
      <c s="36" t="s">
        <v>228</v>
      </c>
      <c s="37">
        <v>12</v>
      </c>
      <c s="36">
        <v>0</v>
      </c>
      <c s="36">
        <f>ROUND(G203*H203,6)</f>
      </c>
      <c r="L203" s="38">
        <v>0</v>
      </c>
      <c s="32">
        <f>ROUND(ROUND(L203,2)*ROUND(G203,3),2)</f>
      </c>
      <c s="36" t="s">
        <v>98</v>
      </c>
      <c>
        <f>(M203*21)/100</f>
      </c>
      <c t="s">
        <v>28</v>
      </c>
    </row>
    <row r="204" spans="1:5" ht="12.75">
      <c r="A204" s="35" t="s">
        <v>55</v>
      </c>
      <c r="E204" s="39" t="s">
        <v>4704</v>
      </c>
    </row>
    <row r="205" spans="1:5" ht="12.75">
      <c r="A205" s="35" t="s">
        <v>56</v>
      </c>
      <c r="E205" s="40" t="s">
        <v>5</v>
      </c>
    </row>
    <row r="206" spans="1:5" ht="12.75">
      <c r="A206" t="s">
        <v>57</v>
      </c>
      <c r="E206" s="39" t="s">
        <v>5</v>
      </c>
    </row>
    <row r="207" spans="1:16" ht="25.5">
      <c r="A207" t="s">
        <v>50</v>
      </c>
      <c s="34" t="s">
        <v>500</v>
      </c>
      <c s="34" t="s">
        <v>4705</v>
      </c>
      <c s="35" t="s">
        <v>5</v>
      </c>
      <c s="6" t="s">
        <v>4706</v>
      </c>
      <c s="36" t="s">
        <v>342</v>
      </c>
      <c s="37">
        <v>1.59</v>
      </c>
      <c s="36">
        <v>0</v>
      </c>
      <c s="36">
        <f>ROUND(G207*H207,6)</f>
      </c>
      <c r="L207" s="38">
        <v>0</v>
      </c>
      <c s="32">
        <f>ROUND(ROUND(L207,2)*ROUND(G207,3),2)</f>
      </c>
      <c s="36" t="s">
        <v>316</v>
      </c>
      <c>
        <f>(M207*21)/100</f>
      </c>
      <c t="s">
        <v>28</v>
      </c>
    </row>
    <row r="208" spans="1:5" ht="25.5">
      <c r="A208" s="35" t="s">
        <v>55</v>
      </c>
      <c r="E208" s="39" t="s">
        <v>4706</v>
      </c>
    </row>
    <row r="209" spans="1:5" ht="12.75">
      <c r="A209" s="35" t="s">
        <v>56</v>
      </c>
      <c r="E209" s="40" t="s">
        <v>5</v>
      </c>
    </row>
    <row r="210" spans="1:5" ht="12.75">
      <c r="A210" t="s">
        <v>57</v>
      </c>
      <c r="E210" s="39" t="s">
        <v>5</v>
      </c>
    </row>
    <row r="211" spans="1:13" ht="12.75">
      <c r="A211" t="s">
        <v>47</v>
      </c>
      <c r="C211" s="31" t="s">
        <v>2784</v>
      </c>
      <c r="E211" s="33" t="s">
        <v>4707</v>
      </c>
      <c r="J211" s="32">
        <f>0</f>
      </c>
      <c s="32">
        <f>0</f>
      </c>
      <c s="32">
        <f>0+L212+L216+L220+L224+L228+L232+L236+L240+L244+L248+L252+L256+L260+L264+L268+L272+L276+L280+L284+L288+L292+L296+L300+L304+L308+L312+L316+L320+L324+L328+L332+L336+L340+L344+L348+L352+L356+L360+L364+L368+L372+L376+L380+L384+L388</f>
      </c>
      <c s="32">
        <f>0+M212+M216+M220+M224+M228+M232+M236+M240+M244+M248+M252+M256+M260+M264+M268+M272+M276+M280+M284+M288+M292+M296+M300+M304+M308+M312+M316+M320+M324+M328+M332+M336+M340+M344+M348+M352+M356+M360+M364+M368+M372+M376+M380+M384+M388</f>
      </c>
    </row>
    <row r="212" spans="1:16" ht="25.5">
      <c r="A212" t="s">
        <v>50</v>
      </c>
      <c s="34" t="s">
        <v>503</v>
      </c>
      <c s="34" t="s">
        <v>4708</v>
      </c>
      <c s="35" t="s">
        <v>5</v>
      </c>
      <c s="6" t="s">
        <v>4709</v>
      </c>
      <c s="36" t="s">
        <v>78</v>
      </c>
      <c s="37">
        <v>6</v>
      </c>
      <c s="36">
        <v>0.00148</v>
      </c>
      <c s="36">
        <f>ROUND(G212*H212,6)</f>
      </c>
      <c r="L212" s="38">
        <v>0</v>
      </c>
      <c s="32">
        <f>ROUND(ROUND(L212,2)*ROUND(G212,3),2)</f>
      </c>
      <c s="36" t="s">
        <v>316</v>
      </c>
      <c>
        <f>(M212*21)/100</f>
      </c>
      <c t="s">
        <v>28</v>
      </c>
    </row>
    <row r="213" spans="1:5" ht="25.5">
      <c r="A213" s="35" t="s">
        <v>55</v>
      </c>
      <c r="E213" s="39" t="s">
        <v>4709</v>
      </c>
    </row>
    <row r="214" spans="1:5" ht="12.75">
      <c r="A214" s="35" t="s">
        <v>56</v>
      </c>
      <c r="E214" s="40" t="s">
        <v>5</v>
      </c>
    </row>
    <row r="215" spans="1:5" ht="12.75">
      <c r="A215" t="s">
        <v>57</v>
      </c>
      <c r="E215" s="39" t="s">
        <v>5</v>
      </c>
    </row>
    <row r="216" spans="1:16" ht="25.5">
      <c r="A216" t="s">
        <v>50</v>
      </c>
      <c s="34" t="s">
        <v>506</v>
      </c>
      <c s="34" t="s">
        <v>4710</v>
      </c>
      <c s="35" t="s">
        <v>5</v>
      </c>
      <c s="6" t="s">
        <v>4711</v>
      </c>
      <c s="36" t="s">
        <v>78</v>
      </c>
      <c s="37">
        <v>48</v>
      </c>
      <c s="36">
        <v>0.00284</v>
      </c>
      <c s="36">
        <f>ROUND(G216*H216,6)</f>
      </c>
      <c r="L216" s="38">
        <v>0</v>
      </c>
      <c s="32">
        <f>ROUND(ROUND(L216,2)*ROUND(G216,3),2)</f>
      </c>
      <c s="36" t="s">
        <v>316</v>
      </c>
      <c>
        <f>(M216*21)/100</f>
      </c>
      <c t="s">
        <v>28</v>
      </c>
    </row>
    <row r="217" spans="1:5" ht="25.5">
      <c r="A217" s="35" t="s">
        <v>55</v>
      </c>
      <c r="E217" s="39" t="s">
        <v>4711</v>
      </c>
    </row>
    <row r="218" spans="1:5" ht="12.75">
      <c r="A218" s="35" t="s">
        <v>56</v>
      </c>
      <c r="E218" s="40" t="s">
        <v>5</v>
      </c>
    </row>
    <row r="219" spans="1:5" ht="12.75">
      <c r="A219" t="s">
        <v>57</v>
      </c>
      <c r="E219" s="39" t="s">
        <v>5</v>
      </c>
    </row>
    <row r="220" spans="1:16" ht="25.5">
      <c r="A220" t="s">
        <v>50</v>
      </c>
      <c s="34" t="s">
        <v>509</v>
      </c>
      <c s="34" t="s">
        <v>4712</v>
      </c>
      <c s="35" t="s">
        <v>5</v>
      </c>
      <c s="6" t="s">
        <v>4713</v>
      </c>
      <c s="36" t="s">
        <v>78</v>
      </c>
      <c s="37">
        <v>132</v>
      </c>
      <c s="36">
        <v>0.00367</v>
      </c>
      <c s="36">
        <f>ROUND(G220*H220,6)</f>
      </c>
      <c r="L220" s="38">
        <v>0</v>
      </c>
      <c s="32">
        <f>ROUND(ROUND(L220,2)*ROUND(G220,3),2)</f>
      </c>
      <c s="36" t="s">
        <v>316</v>
      </c>
      <c>
        <f>(M220*21)/100</f>
      </c>
      <c t="s">
        <v>28</v>
      </c>
    </row>
    <row r="221" spans="1:5" ht="25.5">
      <c r="A221" s="35" t="s">
        <v>55</v>
      </c>
      <c r="E221" s="39" t="s">
        <v>4713</v>
      </c>
    </row>
    <row r="222" spans="1:5" ht="12.75">
      <c r="A222" s="35" t="s">
        <v>56</v>
      </c>
      <c r="E222" s="40" t="s">
        <v>5</v>
      </c>
    </row>
    <row r="223" spans="1:5" ht="12.75">
      <c r="A223" t="s">
        <v>57</v>
      </c>
      <c r="E223" s="39" t="s">
        <v>5</v>
      </c>
    </row>
    <row r="224" spans="1:16" ht="25.5">
      <c r="A224" t="s">
        <v>50</v>
      </c>
      <c s="34" t="s">
        <v>512</v>
      </c>
      <c s="34" t="s">
        <v>4714</v>
      </c>
      <c s="35" t="s">
        <v>5</v>
      </c>
      <c s="6" t="s">
        <v>4715</v>
      </c>
      <c s="36" t="s">
        <v>78</v>
      </c>
      <c s="37">
        <v>36</v>
      </c>
      <c s="36">
        <v>0.00428</v>
      </c>
      <c s="36">
        <f>ROUND(G224*H224,6)</f>
      </c>
      <c r="L224" s="38">
        <v>0</v>
      </c>
      <c s="32">
        <f>ROUND(ROUND(L224,2)*ROUND(G224,3),2)</f>
      </c>
      <c s="36" t="s">
        <v>316</v>
      </c>
      <c>
        <f>(M224*21)/100</f>
      </c>
      <c t="s">
        <v>28</v>
      </c>
    </row>
    <row r="225" spans="1:5" ht="25.5">
      <c r="A225" s="35" t="s">
        <v>55</v>
      </c>
      <c r="E225" s="39" t="s">
        <v>4715</v>
      </c>
    </row>
    <row r="226" spans="1:5" ht="12.75">
      <c r="A226" s="35" t="s">
        <v>56</v>
      </c>
      <c r="E226" s="40" t="s">
        <v>5</v>
      </c>
    </row>
    <row r="227" spans="1:5" ht="12.75">
      <c r="A227" t="s">
        <v>57</v>
      </c>
      <c r="E227" s="39" t="s">
        <v>5</v>
      </c>
    </row>
    <row r="228" spans="1:16" ht="25.5">
      <c r="A228" t="s">
        <v>50</v>
      </c>
      <c s="34" t="s">
        <v>515</v>
      </c>
      <c s="34" t="s">
        <v>4716</v>
      </c>
      <c s="35" t="s">
        <v>5</v>
      </c>
      <c s="6" t="s">
        <v>4717</v>
      </c>
      <c s="36" t="s">
        <v>78</v>
      </c>
      <c s="37">
        <v>168</v>
      </c>
      <c s="36">
        <v>0.00594</v>
      </c>
      <c s="36">
        <f>ROUND(G228*H228,6)</f>
      </c>
      <c r="L228" s="38">
        <v>0</v>
      </c>
      <c s="32">
        <f>ROUND(ROUND(L228,2)*ROUND(G228,3),2)</f>
      </c>
      <c s="36" t="s">
        <v>316</v>
      </c>
      <c>
        <f>(M228*21)/100</f>
      </c>
      <c t="s">
        <v>28</v>
      </c>
    </row>
    <row r="229" spans="1:5" ht="25.5">
      <c r="A229" s="35" t="s">
        <v>55</v>
      </c>
      <c r="E229" s="39" t="s">
        <v>4717</v>
      </c>
    </row>
    <row r="230" spans="1:5" ht="12.75">
      <c r="A230" s="35" t="s">
        <v>56</v>
      </c>
      <c r="E230" s="40" t="s">
        <v>5</v>
      </c>
    </row>
    <row r="231" spans="1:5" ht="12.75">
      <c r="A231" t="s">
        <v>57</v>
      </c>
      <c r="E231" s="39" t="s">
        <v>5</v>
      </c>
    </row>
    <row r="232" spans="1:16" ht="25.5">
      <c r="A232" t="s">
        <v>50</v>
      </c>
      <c s="34" t="s">
        <v>518</v>
      </c>
      <c s="34" t="s">
        <v>4718</v>
      </c>
      <c s="35" t="s">
        <v>5</v>
      </c>
      <c s="6" t="s">
        <v>4719</v>
      </c>
      <c s="36" t="s">
        <v>78</v>
      </c>
      <c s="37">
        <v>396</v>
      </c>
      <c s="36">
        <v>0.0073</v>
      </c>
      <c s="36">
        <f>ROUND(G232*H232,6)</f>
      </c>
      <c r="L232" s="38">
        <v>0</v>
      </c>
      <c s="32">
        <f>ROUND(ROUND(L232,2)*ROUND(G232,3),2)</f>
      </c>
      <c s="36" t="s">
        <v>316</v>
      </c>
      <c>
        <f>(M232*21)/100</f>
      </c>
      <c t="s">
        <v>28</v>
      </c>
    </row>
    <row r="233" spans="1:5" ht="25.5">
      <c r="A233" s="35" t="s">
        <v>55</v>
      </c>
      <c r="E233" s="39" t="s">
        <v>4719</v>
      </c>
    </row>
    <row r="234" spans="1:5" ht="12.75">
      <c r="A234" s="35" t="s">
        <v>56</v>
      </c>
      <c r="E234" s="40" t="s">
        <v>5</v>
      </c>
    </row>
    <row r="235" spans="1:5" ht="12.75">
      <c r="A235" t="s">
        <v>57</v>
      </c>
      <c r="E235" s="39" t="s">
        <v>5</v>
      </c>
    </row>
    <row r="236" spans="1:16" ht="25.5">
      <c r="A236" t="s">
        <v>50</v>
      </c>
      <c s="34" t="s">
        <v>521</v>
      </c>
      <c s="34" t="s">
        <v>4720</v>
      </c>
      <c s="35" t="s">
        <v>5</v>
      </c>
      <c s="6" t="s">
        <v>4721</v>
      </c>
      <c s="36" t="s">
        <v>78</v>
      </c>
      <c s="37">
        <v>12</v>
      </c>
      <c s="36">
        <v>0.01348</v>
      </c>
      <c s="36">
        <f>ROUND(G236*H236,6)</f>
      </c>
      <c r="L236" s="38">
        <v>0</v>
      </c>
      <c s="32">
        <f>ROUND(ROUND(L236,2)*ROUND(G236,3),2)</f>
      </c>
      <c s="36" t="s">
        <v>316</v>
      </c>
      <c>
        <f>(M236*21)/100</f>
      </c>
      <c t="s">
        <v>28</v>
      </c>
    </row>
    <row r="237" spans="1:5" ht="25.5">
      <c r="A237" s="35" t="s">
        <v>55</v>
      </c>
      <c r="E237" s="39" t="s">
        <v>4721</v>
      </c>
    </row>
    <row r="238" spans="1:5" ht="12.75">
      <c r="A238" s="35" t="s">
        <v>56</v>
      </c>
      <c r="E238" s="40" t="s">
        <v>5</v>
      </c>
    </row>
    <row r="239" spans="1:5" ht="12.75">
      <c r="A239" t="s">
        <v>57</v>
      </c>
      <c r="E239" s="39" t="s">
        <v>5</v>
      </c>
    </row>
    <row r="240" spans="1:16" ht="25.5">
      <c r="A240" t="s">
        <v>50</v>
      </c>
      <c s="34" t="s">
        <v>524</v>
      </c>
      <c s="34" t="s">
        <v>4722</v>
      </c>
      <c s="35" t="s">
        <v>5</v>
      </c>
      <c s="6" t="s">
        <v>4723</v>
      </c>
      <c s="36" t="s">
        <v>78</v>
      </c>
      <c s="37">
        <v>1580</v>
      </c>
      <c s="36">
        <v>0.00051</v>
      </c>
      <c s="36">
        <f>ROUND(G240*H240,6)</f>
      </c>
      <c r="L240" s="38">
        <v>0</v>
      </c>
      <c s="32">
        <f>ROUND(ROUND(L240,2)*ROUND(G240,3),2)</f>
      </c>
      <c s="36" t="s">
        <v>316</v>
      </c>
      <c>
        <f>(M240*21)/100</f>
      </c>
      <c t="s">
        <v>28</v>
      </c>
    </row>
    <row r="241" spans="1:5" ht="25.5">
      <c r="A241" s="35" t="s">
        <v>55</v>
      </c>
      <c r="E241" s="39" t="s">
        <v>4723</v>
      </c>
    </row>
    <row r="242" spans="1:5" ht="12.75">
      <c r="A242" s="35" t="s">
        <v>56</v>
      </c>
      <c r="E242" s="40" t="s">
        <v>5</v>
      </c>
    </row>
    <row r="243" spans="1:5" ht="12.75">
      <c r="A243" t="s">
        <v>57</v>
      </c>
      <c r="E243" s="39" t="s">
        <v>5</v>
      </c>
    </row>
    <row r="244" spans="1:16" ht="25.5">
      <c r="A244" t="s">
        <v>50</v>
      </c>
      <c s="34" t="s">
        <v>527</v>
      </c>
      <c s="34" t="s">
        <v>4724</v>
      </c>
      <c s="35" t="s">
        <v>5</v>
      </c>
      <c s="6" t="s">
        <v>4725</v>
      </c>
      <c s="36" t="s">
        <v>78</v>
      </c>
      <c s="37">
        <v>612</v>
      </c>
      <c s="36">
        <v>0.00062</v>
      </c>
      <c s="36">
        <f>ROUND(G244*H244,6)</f>
      </c>
      <c r="L244" s="38">
        <v>0</v>
      </c>
      <c s="32">
        <f>ROUND(ROUND(L244,2)*ROUND(G244,3),2)</f>
      </c>
      <c s="36" t="s">
        <v>316</v>
      </c>
      <c>
        <f>(M244*21)/100</f>
      </c>
      <c t="s">
        <v>28</v>
      </c>
    </row>
    <row r="245" spans="1:5" ht="25.5">
      <c r="A245" s="35" t="s">
        <v>55</v>
      </c>
      <c r="E245" s="39" t="s">
        <v>4725</v>
      </c>
    </row>
    <row r="246" spans="1:5" ht="12.75">
      <c r="A246" s="35" t="s">
        <v>56</v>
      </c>
      <c r="E246" s="40" t="s">
        <v>5</v>
      </c>
    </row>
    <row r="247" spans="1:5" ht="12.75">
      <c r="A247" t="s">
        <v>57</v>
      </c>
      <c r="E247" s="39" t="s">
        <v>5</v>
      </c>
    </row>
    <row r="248" spans="1:16" ht="25.5">
      <c r="A248" t="s">
        <v>50</v>
      </c>
      <c s="34" t="s">
        <v>530</v>
      </c>
      <c s="34" t="s">
        <v>4726</v>
      </c>
      <c s="35" t="s">
        <v>5</v>
      </c>
      <c s="6" t="s">
        <v>4727</v>
      </c>
      <c s="36" t="s">
        <v>78</v>
      </c>
      <c s="37">
        <v>554</v>
      </c>
      <c s="36">
        <v>0.00095</v>
      </c>
      <c s="36">
        <f>ROUND(G248*H248,6)</f>
      </c>
      <c r="L248" s="38">
        <v>0</v>
      </c>
      <c s="32">
        <f>ROUND(ROUND(L248,2)*ROUND(G248,3),2)</f>
      </c>
      <c s="36" t="s">
        <v>316</v>
      </c>
      <c>
        <f>(M248*21)/100</f>
      </c>
      <c t="s">
        <v>28</v>
      </c>
    </row>
    <row r="249" spans="1:5" ht="25.5">
      <c r="A249" s="35" t="s">
        <v>55</v>
      </c>
      <c r="E249" s="39" t="s">
        <v>4727</v>
      </c>
    </row>
    <row r="250" spans="1:5" ht="12.75">
      <c r="A250" s="35" t="s">
        <v>56</v>
      </c>
      <c r="E250" s="40" t="s">
        <v>5</v>
      </c>
    </row>
    <row r="251" spans="1:5" ht="12.75">
      <c r="A251" t="s">
        <v>57</v>
      </c>
      <c r="E251" s="39" t="s">
        <v>5</v>
      </c>
    </row>
    <row r="252" spans="1:16" ht="25.5">
      <c r="A252" t="s">
        <v>50</v>
      </c>
      <c s="34" t="s">
        <v>533</v>
      </c>
      <c s="34" t="s">
        <v>4728</v>
      </c>
      <c s="35" t="s">
        <v>5</v>
      </c>
      <c s="6" t="s">
        <v>4729</v>
      </c>
      <c s="36" t="s">
        <v>78</v>
      </c>
      <c s="37">
        <v>444</v>
      </c>
      <c s="36">
        <v>0.00119</v>
      </c>
      <c s="36">
        <f>ROUND(G252*H252,6)</f>
      </c>
      <c r="L252" s="38">
        <v>0</v>
      </c>
      <c s="32">
        <f>ROUND(ROUND(L252,2)*ROUND(G252,3),2)</f>
      </c>
      <c s="36" t="s">
        <v>316</v>
      </c>
      <c>
        <f>(M252*21)/100</f>
      </c>
      <c t="s">
        <v>28</v>
      </c>
    </row>
    <row r="253" spans="1:5" ht="25.5">
      <c r="A253" s="35" t="s">
        <v>55</v>
      </c>
      <c r="E253" s="39" t="s">
        <v>4729</v>
      </c>
    </row>
    <row r="254" spans="1:5" ht="12.75">
      <c r="A254" s="35" t="s">
        <v>56</v>
      </c>
      <c r="E254" s="40" t="s">
        <v>5</v>
      </c>
    </row>
    <row r="255" spans="1:5" ht="12.75">
      <c r="A255" t="s">
        <v>57</v>
      </c>
      <c r="E255" s="39" t="s">
        <v>5</v>
      </c>
    </row>
    <row r="256" spans="1:16" ht="25.5">
      <c r="A256" t="s">
        <v>50</v>
      </c>
      <c s="34" t="s">
        <v>536</v>
      </c>
      <c s="34" t="s">
        <v>4730</v>
      </c>
      <c s="35" t="s">
        <v>5</v>
      </c>
      <c s="6" t="s">
        <v>4731</v>
      </c>
      <c s="36" t="s">
        <v>78</v>
      </c>
      <c s="37">
        <v>318</v>
      </c>
      <c s="36">
        <v>0.0015</v>
      </c>
      <c s="36">
        <f>ROUND(G256*H256,6)</f>
      </c>
      <c r="L256" s="38">
        <v>0</v>
      </c>
      <c s="32">
        <f>ROUND(ROUND(L256,2)*ROUND(G256,3),2)</f>
      </c>
      <c s="36" t="s">
        <v>316</v>
      </c>
      <c>
        <f>(M256*21)/100</f>
      </c>
      <c t="s">
        <v>28</v>
      </c>
    </row>
    <row r="257" spans="1:5" ht="25.5">
      <c r="A257" s="35" t="s">
        <v>55</v>
      </c>
      <c r="E257" s="39" t="s">
        <v>4731</v>
      </c>
    </row>
    <row r="258" spans="1:5" ht="12.75">
      <c r="A258" s="35" t="s">
        <v>56</v>
      </c>
      <c r="E258" s="40" t="s">
        <v>5</v>
      </c>
    </row>
    <row r="259" spans="1:5" ht="12.75">
      <c r="A259" t="s">
        <v>57</v>
      </c>
      <c r="E259" s="39" t="s">
        <v>5</v>
      </c>
    </row>
    <row r="260" spans="1:16" ht="25.5">
      <c r="A260" t="s">
        <v>50</v>
      </c>
      <c s="34" t="s">
        <v>539</v>
      </c>
      <c s="34" t="s">
        <v>4732</v>
      </c>
      <c s="35" t="s">
        <v>5</v>
      </c>
      <c s="6" t="s">
        <v>4733</v>
      </c>
      <c s="36" t="s">
        <v>78</v>
      </c>
      <c s="37">
        <v>112</v>
      </c>
      <c s="36">
        <v>0.00194</v>
      </c>
      <c s="36">
        <f>ROUND(G260*H260,6)</f>
      </c>
      <c r="L260" s="38">
        <v>0</v>
      </c>
      <c s="32">
        <f>ROUND(ROUND(L260,2)*ROUND(G260,3),2)</f>
      </c>
      <c s="36" t="s">
        <v>316</v>
      </c>
      <c>
        <f>(M260*21)/100</f>
      </c>
      <c t="s">
        <v>28</v>
      </c>
    </row>
    <row r="261" spans="1:5" ht="25.5">
      <c r="A261" s="35" t="s">
        <v>55</v>
      </c>
      <c r="E261" s="39" t="s">
        <v>4733</v>
      </c>
    </row>
    <row r="262" spans="1:5" ht="12.75">
      <c r="A262" s="35" t="s">
        <v>56</v>
      </c>
      <c r="E262" s="40" t="s">
        <v>5</v>
      </c>
    </row>
    <row r="263" spans="1:5" ht="12.75">
      <c r="A263" t="s">
        <v>57</v>
      </c>
      <c r="E263" s="39" t="s">
        <v>5</v>
      </c>
    </row>
    <row r="264" spans="1:16" ht="25.5">
      <c r="A264" t="s">
        <v>50</v>
      </c>
      <c s="34" t="s">
        <v>542</v>
      </c>
      <c s="34" t="s">
        <v>4734</v>
      </c>
      <c s="35" t="s">
        <v>5</v>
      </c>
      <c s="6" t="s">
        <v>4735</v>
      </c>
      <c s="36" t="s">
        <v>78</v>
      </c>
      <c s="37">
        <v>32</v>
      </c>
      <c s="36">
        <v>0.00261</v>
      </c>
      <c s="36">
        <f>ROUND(G264*H264,6)</f>
      </c>
      <c r="L264" s="38">
        <v>0</v>
      </c>
      <c s="32">
        <f>ROUND(ROUND(L264,2)*ROUND(G264,3),2)</f>
      </c>
      <c s="36" t="s">
        <v>316</v>
      </c>
      <c>
        <f>(M264*21)/100</f>
      </c>
      <c t="s">
        <v>28</v>
      </c>
    </row>
    <row r="265" spans="1:5" ht="25.5">
      <c r="A265" s="35" t="s">
        <v>55</v>
      </c>
      <c r="E265" s="39" t="s">
        <v>4735</v>
      </c>
    </row>
    <row r="266" spans="1:5" ht="12.75">
      <c r="A266" s="35" t="s">
        <v>56</v>
      </c>
      <c r="E266" s="40" t="s">
        <v>5</v>
      </c>
    </row>
    <row r="267" spans="1:5" ht="12.75">
      <c r="A267" t="s">
        <v>57</v>
      </c>
      <c r="E267" s="39" t="s">
        <v>5</v>
      </c>
    </row>
    <row r="268" spans="1:16" ht="25.5">
      <c r="A268" t="s">
        <v>50</v>
      </c>
      <c s="34" t="s">
        <v>545</v>
      </c>
      <c s="34" t="s">
        <v>4736</v>
      </c>
      <c s="35" t="s">
        <v>5</v>
      </c>
      <c s="6" t="s">
        <v>4737</v>
      </c>
      <c s="36" t="s">
        <v>228</v>
      </c>
      <c s="37">
        <v>1</v>
      </c>
      <c s="36">
        <v>0</v>
      </c>
      <c s="36">
        <f>ROUND(G268*H268,6)</f>
      </c>
      <c r="L268" s="38">
        <v>0</v>
      </c>
      <c s="32">
        <f>ROUND(ROUND(L268,2)*ROUND(G268,3),2)</f>
      </c>
      <c s="36" t="s">
        <v>98</v>
      </c>
      <c>
        <f>(M268*21)/100</f>
      </c>
      <c t="s">
        <v>28</v>
      </c>
    </row>
    <row r="269" spans="1:5" ht="25.5">
      <c r="A269" s="35" t="s">
        <v>55</v>
      </c>
      <c r="E269" s="39" t="s">
        <v>4737</v>
      </c>
    </row>
    <row r="270" spans="1:5" ht="12.75">
      <c r="A270" s="35" t="s">
        <v>56</v>
      </c>
      <c r="E270" s="40" t="s">
        <v>5</v>
      </c>
    </row>
    <row r="271" spans="1:5" ht="12.75">
      <c r="A271" t="s">
        <v>57</v>
      </c>
      <c r="E271" s="39" t="s">
        <v>5</v>
      </c>
    </row>
    <row r="272" spans="1:16" ht="25.5">
      <c r="A272" t="s">
        <v>50</v>
      </c>
      <c s="34" t="s">
        <v>548</v>
      </c>
      <c s="34" t="s">
        <v>4738</v>
      </c>
      <c s="35" t="s">
        <v>5</v>
      </c>
      <c s="6" t="s">
        <v>4739</v>
      </c>
      <c s="36" t="s">
        <v>228</v>
      </c>
      <c s="37">
        <v>1</v>
      </c>
      <c s="36">
        <v>0</v>
      </c>
      <c s="36">
        <f>ROUND(G272*H272,6)</f>
      </c>
      <c r="L272" s="38">
        <v>0</v>
      </c>
      <c s="32">
        <f>ROUND(ROUND(L272,2)*ROUND(G272,3),2)</f>
      </c>
      <c s="36" t="s">
        <v>98</v>
      </c>
      <c>
        <f>(M272*21)/100</f>
      </c>
      <c t="s">
        <v>28</v>
      </c>
    </row>
    <row r="273" spans="1:5" ht="25.5">
      <c r="A273" s="35" t="s">
        <v>55</v>
      </c>
      <c r="E273" s="39" t="s">
        <v>4739</v>
      </c>
    </row>
    <row r="274" spans="1:5" ht="12.75">
      <c r="A274" s="35" t="s">
        <v>56</v>
      </c>
      <c r="E274" s="40" t="s">
        <v>5</v>
      </c>
    </row>
    <row r="275" spans="1:5" ht="12.75">
      <c r="A275" t="s">
        <v>57</v>
      </c>
      <c r="E275" s="39" t="s">
        <v>5</v>
      </c>
    </row>
    <row r="276" spans="1:16" ht="12.75">
      <c r="A276" t="s">
        <v>50</v>
      </c>
      <c s="34" t="s">
        <v>551</v>
      </c>
      <c s="34" t="s">
        <v>4740</v>
      </c>
      <c s="35" t="s">
        <v>5</v>
      </c>
      <c s="6" t="s">
        <v>4741</v>
      </c>
      <c s="36" t="s">
        <v>228</v>
      </c>
      <c s="37">
        <v>8</v>
      </c>
      <c s="36">
        <v>0</v>
      </c>
      <c s="36">
        <f>ROUND(G276*H276,6)</f>
      </c>
      <c r="L276" s="38">
        <v>0</v>
      </c>
      <c s="32">
        <f>ROUND(ROUND(L276,2)*ROUND(G276,3),2)</f>
      </c>
      <c s="36" t="s">
        <v>98</v>
      </c>
      <c>
        <f>(M276*21)/100</f>
      </c>
      <c t="s">
        <v>28</v>
      </c>
    </row>
    <row r="277" spans="1:5" ht="12.75">
      <c r="A277" s="35" t="s">
        <v>55</v>
      </c>
      <c r="E277" s="39" t="s">
        <v>4741</v>
      </c>
    </row>
    <row r="278" spans="1:5" ht="12.75">
      <c r="A278" s="35" t="s">
        <v>56</v>
      </c>
      <c r="E278" s="40" t="s">
        <v>5</v>
      </c>
    </row>
    <row r="279" spans="1:5" ht="12.75">
      <c r="A279" t="s">
        <v>57</v>
      </c>
      <c r="E279" s="39" t="s">
        <v>5</v>
      </c>
    </row>
    <row r="280" spans="1:16" ht="12.75">
      <c r="A280" t="s">
        <v>50</v>
      </c>
      <c s="34" t="s">
        <v>554</v>
      </c>
      <c s="34" t="s">
        <v>4742</v>
      </c>
      <c s="35" t="s">
        <v>5</v>
      </c>
      <c s="6" t="s">
        <v>4743</v>
      </c>
      <c s="36" t="s">
        <v>228</v>
      </c>
      <c s="37">
        <v>6</v>
      </c>
      <c s="36">
        <v>0</v>
      </c>
      <c s="36">
        <f>ROUND(G280*H280,6)</f>
      </c>
      <c r="L280" s="38">
        <v>0</v>
      </c>
      <c s="32">
        <f>ROUND(ROUND(L280,2)*ROUND(G280,3),2)</f>
      </c>
      <c s="36" t="s">
        <v>98</v>
      </c>
      <c>
        <f>(M280*21)/100</f>
      </c>
      <c t="s">
        <v>28</v>
      </c>
    </row>
    <row r="281" spans="1:5" ht="12.75">
      <c r="A281" s="35" t="s">
        <v>55</v>
      </c>
      <c r="E281" s="39" t="s">
        <v>4743</v>
      </c>
    </row>
    <row r="282" spans="1:5" ht="12.75">
      <c r="A282" s="35" t="s">
        <v>56</v>
      </c>
      <c r="E282" s="40" t="s">
        <v>5</v>
      </c>
    </row>
    <row r="283" spans="1:5" ht="12.75">
      <c r="A283" t="s">
        <v>57</v>
      </c>
      <c r="E283" s="39" t="s">
        <v>5</v>
      </c>
    </row>
    <row r="284" spans="1:16" ht="12.75">
      <c r="A284" t="s">
        <v>50</v>
      </c>
      <c s="34" t="s">
        <v>73</v>
      </c>
      <c s="34" t="s">
        <v>4744</v>
      </c>
      <c s="35" t="s">
        <v>5</v>
      </c>
      <c s="6" t="s">
        <v>4745</v>
      </c>
      <c s="36" t="s">
        <v>228</v>
      </c>
      <c s="37">
        <v>6</v>
      </c>
      <c s="36">
        <v>0</v>
      </c>
      <c s="36">
        <f>ROUND(G284*H284,6)</f>
      </c>
      <c r="L284" s="38">
        <v>0</v>
      </c>
      <c s="32">
        <f>ROUND(ROUND(L284,2)*ROUND(G284,3),2)</f>
      </c>
      <c s="36" t="s">
        <v>98</v>
      </c>
      <c>
        <f>(M284*21)/100</f>
      </c>
      <c t="s">
        <v>28</v>
      </c>
    </row>
    <row r="285" spans="1:5" ht="12.75">
      <c r="A285" s="35" t="s">
        <v>55</v>
      </c>
      <c r="E285" s="39" t="s">
        <v>4745</v>
      </c>
    </row>
    <row r="286" spans="1:5" ht="12.75">
      <c r="A286" s="35" t="s">
        <v>56</v>
      </c>
      <c r="E286" s="40" t="s">
        <v>5</v>
      </c>
    </row>
    <row r="287" spans="1:5" ht="12.75">
      <c r="A287" t="s">
        <v>57</v>
      </c>
      <c r="E287" s="39" t="s">
        <v>5</v>
      </c>
    </row>
    <row r="288" spans="1:16" ht="12.75">
      <c r="A288" t="s">
        <v>50</v>
      </c>
      <c s="34" t="s">
        <v>559</v>
      </c>
      <c s="34" t="s">
        <v>4746</v>
      </c>
      <c s="35" t="s">
        <v>5</v>
      </c>
      <c s="6" t="s">
        <v>4747</v>
      </c>
      <c s="36" t="s">
        <v>228</v>
      </c>
      <c s="37">
        <v>2</v>
      </c>
      <c s="36">
        <v>0</v>
      </c>
      <c s="36">
        <f>ROUND(G288*H288,6)</f>
      </c>
      <c r="L288" s="38">
        <v>0</v>
      </c>
      <c s="32">
        <f>ROUND(ROUND(L288,2)*ROUND(G288,3),2)</f>
      </c>
      <c s="36" t="s">
        <v>98</v>
      </c>
      <c>
        <f>(M288*21)/100</f>
      </c>
      <c t="s">
        <v>28</v>
      </c>
    </row>
    <row r="289" spans="1:5" ht="12.75">
      <c r="A289" s="35" t="s">
        <v>55</v>
      </c>
      <c r="E289" s="39" t="s">
        <v>4747</v>
      </c>
    </row>
    <row r="290" spans="1:5" ht="12.75">
      <c r="A290" s="35" t="s">
        <v>56</v>
      </c>
      <c r="E290" s="40" t="s">
        <v>5</v>
      </c>
    </row>
    <row r="291" spans="1:5" ht="12.75">
      <c r="A291" t="s">
        <v>57</v>
      </c>
      <c r="E291" s="39" t="s">
        <v>5</v>
      </c>
    </row>
    <row r="292" spans="1:16" ht="12.75">
      <c r="A292" t="s">
        <v>50</v>
      </c>
      <c s="34" t="s">
        <v>562</v>
      </c>
      <c s="34" t="s">
        <v>4748</v>
      </c>
      <c s="35" t="s">
        <v>5</v>
      </c>
      <c s="6" t="s">
        <v>4749</v>
      </c>
      <c s="36" t="s">
        <v>228</v>
      </c>
      <c s="37">
        <v>16</v>
      </c>
      <c s="36">
        <v>0</v>
      </c>
      <c s="36">
        <f>ROUND(G292*H292,6)</f>
      </c>
      <c r="L292" s="38">
        <v>0</v>
      </c>
      <c s="32">
        <f>ROUND(ROUND(L292,2)*ROUND(G292,3),2)</f>
      </c>
      <c s="36" t="s">
        <v>98</v>
      </c>
      <c>
        <f>(M292*21)/100</f>
      </c>
      <c t="s">
        <v>28</v>
      </c>
    </row>
    <row r="293" spans="1:5" ht="12.75">
      <c r="A293" s="35" t="s">
        <v>55</v>
      </c>
      <c r="E293" s="39" t="s">
        <v>4749</v>
      </c>
    </row>
    <row r="294" spans="1:5" ht="12.75">
      <c r="A294" s="35" t="s">
        <v>56</v>
      </c>
      <c r="E294" s="40" t="s">
        <v>5</v>
      </c>
    </row>
    <row r="295" spans="1:5" ht="12.75">
      <c r="A295" t="s">
        <v>57</v>
      </c>
      <c r="E295" s="39" t="s">
        <v>5</v>
      </c>
    </row>
    <row r="296" spans="1:16" ht="12.75">
      <c r="A296" t="s">
        <v>50</v>
      </c>
      <c s="34" t="s">
        <v>565</v>
      </c>
      <c s="34" t="s">
        <v>4750</v>
      </c>
      <c s="35" t="s">
        <v>5</v>
      </c>
      <c s="6" t="s">
        <v>4751</v>
      </c>
      <c s="36" t="s">
        <v>228</v>
      </c>
      <c s="37">
        <v>4</v>
      </c>
      <c s="36">
        <v>0</v>
      </c>
      <c s="36">
        <f>ROUND(G296*H296,6)</f>
      </c>
      <c r="L296" s="38">
        <v>0</v>
      </c>
      <c s="32">
        <f>ROUND(ROUND(L296,2)*ROUND(G296,3),2)</f>
      </c>
      <c s="36" t="s">
        <v>98</v>
      </c>
      <c>
        <f>(M296*21)/100</f>
      </c>
      <c t="s">
        <v>28</v>
      </c>
    </row>
    <row r="297" spans="1:5" ht="12.75">
      <c r="A297" s="35" t="s">
        <v>55</v>
      </c>
      <c r="E297" s="39" t="s">
        <v>4751</v>
      </c>
    </row>
    <row r="298" spans="1:5" ht="12.75">
      <c r="A298" s="35" t="s">
        <v>56</v>
      </c>
      <c r="E298" s="40" t="s">
        <v>5</v>
      </c>
    </row>
    <row r="299" spans="1:5" ht="12.75">
      <c r="A299" t="s">
        <v>57</v>
      </c>
      <c r="E299" s="39" t="s">
        <v>5</v>
      </c>
    </row>
    <row r="300" spans="1:16" ht="25.5">
      <c r="A300" t="s">
        <v>50</v>
      </c>
      <c s="34" t="s">
        <v>568</v>
      </c>
      <c s="34" t="s">
        <v>4752</v>
      </c>
      <c s="35" t="s">
        <v>5</v>
      </c>
      <c s="6" t="s">
        <v>4753</v>
      </c>
      <c s="36" t="s">
        <v>78</v>
      </c>
      <c s="37">
        <v>222</v>
      </c>
      <c s="36">
        <v>0</v>
      </c>
      <c s="36">
        <f>ROUND(G300*H300,6)</f>
      </c>
      <c r="L300" s="38">
        <v>0</v>
      </c>
      <c s="32">
        <f>ROUND(ROUND(L300,2)*ROUND(G300,3),2)</f>
      </c>
      <c s="36" t="s">
        <v>316</v>
      </c>
      <c>
        <f>(M300*21)/100</f>
      </c>
      <c t="s">
        <v>28</v>
      </c>
    </row>
    <row r="301" spans="1:5" ht="25.5">
      <c r="A301" s="35" t="s">
        <v>55</v>
      </c>
      <c r="E301" s="39" t="s">
        <v>4753</v>
      </c>
    </row>
    <row r="302" spans="1:5" ht="12.75">
      <c r="A302" s="35" t="s">
        <v>56</v>
      </c>
      <c r="E302" s="40" t="s">
        <v>5</v>
      </c>
    </row>
    <row r="303" spans="1:5" ht="12.75">
      <c r="A303" t="s">
        <v>57</v>
      </c>
      <c r="E303" s="39" t="s">
        <v>5</v>
      </c>
    </row>
    <row r="304" spans="1:16" ht="25.5">
      <c r="A304" t="s">
        <v>50</v>
      </c>
      <c s="34" t="s">
        <v>571</v>
      </c>
      <c s="34" t="s">
        <v>4754</v>
      </c>
      <c s="35" t="s">
        <v>5</v>
      </c>
      <c s="6" t="s">
        <v>4755</v>
      </c>
      <c s="36" t="s">
        <v>78</v>
      </c>
      <c s="37">
        <v>168</v>
      </c>
      <c s="36">
        <v>0</v>
      </c>
      <c s="36">
        <f>ROUND(G304*H304,6)</f>
      </c>
      <c r="L304" s="38">
        <v>0</v>
      </c>
      <c s="32">
        <f>ROUND(ROUND(L304,2)*ROUND(G304,3),2)</f>
      </c>
      <c s="36" t="s">
        <v>316</v>
      </c>
      <c>
        <f>(M304*21)/100</f>
      </c>
      <c t="s">
        <v>28</v>
      </c>
    </row>
    <row r="305" spans="1:5" ht="25.5">
      <c r="A305" s="35" t="s">
        <v>55</v>
      </c>
      <c r="E305" s="39" t="s">
        <v>4755</v>
      </c>
    </row>
    <row r="306" spans="1:5" ht="12.75">
      <c r="A306" s="35" t="s">
        <v>56</v>
      </c>
      <c r="E306" s="40" t="s">
        <v>5</v>
      </c>
    </row>
    <row r="307" spans="1:5" ht="12.75">
      <c r="A307" t="s">
        <v>57</v>
      </c>
      <c r="E307" s="39" t="s">
        <v>5</v>
      </c>
    </row>
    <row r="308" spans="1:16" ht="25.5">
      <c r="A308" t="s">
        <v>50</v>
      </c>
      <c s="34" t="s">
        <v>574</v>
      </c>
      <c s="34" t="s">
        <v>4756</v>
      </c>
      <c s="35" t="s">
        <v>5</v>
      </c>
      <c s="6" t="s">
        <v>4757</v>
      </c>
      <c s="36" t="s">
        <v>78</v>
      </c>
      <c s="37">
        <v>3620</v>
      </c>
      <c s="36">
        <v>0</v>
      </c>
      <c s="36">
        <f>ROUND(G308*H308,6)</f>
      </c>
      <c r="L308" s="38">
        <v>0</v>
      </c>
      <c s="32">
        <f>ROUND(ROUND(L308,2)*ROUND(G308,3),2)</f>
      </c>
      <c s="36" t="s">
        <v>316</v>
      </c>
      <c>
        <f>(M308*21)/100</f>
      </c>
      <c t="s">
        <v>28</v>
      </c>
    </row>
    <row r="309" spans="1:5" ht="25.5">
      <c r="A309" s="35" t="s">
        <v>55</v>
      </c>
      <c r="E309" s="39" t="s">
        <v>4757</v>
      </c>
    </row>
    <row r="310" spans="1:5" ht="12.75">
      <c r="A310" s="35" t="s">
        <v>56</v>
      </c>
      <c r="E310" s="40" t="s">
        <v>5</v>
      </c>
    </row>
    <row r="311" spans="1:5" ht="12.75">
      <c r="A311" t="s">
        <v>57</v>
      </c>
      <c r="E311" s="39" t="s">
        <v>5</v>
      </c>
    </row>
    <row r="312" spans="1:16" ht="25.5">
      <c r="A312" t="s">
        <v>50</v>
      </c>
      <c s="34" t="s">
        <v>577</v>
      </c>
      <c s="34" t="s">
        <v>4758</v>
      </c>
      <c s="35" t="s">
        <v>5</v>
      </c>
      <c s="6" t="s">
        <v>4759</v>
      </c>
      <c s="36" t="s">
        <v>78</v>
      </c>
      <c s="37">
        <v>32</v>
      </c>
      <c s="36">
        <v>0</v>
      </c>
      <c s="36">
        <f>ROUND(G312*H312,6)</f>
      </c>
      <c r="L312" s="38">
        <v>0</v>
      </c>
      <c s="32">
        <f>ROUND(ROUND(L312,2)*ROUND(G312,3),2)</f>
      </c>
      <c s="36" t="s">
        <v>316</v>
      </c>
      <c>
        <f>(M312*21)/100</f>
      </c>
      <c t="s">
        <v>28</v>
      </c>
    </row>
    <row r="313" spans="1:5" ht="25.5">
      <c r="A313" s="35" t="s">
        <v>55</v>
      </c>
      <c r="E313" s="39" t="s">
        <v>4759</v>
      </c>
    </row>
    <row r="314" spans="1:5" ht="12.75">
      <c r="A314" s="35" t="s">
        <v>56</v>
      </c>
      <c r="E314" s="40" t="s">
        <v>5</v>
      </c>
    </row>
    <row r="315" spans="1:5" ht="12.75">
      <c r="A315" t="s">
        <v>57</v>
      </c>
      <c r="E315" s="39" t="s">
        <v>5</v>
      </c>
    </row>
    <row r="316" spans="1:16" ht="25.5">
      <c r="A316" t="s">
        <v>50</v>
      </c>
      <c s="34" t="s">
        <v>580</v>
      </c>
      <c s="34" t="s">
        <v>4760</v>
      </c>
      <c s="35" t="s">
        <v>5</v>
      </c>
      <c s="6" t="s">
        <v>4761</v>
      </c>
      <c s="36" t="s">
        <v>78</v>
      </c>
      <c s="37">
        <v>396</v>
      </c>
      <c s="36">
        <v>0</v>
      </c>
      <c s="36">
        <f>ROUND(G316*H316,6)</f>
      </c>
      <c r="L316" s="38">
        <v>0</v>
      </c>
      <c s="32">
        <f>ROUND(ROUND(L316,2)*ROUND(G316,3),2)</f>
      </c>
      <c s="36" t="s">
        <v>316</v>
      </c>
      <c>
        <f>(M316*21)/100</f>
      </c>
      <c t="s">
        <v>28</v>
      </c>
    </row>
    <row r="317" spans="1:5" ht="25.5">
      <c r="A317" s="35" t="s">
        <v>55</v>
      </c>
      <c r="E317" s="39" t="s">
        <v>4761</v>
      </c>
    </row>
    <row r="318" spans="1:5" ht="12.75">
      <c r="A318" s="35" t="s">
        <v>56</v>
      </c>
      <c r="E318" s="40" t="s">
        <v>5</v>
      </c>
    </row>
    <row r="319" spans="1:5" ht="12.75">
      <c r="A319" t="s">
        <v>57</v>
      </c>
      <c r="E319" s="39" t="s">
        <v>5</v>
      </c>
    </row>
    <row r="320" spans="1:16" ht="25.5">
      <c r="A320" t="s">
        <v>50</v>
      </c>
      <c s="34" t="s">
        <v>583</v>
      </c>
      <c s="34" t="s">
        <v>4762</v>
      </c>
      <c s="35" t="s">
        <v>5</v>
      </c>
      <c s="6" t="s">
        <v>4763</v>
      </c>
      <c s="36" t="s">
        <v>78</v>
      </c>
      <c s="37">
        <v>12</v>
      </c>
      <c s="36">
        <v>0</v>
      </c>
      <c s="36">
        <f>ROUND(G320*H320,6)</f>
      </c>
      <c r="L320" s="38">
        <v>0</v>
      </c>
      <c s="32">
        <f>ROUND(ROUND(L320,2)*ROUND(G320,3),2)</f>
      </c>
      <c s="36" t="s">
        <v>316</v>
      </c>
      <c>
        <f>(M320*21)/100</f>
      </c>
      <c t="s">
        <v>28</v>
      </c>
    </row>
    <row r="321" spans="1:5" ht="25.5">
      <c r="A321" s="35" t="s">
        <v>55</v>
      </c>
      <c r="E321" s="39" t="s">
        <v>4763</v>
      </c>
    </row>
    <row r="322" spans="1:5" ht="12.75">
      <c r="A322" s="35" t="s">
        <v>56</v>
      </c>
      <c r="E322" s="40" t="s">
        <v>5</v>
      </c>
    </row>
    <row r="323" spans="1:5" ht="12.75">
      <c r="A323" t="s">
        <v>57</v>
      </c>
      <c r="E323" s="39" t="s">
        <v>5</v>
      </c>
    </row>
    <row r="324" spans="1:16" ht="12.75">
      <c r="A324" t="s">
        <v>50</v>
      </c>
      <c s="34" t="s">
        <v>587</v>
      </c>
      <c s="34" t="s">
        <v>4764</v>
      </c>
      <c s="35" t="s">
        <v>5</v>
      </c>
      <c s="6" t="s">
        <v>4765</v>
      </c>
      <c s="36" t="s">
        <v>228</v>
      </c>
      <c s="37">
        <v>18</v>
      </c>
      <c s="36">
        <v>0</v>
      </c>
      <c s="36">
        <f>ROUND(G324*H324,6)</f>
      </c>
      <c r="L324" s="38">
        <v>0</v>
      </c>
      <c s="32">
        <f>ROUND(ROUND(L324,2)*ROUND(G324,3),2)</f>
      </c>
      <c s="36" t="s">
        <v>98</v>
      </c>
      <c>
        <f>(M324*21)/100</f>
      </c>
      <c t="s">
        <v>28</v>
      </c>
    </row>
    <row r="325" spans="1:5" ht="12.75">
      <c r="A325" s="35" t="s">
        <v>55</v>
      </c>
      <c r="E325" s="39" t="s">
        <v>4765</v>
      </c>
    </row>
    <row r="326" spans="1:5" ht="12.75">
      <c r="A326" s="35" t="s">
        <v>56</v>
      </c>
      <c r="E326" s="40" t="s">
        <v>5</v>
      </c>
    </row>
    <row r="327" spans="1:5" ht="12.75">
      <c r="A327" t="s">
        <v>57</v>
      </c>
      <c r="E327" s="39" t="s">
        <v>5</v>
      </c>
    </row>
    <row r="328" spans="1:16" ht="12.75">
      <c r="A328" t="s">
        <v>50</v>
      </c>
      <c s="34" t="s">
        <v>591</v>
      </c>
      <c s="34" t="s">
        <v>4766</v>
      </c>
      <c s="35" t="s">
        <v>5</v>
      </c>
      <c s="6" t="s">
        <v>4767</v>
      </c>
      <c s="36" t="s">
        <v>228</v>
      </c>
      <c s="37">
        <v>8</v>
      </c>
      <c s="36">
        <v>0</v>
      </c>
      <c s="36">
        <f>ROUND(G328*H328,6)</f>
      </c>
      <c r="L328" s="38">
        <v>0</v>
      </c>
      <c s="32">
        <f>ROUND(ROUND(L328,2)*ROUND(G328,3),2)</f>
      </c>
      <c s="36" t="s">
        <v>98</v>
      </c>
      <c>
        <f>(M328*21)/100</f>
      </c>
      <c t="s">
        <v>28</v>
      </c>
    </row>
    <row r="329" spans="1:5" ht="12.75">
      <c r="A329" s="35" t="s">
        <v>55</v>
      </c>
      <c r="E329" s="39" t="s">
        <v>4767</v>
      </c>
    </row>
    <row r="330" spans="1:5" ht="12.75">
      <c r="A330" s="35" t="s">
        <v>56</v>
      </c>
      <c r="E330" s="40" t="s">
        <v>5</v>
      </c>
    </row>
    <row r="331" spans="1:5" ht="12.75">
      <c r="A331" t="s">
        <v>57</v>
      </c>
      <c r="E331" s="39" t="s">
        <v>5</v>
      </c>
    </row>
    <row r="332" spans="1:16" ht="25.5">
      <c r="A332" t="s">
        <v>50</v>
      </c>
      <c s="34" t="s">
        <v>917</v>
      </c>
      <c s="34" t="s">
        <v>4768</v>
      </c>
      <c s="35" t="s">
        <v>5</v>
      </c>
      <c s="6" t="s">
        <v>4769</v>
      </c>
      <c s="36" t="s">
        <v>78</v>
      </c>
      <c s="37">
        <v>2364</v>
      </c>
      <c s="36">
        <v>5E-05</v>
      </c>
      <c s="36">
        <f>ROUND(G332*H332,6)</f>
      </c>
      <c r="L332" s="38">
        <v>0</v>
      </c>
      <c s="32">
        <f>ROUND(ROUND(L332,2)*ROUND(G332,3),2)</f>
      </c>
      <c s="36" t="s">
        <v>316</v>
      </c>
      <c>
        <f>(M332*21)/100</f>
      </c>
      <c t="s">
        <v>28</v>
      </c>
    </row>
    <row r="333" spans="1:5" ht="38.25">
      <c r="A333" s="35" t="s">
        <v>55</v>
      </c>
      <c r="E333" s="39" t="s">
        <v>4770</v>
      </c>
    </row>
    <row r="334" spans="1:5" ht="12.75">
      <c r="A334" s="35" t="s">
        <v>56</v>
      </c>
      <c r="E334" s="40" t="s">
        <v>5</v>
      </c>
    </row>
    <row r="335" spans="1:5" ht="12.75">
      <c r="A335" t="s">
        <v>57</v>
      </c>
      <c r="E335" s="39" t="s">
        <v>5</v>
      </c>
    </row>
    <row r="336" spans="1:16" ht="25.5">
      <c r="A336" t="s">
        <v>50</v>
      </c>
      <c s="34" t="s">
        <v>919</v>
      </c>
      <c s="34" t="s">
        <v>4771</v>
      </c>
      <c s="35" t="s">
        <v>5</v>
      </c>
      <c s="6" t="s">
        <v>4769</v>
      </c>
      <c s="36" t="s">
        <v>78</v>
      </c>
      <c s="37">
        <v>614</v>
      </c>
      <c s="36">
        <v>7E-05</v>
      </c>
      <c s="36">
        <f>ROUND(G336*H336,6)</f>
      </c>
      <c r="L336" s="38">
        <v>0</v>
      </c>
      <c s="32">
        <f>ROUND(ROUND(L336,2)*ROUND(G336,3),2)</f>
      </c>
      <c s="36" t="s">
        <v>316</v>
      </c>
      <c>
        <f>(M336*21)/100</f>
      </c>
      <c t="s">
        <v>28</v>
      </c>
    </row>
    <row r="337" spans="1:5" ht="38.25">
      <c r="A337" s="35" t="s">
        <v>55</v>
      </c>
      <c r="E337" s="39" t="s">
        <v>4772</v>
      </c>
    </row>
    <row r="338" spans="1:5" ht="12.75">
      <c r="A338" s="35" t="s">
        <v>56</v>
      </c>
      <c r="E338" s="40" t="s">
        <v>5</v>
      </c>
    </row>
    <row r="339" spans="1:5" ht="12.75">
      <c r="A339" t="s">
        <v>57</v>
      </c>
      <c r="E339" s="39" t="s">
        <v>5</v>
      </c>
    </row>
    <row r="340" spans="1:16" ht="12.75">
      <c r="A340" t="s">
        <v>50</v>
      </c>
      <c s="34" t="s">
        <v>925</v>
      </c>
      <c s="34" t="s">
        <v>4773</v>
      </c>
      <c s="35" t="s">
        <v>5</v>
      </c>
      <c s="6" t="s">
        <v>4774</v>
      </c>
      <c s="36" t="s">
        <v>78</v>
      </c>
      <c s="37">
        <v>900</v>
      </c>
      <c s="36">
        <v>2E-05</v>
      </c>
      <c s="36">
        <f>ROUND(G340*H340,6)</f>
      </c>
      <c r="L340" s="38">
        <v>0</v>
      </c>
      <c s="32">
        <f>ROUND(ROUND(L340,2)*ROUND(G340,3),2)</f>
      </c>
      <c s="36" t="s">
        <v>316</v>
      </c>
      <c>
        <f>(M340*21)/100</f>
      </c>
      <c t="s">
        <v>28</v>
      </c>
    </row>
    <row r="341" spans="1:5" ht="12.75">
      <c r="A341" s="35" t="s">
        <v>55</v>
      </c>
      <c r="E341" s="39" t="s">
        <v>4774</v>
      </c>
    </row>
    <row r="342" spans="1:5" ht="12.75">
      <c r="A342" s="35" t="s">
        <v>56</v>
      </c>
      <c r="E342" s="40" t="s">
        <v>5</v>
      </c>
    </row>
    <row r="343" spans="1:5" ht="12.75">
      <c r="A343" t="s">
        <v>57</v>
      </c>
      <c r="E343" s="39" t="s">
        <v>5</v>
      </c>
    </row>
    <row r="344" spans="1:16" ht="12.75">
      <c r="A344" t="s">
        <v>50</v>
      </c>
      <c s="34" t="s">
        <v>608</v>
      </c>
      <c s="34" t="s">
        <v>4775</v>
      </c>
      <c s="35" t="s">
        <v>5</v>
      </c>
      <c s="6" t="s">
        <v>4776</v>
      </c>
      <c s="36" t="s">
        <v>78</v>
      </c>
      <c s="37">
        <v>400</v>
      </c>
      <c s="36">
        <v>0</v>
      </c>
      <c s="36">
        <f>ROUND(G344*H344,6)</f>
      </c>
      <c r="L344" s="38">
        <v>0</v>
      </c>
      <c s="32">
        <f>ROUND(ROUND(L344,2)*ROUND(G344,3),2)</f>
      </c>
      <c s="36" t="s">
        <v>98</v>
      </c>
      <c>
        <f>(M344*21)/100</f>
      </c>
      <c t="s">
        <v>28</v>
      </c>
    </row>
    <row r="345" spans="1:5" ht="12.75">
      <c r="A345" s="35" t="s">
        <v>55</v>
      </c>
      <c r="E345" s="39" t="s">
        <v>4776</v>
      </c>
    </row>
    <row r="346" spans="1:5" ht="12.75">
      <c r="A346" s="35" t="s">
        <v>56</v>
      </c>
      <c r="E346" s="40" t="s">
        <v>5</v>
      </c>
    </row>
    <row r="347" spans="1:5" ht="12.75">
      <c r="A347" t="s">
        <v>57</v>
      </c>
      <c r="E347" s="39" t="s">
        <v>5</v>
      </c>
    </row>
    <row r="348" spans="1:16" ht="12.75">
      <c r="A348" t="s">
        <v>50</v>
      </c>
      <c s="34" t="s">
        <v>614</v>
      </c>
      <c s="34" t="s">
        <v>4777</v>
      </c>
      <c s="35" t="s">
        <v>5</v>
      </c>
      <c s="6" t="s">
        <v>4778</v>
      </c>
      <c s="36" t="s">
        <v>78</v>
      </c>
      <c s="37">
        <v>100</v>
      </c>
      <c s="36">
        <v>0</v>
      </c>
      <c s="36">
        <f>ROUND(G348*H348,6)</f>
      </c>
      <c r="L348" s="38">
        <v>0</v>
      </c>
      <c s="32">
        <f>ROUND(ROUND(L348,2)*ROUND(G348,3),2)</f>
      </c>
      <c s="36" t="s">
        <v>98</v>
      </c>
      <c>
        <f>(M348*21)/100</f>
      </c>
      <c t="s">
        <v>28</v>
      </c>
    </row>
    <row r="349" spans="1:5" ht="12.75">
      <c r="A349" s="35" t="s">
        <v>55</v>
      </c>
      <c r="E349" s="39" t="s">
        <v>4778</v>
      </c>
    </row>
    <row r="350" spans="1:5" ht="12.75">
      <c r="A350" s="35" t="s">
        <v>56</v>
      </c>
      <c r="E350" s="40" t="s">
        <v>5</v>
      </c>
    </row>
    <row r="351" spans="1:5" ht="12.75">
      <c r="A351" t="s">
        <v>57</v>
      </c>
      <c r="E351" s="39" t="s">
        <v>5</v>
      </c>
    </row>
    <row r="352" spans="1:16" ht="12.75">
      <c r="A352" t="s">
        <v>50</v>
      </c>
      <c s="34" t="s">
        <v>620</v>
      </c>
      <c s="34" t="s">
        <v>4779</v>
      </c>
      <c s="35" t="s">
        <v>5</v>
      </c>
      <c s="6" t="s">
        <v>4780</v>
      </c>
      <c s="36" t="s">
        <v>78</v>
      </c>
      <c s="37">
        <v>150</v>
      </c>
      <c s="36">
        <v>6E-05</v>
      </c>
      <c s="36">
        <f>ROUND(G352*H352,6)</f>
      </c>
      <c r="L352" s="38">
        <v>0</v>
      </c>
      <c s="32">
        <f>ROUND(ROUND(L352,2)*ROUND(G352,3),2)</f>
      </c>
      <c s="36" t="s">
        <v>316</v>
      </c>
      <c>
        <f>(M352*21)/100</f>
      </c>
      <c t="s">
        <v>28</v>
      </c>
    </row>
    <row r="353" spans="1:5" ht="12.75">
      <c r="A353" s="35" t="s">
        <v>55</v>
      </c>
      <c r="E353" s="39" t="s">
        <v>4780</v>
      </c>
    </row>
    <row r="354" spans="1:5" ht="12.75">
      <c r="A354" s="35" t="s">
        <v>56</v>
      </c>
      <c r="E354" s="40" t="s">
        <v>5</v>
      </c>
    </row>
    <row r="355" spans="1:5" ht="12.75">
      <c r="A355" t="s">
        <v>57</v>
      </c>
      <c r="E355" s="39" t="s">
        <v>5</v>
      </c>
    </row>
    <row r="356" spans="1:16" ht="12.75">
      <c r="A356" t="s">
        <v>50</v>
      </c>
      <c s="34" t="s">
        <v>596</v>
      </c>
      <c s="34" t="s">
        <v>4781</v>
      </c>
      <c s="35" t="s">
        <v>5</v>
      </c>
      <c s="6" t="s">
        <v>4782</v>
      </c>
      <c s="36" t="s">
        <v>78</v>
      </c>
      <c s="37">
        <v>10</v>
      </c>
      <c s="36">
        <v>0.0001</v>
      </c>
      <c s="36">
        <f>ROUND(G356*H356,6)</f>
      </c>
      <c r="L356" s="38">
        <v>0</v>
      </c>
      <c s="32">
        <f>ROUND(ROUND(L356,2)*ROUND(G356,3),2)</f>
      </c>
      <c s="36" t="s">
        <v>316</v>
      </c>
      <c>
        <f>(M356*21)/100</f>
      </c>
      <c t="s">
        <v>28</v>
      </c>
    </row>
    <row r="357" spans="1:5" ht="12.75">
      <c r="A357" s="35" t="s">
        <v>55</v>
      </c>
      <c r="E357" s="39" t="s">
        <v>4782</v>
      </c>
    </row>
    <row r="358" spans="1:5" ht="12.75">
      <c r="A358" s="35" t="s">
        <v>56</v>
      </c>
      <c r="E358" s="40" t="s">
        <v>5</v>
      </c>
    </row>
    <row r="359" spans="1:5" ht="12.75">
      <c r="A359" t="s">
        <v>57</v>
      </c>
      <c r="E359" s="39" t="s">
        <v>5</v>
      </c>
    </row>
    <row r="360" spans="1:16" ht="12.75">
      <c r="A360" t="s">
        <v>50</v>
      </c>
      <c s="34" t="s">
        <v>626</v>
      </c>
      <c s="34" t="s">
        <v>4783</v>
      </c>
      <c s="35" t="s">
        <v>5</v>
      </c>
      <c s="6" t="s">
        <v>4784</v>
      </c>
      <c s="36" t="s">
        <v>78</v>
      </c>
      <c s="37">
        <v>24</v>
      </c>
      <c s="36">
        <v>0</v>
      </c>
      <c s="36">
        <f>ROUND(G360*H360,6)</f>
      </c>
      <c r="L360" s="38">
        <v>0</v>
      </c>
      <c s="32">
        <f>ROUND(ROUND(L360,2)*ROUND(G360,3),2)</f>
      </c>
      <c s="36" t="s">
        <v>98</v>
      </c>
      <c>
        <f>(M360*21)/100</f>
      </c>
      <c t="s">
        <v>28</v>
      </c>
    </row>
    <row r="361" spans="1:5" ht="12.75">
      <c r="A361" s="35" t="s">
        <v>55</v>
      </c>
      <c r="E361" s="39" t="s">
        <v>4784</v>
      </c>
    </row>
    <row r="362" spans="1:5" ht="12.75">
      <c r="A362" s="35" t="s">
        <v>56</v>
      </c>
      <c r="E362" s="40" t="s">
        <v>5</v>
      </c>
    </row>
    <row r="363" spans="1:5" ht="12.75">
      <c r="A363" t="s">
        <v>57</v>
      </c>
      <c r="E363" s="39" t="s">
        <v>5</v>
      </c>
    </row>
    <row r="364" spans="1:16" ht="12.75">
      <c r="A364" t="s">
        <v>50</v>
      </c>
      <c s="34" t="s">
        <v>632</v>
      </c>
      <c s="34" t="s">
        <v>4785</v>
      </c>
      <c s="35" t="s">
        <v>5</v>
      </c>
      <c s="6" t="s">
        <v>4786</v>
      </c>
      <c s="36" t="s">
        <v>78</v>
      </c>
      <c s="37">
        <v>20</v>
      </c>
      <c s="36">
        <v>0</v>
      </c>
      <c s="36">
        <f>ROUND(G364*H364,6)</f>
      </c>
      <c r="L364" s="38">
        <v>0</v>
      </c>
      <c s="32">
        <f>ROUND(ROUND(L364,2)*ROUND(G364,3),2)</f>
      </c>
      <c s="36" t="s">
        <v>98</v>
      </c>
      <c>
        <f>(M364*21)/100</f>
      </c>
      <c t="s">
        <v>28</v>
      </c>
    </row>
    <row r="365" spans="1:5" ht="12.75">
      <c r="A365" s="35" t="s">
        <v>55</v>
      </c>
      <c r="E365" s="39" t="s">
        <v>4786</v>
      </c>
    </row>
    <row r="366" spans="1:5" ht="12.75">
      <c r="A366" s="35" t="s">
        <v>56</v>
      </c>
      <c r="E366" s="40" t="s">
        <v>5</v>
      </c>
    </row>
    <row r="367" spans="1:5" ht="12.75">
      <c r="A367" t="s">
        <v>57</v>
      </c>
      <c r="E367" s="39" t="s">
        <v>5</v>
      </c>
    </row>
    <row r="368" spans="1:16" ht="12.75">
      <c r="A368" t="s">
        <v>50</v>
      </c>
      <c s="34" t="s">
        <v>638</v>
      </c>
      <c s="34" t="s">
        <v>4787</v>
      </c>
      <c s="35" t="s">
        <v>5</v>
      </c>
      <c s="6" t="s">
        <v>4788</v>
      </c>
      <c s="36" t="s">
        <v>78</v>
      </c>
      <c s="37">
        <v>6</v>
      </c>
      <c s="36">
        <v>0</v>
      </c>
      <c s="36">
        <f>ROUND(G368*H368,6)</f>
      </c>
      <c r="L368" s="38">
        <v>0</v>
      </c>
      <c s="32">
        <f>ROUND(ROUND(L368,2)*ROUND(G368,3),2)</f>
      </c>
      <c s="36" t="s">
        <v>98</v>
      </c>
      <c>
        <f>(M368*21)/100</f>
      </c>
      <c t="s">
        <v>28</v>
      </c>
    </row>
    <row r="369" spans="1:5" ht="12.75">
      <c r="A369" s="35" t="s">
        <v>55</v>
      </c>
      <c r="E369" s="39" t="s">
        <v>4788</v>
      </c>
    </row>
    <row r="370" spans="1:5" ht="12.75">
      <c r="A370" s="35" t="s">
        <v>56</v>
      </c>
      <c r="E370" s="40" t="s">
        <v>5</v>
      </c>
    </row>
    <row r="371" spans="1:5" ht="12.75">
      <c r="A371" t="s">
        <v>57</v>
      </c>
      <c r="E371" s="39" t="s">
        <v>5</v>
      </c>
    </row>
    <row r="372" spans="1:16" ht="12.75">
      <c r="A372" t="s">
        <v>50</v>
      </c>
      <c s="34" t="s">
        <v>1503</v>
      </c>
      <c s="34" t="s">
        <v>4789</v>
      </c>
      <c s="35" t="s">
        <v>5</v>
      </c>
      <c s="6" t="s">
        <v>4790</v>
      </c>
      <c s="36" t="s">
        <v>228</v>
      </c>
      <c s="37">
        <v>48</v>
      </c>
      <c s="36">
        <v>0</v>
      </c>
      <c s="36">
        <f>ROUND(G372*H372,6)</f>
      </c>
      <c r="L372" s="38">
        <v>0</v>
      </c>
      <c s="32">
        <f>ROUND(ROUND(L372,2)*ROUND(G372,3),2)</f>
      </c>
      <c s="36" t="s">
        <v>98</v>
      </c>
      <c>
        <f>(M372*21)/100</f>
      </c>
      <c t="s">
        <v>28</v>
      </c>
    </row>
    <row r="373" spans="1:5" ht="12.75">
      <c r="A373" s="35" t="s">
        <v>55</v>
      </c>
      <c r="E373" s="39" t="s">
        <v>4790</v>
      </c>
    </row>
    <row r="374" spans="1:5" ht="12.75">
      <c r="A374" s="35" t="s">
        <v>56</v>
      </c>
      <c r="E374" s="40" t="s">
        <v>5</v>
      </c>
    </row>
    <row r="375" spans="1:5" ht="12.75">
      <c r="A375" t="s">
        <v>57</v>
      </c>
      <c r="E375" s="39" t="s">
        <v>5</v>
      </c>
    </row>
    <row r="376" spans="1:16" ht="12.75">
      <c r="A376" t="s">
        <v>50</v>
      </c>
      <c s="34" t="s">
        <v>1507</v>
      </c>
      <c s="34" t="s">
        <v>4791</v>
      </c>
      <c s="35" t="s">
        <v>5</v>
      </c>
      <c s="6" t="s">
        <v>4792</v>
      </c>
      <c s="36" t="s">
        <v>228</v>
      </c>
      <c s="37">
        <v>24</v>
      </c>
      <c s="36">
        <v>0</v>
      </c>
      <c s="36">
        <f>ROUND(G376*H376,6)</f>
      </c>
      <c r="L376" s="38">
        <v>0</v>
      </c>
      <c s="32">
        <f>ROUND(ROUND(L376,2)*ROUND(G376,3),2)</f>
      </c>
      <c s="36" t="s">
        <v>98</v>
      </c>
      <c>
        <f>(M376*21)/100</f>
      </c>
      <c t="s">
        <v>28</v>
      </c>
    </row>
    <row r="377" spans="1:5" ht="12.75">
      <c r="A377" s="35" t="s">
        <v>55</v>
      </c>
      <c r="E377" s="39" t="s">
        <v>4792</v>
      </c>
    </row>
    <row r="378" spans="1:5" ht="12.75">
      <c r="A378" s="35" t="s">
        <v>56</v>
      </c>
      <c r="E378" s="40" t="s">
        <v>5</v>
      </c>
    </row>
    <row r="379" spans="1:5" ht="12.75">
      <c r="A379" t="s">
        <v>57</v>
      </c>
      <c r="E379" s="39" t="s">
        <v>5</v>
      </c>
    </row>
    <row r="380" spans="1:16" ht="12.75">
      <c r="A380" t="s">
        <v>50</v>
      </c>
      <c s="34" t="s">
        <v>1511</v>
      </c>
      <c s="34" t="s">
        <v>4793</v>
      </c>
      <c s="35" t="s">
        <v>5</v>
      </c>
      <c s="6" t="s">
        <v>4794</v>
      </c>
      <c s="36" t="s">
        <v>228</v>
      </c>
      <c s="37">
        <v>4</v>
      </c>
      <c s="36">
        <v>0</v>
      </c>
      <c s="36">
        <f>ROUND(G380*H380,6)</f>
      </c>
      <c r="L380" s="38">
        <v>0</v>
      </c>
      <c s="32">
        <f>ROUND(ROUND(L380,2)*ROUND(G380,3),2)</f>
      </c>
      <c s="36" t="s">
        <v>98</v>
      </c>
      <c>
        <f>(M380*21)/100</f>
      </c>
      <c t="s">
        <v>28</v>
      </c>
    </row>
    <row r="381" spans="1:5" ht="12.75">
      <c r="A381" s="35" t="s">
        <v>55</v>
      </c>
      <c r="E381" s="39" t="s">
        <v>4794</v>
      </c>
    </row>
    <row r="382" spans="1:5" ht="12.75">
      <c r="A382" s="35" t="s">
        <v>56</v>
      </c>
      <c r="E382" s="40" t="s">
        <v>5</v>
      </c>
    </row>
    <row r="383" spans="1:5" ht="12.75">
      <c r="A383" t="s">
        <v>57</v>
      </c>
      <c r="E383" s="39" t="s">
        <v>5</v>
      </c>
    </row>
    <row r="384" spans="1:16" ht="12.75">
      <c r="A384" t="s">
        <v>50</v>
      </c>
      <c s="34" t="s">
        <v>3286</v>
      </c>
      <c s="34" t="s">
        <v>4795</v>
      </c>
      <c s="35" t="s">
        <v>5</v>
      </c>
      <c s="6" t="s">
        <v>4796</v>
      </c>
      <c s="36" t="s">
        <v>228</v>
      </c>
      <c s="37">
        <v>1</v>
      </c>
      <c s="36">
        <v>0</v>
      </c>
      <c s="36">
        <f>ROUND(G384*H384,6)</f>
      </c>
      <c r="L384" s="38">
        <v>0</v>
      </c>
      <c s="32">
        <f>ROUND(ROUND(L384,2)*ROUND(G384,3),2)</f>
      </c>
      <c s="36" t="s">
        <v>98</v>
      </c>
      <c>
        <f>(M384*21)/100</f>
      </c>
      <c t="s">
        <v>28</v>
      </c>
    </row>
    <row r="385" spans="1:5" ht="12.75">
      <c r="A385" s="35" t="s">
        <v>55</v>
      </c>
      <c r="E385" s="39" t="s">
        <v>4796</v>
      </c>
    </row>
    <row r="386" spans="1:5" ht="12.75">
      <c r="A386" s="35" t="s">
        <v>56</v>
      </c>
      <c r="E386" s="40" t="s">
        <v>5</v>
      </c>
    </row>
    <row r="387" spans="1:5" ht="12.75">
      <c r="A387" t="s">
        <v>57</v>
      </c>
      <c r="E387" s="39" t="s">
        <v>5</v>
      </c>
    </row>
    <row r="388" spans="1:16" ht="25.5">
      <c r="A388" t="s">
        <v>50</v>
      </c>
      <c s="34" t="s">
        <v>1150</v>
      </c>
      <c s="34" t="s">
        <v>4797</v>
      </c>
      <c s="35" t="s">
        <v>5</v>
      </c>
      <c s="6" t="s">
        <v>4798</v>
      </c>
      <c s="36" t="s">
        <v>342</v>
      </c>
      <c s="37">
        <v>3.39</v>
      </c>
      <c s="36">
        <v>0</v>
      </c>
      <c s="36">
        <f>ROUND(G388*H388,6)</f>
      </c>
      <c r="L388" s="38">
        <v>0</v>
      </c>
      <c s="32">
        <f>ROUND(ROUND(L388,2)*ROUND(G388,3),2)</f>
      </c>
      <c s="36" t="s">
        <v>316</v>
      </c>
      <c>
        <f>(M388*21)/100</f>
      </c>
      <c t="s">
        <v>28</v>
      </c>
    </row>
    <row r="389" spans="1:5" ht="25.5">
      <c r="A389" s="35" t="s">
        <v>55</v>
      </c>
      <c r="E389" s="39" t="s">
        <v>4798</v>
      </c>
    </row>
    <row r="390" spans="1:5" ht="12.75">
      <c r="A390" s="35" t="s">
        <v>56</v>
      </c>
      <c r="E390" s="40" t="s">
        <v>5</v>
      </c>
    </row>
    <row r="391" spans="1:5" ht="12.75">
      <c r="A391" t="s">
        <v>57</v>
      </c>
      <c r="E391" s="39" t="s">
        <v>5</v>
      </c>
    </row>
    <row r="392" spans="1:13" ht="12.75">
      <c r="A392" t="s">
        <v>47</v>
      </c>
      <c r="C392" s="31" t="s">
        <v>2788</v>
      </c>
      <c r="E392" s="33" t="s">
        <v>4799</v>
      </c>
      <c r="J392" s="32">
        <f>0</f>
      </c>
      <c s="32">
        <f>0</f>
      </c>
      <c s="32">
        <f>0+L393+L397+L401+L405+L409+L413+L417+L421+L425+L429+L433+L437+L441+L445+L449+L453+L457+L461+L465+L469+L473+L477+L481+L485+L489+L493+L497+L501+L505+L509+L513+L517</f>
      </c>
      <c s="32">
        <f>0+M393+M397+M401+M405+M409+M413+M417+M421+M425+M429+M433+M437+M441+M445+M449+M453+M457+M461+M465+M469+M473+M477+M481+M485+M489+M493+M497+M501+M505+M509+M513+M517</f>
      </c>
    </row>
    <row r="393" spans="1:16" ht="12.75">
      <c r="A393" t="s">
        <v>50</v>
      </c>
      <c s="34" t="s">
        <v>3293</v>
      </c>
      <c s="34" t="s">
        <v>4800</v>
      </c>
      <c s="35" t="s">
        <v>5</v>
      </c>
      <c s="6" t="s">
        <v>4801</v>
      </c>
      <c s="36" t="s">
        <v>228</v>
      </c>
      <c s="37">
        <v>1</v>
      </c>
      <c s="36">
        <v>0</v>
      </c>
      <c s="36">
        <f>ROUND(G393*H393,6)</f>
      </c>
      <c r="L393" s="38">
        <v>0</v>
      </c>
      <c s="32">
        <f>ROUND(ROUND(L393,2)*ROUND(G393,3),2)</f>
      </c>
      <c s="36" t="s">
        <v>98</v>
      </c>
      <c>
        <f>(M393*21)/100</f>
      </c>
      <c t="s">
        <v>28</v>
      </c>
    </row>
    <row r="394" spans="1:5" ht="12.75">
      <c r="A394" s="35" t="s">
        <v>55</v>
      </c>
      <c r="E394" s="39" t="s">
        <v>4801</v>
      </c>
    </row>
    <row r="395" spans="1:5" ht="12.75">
      <c r="A395" s="35" t="s">
        <v>56</v>
      </c>
      <c r="E395" s="40" t="s">
        <v>5</v>
      </c>
    </row>
    <row r="396" spans="1:5" ht="12.75">
      <c r="A396" t="s">
        <v>57</v>
      </c>
      <c r="E396" s="39" t="s">
        <v>5</v>
      </c>
    </row>
    <row r="397" spans="1:16" ht="12.75">
      <c r="A397" t="s">
        <v>50</v>
      </c>
      <c s="34" t="s">
        <v>897</v>
      </c>
      <c s="34" t="s">
        <v>4802</v>
      </c>
      <c s="35" t="s">
        <v>5</v>
      </c>
      <c s="6" t="s">
        <v>4803</v>
      </c>
      <c s="36" t="s">
        <v>4139</v>
      </c>
      <c s="37">
        <v>1</v>
      </c>
      <c s="36">
        <v>0</v>
      </c>
      <c s="36">
        <f>ROUND(G397*H397,6)</f>
      </c>
      <c r="L397" s="38">
        <v>0</v>
      </c>
      <c s="32">
        <f>ROUND(ROUND(L397,2)*ROUND(G397,3),2)</f>
      </c>
      <c s="36" t="s">
        <v>98</v>
      </c>
      <c>
        <f>(M397*21)/100</f>
      </c>
      <c t="s">
        <v>28</v>
      </c>
    </row>
    <row r="398" spans="1:5" ht="12.75">
      <c r="A398" s="35" t="s">
        <v>55</v>
      </c>
      <c r="E398" s="39" t="s">
        <v>4803</v>
      </c>
    </row>
    <row r="399" spans="1:5" ht="12.75">
      <c r="A399" s="35" t="s">
        <v>56</v>
      </c>
      <c r="E399" s="40" t="s">
        <v>5</v>
      </c>
    </row>
    <row r="400" spans="1:5" ht="12.75">
      <c r="A400" t="s">
        <v>57</v>
      </c>
      <c r="E400" s="39" t="s">
        <v>5</v>
      </c>
    </row>
    <row r="401" spans="1:16" ht="12.75">
      <c r="A401" t="s">
        <v>50</v>
      </c>
      <c s="34" t="s">
        <v>3298</v>
      </c>
      <c s="34" t="s">
        <v>4804</v>
      </c>
      <c s="35" t="s">
        <v>5</v>
      </c>
      <c s="6" t="s">
        <v>4805</v>
      </c>
      <c s="36" t="s">
        <v>4139</v>
      </c>
      <c s="37">
        <v>4</v>
      </c>
      <c s="36">
        <v>0</v>
      </c>
      <c s="36">
        <f>ROUND(G401*H401,6)</f>
      </c>
      <c r="L401" s="38">
        <v>0</v>
      </c>
      <c s="32">
        <f>ROUND(ROUND(L401,2)*ROUND(G401,3),2)</f>
      </c>
      <c s="36" t="s">
        <v>98</v>
      </c>
      <c>
        <f>(M401*21)/100</f>
      </c>
      <c t="s">
        <v>28</v>
      </c>
    </row>
    <row r="402" spans="1:5" ht="12.75">
      <c r="A402" s="35" t="s">
        <v>55</v>
      </c>
      <c r="E402" s="39" t="s">
        <v>4805</v>
      </c>
    </row>
    <row r="403" spans="1:5" ht="12.75">
      <c r="A403" s="35" t="s">
        <v>56</v>
      </c>
      <c r="E403" s="40" t="s">
        <v>5</v>
      </c>
    </row>
    <row r="404" spans="1:5" ht="12.75">
      <c r="A404" t="s">
        <v>57</v>
      </c>
      <c r="E404" s="39" t="s">
        <v>5</v>
      </c>
    </row>
    <row r="405" spans="1:16" ht="12.75">
      <c r="A405" t="s">
        <v>50</v>
      </c>
      <c s="34" t="s">
        <v>3301</v>
      </c>
      <c s="34" t="s">
        <v>4806</v>
      </c>
      <c s="35" t="s">
        <v>5</v>
      </c>
      <c s="6" t="s">
        <v>4807</v>
      </c>
      <c s="36" t="s">
        <v>4139</v>
      </c>
      <c s="37">
        <v>3</v>
      </c>
      <c s="36">
        <v>0</v>
      </c>
      <c s="36">
        <f>ROUND(G405*H405,6)</f>
      </c>
      <c r="L405" s="38">
        <v>0</v>
      </c>
      <c s="32">
        <f>ROUND(ROUND(L405,2)*ROUND(G405,3),2)</f>
      </c>
      <c s="36" t="s">
        <v>98</v>
      </c>
      <c>
        <f>(M405*21)/100</f>
      </c>
      <c t="s">
        <v>28</v>
      </c>
    </row>
    <row r="406" spans="1:5" ht="12.75">
      <c r="A406" s="35" t="s">
        <v>55</v>
      </c>
      <c r="E406" s="39" t="s">
        <v>4807</v>
      </c>
    </row>
    <row r="407" spans="1:5" ht="12.75">
      <c r="A407" s="35" t="s">
        <v>56</v>
      </c>
      <c r="E407" s="40" t="s">
        <v>5</v>
      </c>
    </row>
    <row r="408" spans="1:5" ht="12.75">
      <c r="A408" t="s">
        <v>57</v>
      </c>
      <c r="E408" s="39" t="s">
        <v>5</v>
      </c>
    </row>
    <row r="409" spans="1:16" ht="12.75">
      <c r="A409" t="s">
        <v>50</v>
      </c>
      <c s="34" t="s">
        <v>3304</v>
      </c>
      <c s="34" t="s">
        <v>4808</v>
      </c>
      <c s="35" t="s">
        <v>5</v>
      </c>
      <c s="6" t="s">
        <v>4809</v>
      </c>
      <c s="36" t="s">
        <v>4139</v>
      </c>
      <c s="37">
        <v>1</v>
      </c>
      <c s="36">
        <v>0</v>
      </c>
      <c s="36">
        <f>ROUND(G409*H409,6)</f>
      </c>
      <c r="L409" s="38">
        <v>0</v>
      </c>
      <c s="32">
        <f>ROUND(ROUND(L409,2)*ROUND(G409,3),2)</f>
      </c>
      <c s="36" t="s">
        <v>98</v>
      </c>
      <c>
        <f>(M409*21)/100</f>
      </c>
      <c t="s">
        <v>28</v>
      </c>
    </row>
    <row r="410" spans="1:5" ht="12.75">
      <c r="A410" s="35" t="s">
        <v>55</v>
      </c>
      <c r="E410" s="39" t="s">
        <v>4809</v>
      </c>
    </row>
    <row r="411" spans="1:5" ht="12.75">
      <c r="A411" s="35" t="s">
        <v>56</v>
      </c>
      <c r="E411" s="40" t="s">
        <v>5</v>
      </c>
    </row>
    <row r="412" spans="1:5" ht="12.75">
      <c r="A412" t="s">
        <v>57</v>
      </c>
      <c r="E412" s="39" t="s">
        <v>5</v>
      </c>
    </row>
    <row r="413" spans="1:16" ht="12.75">
      <c r="A413" t="s">
        <v>50</v>
      </c>
      <c s="34" t="s">
        <v>3308</v>
      </c>
      <c s="34" t="s">
        <v>4810</v>
      </c>
      <c s="35" t="s">
        <v>5</v>
      </c>
      <c s="6" t="s">
        <v>4811</v>
      </c>
      <c s="36" t="s">
        <v>228</v>
      </c>
      <c s="37">
        <v>280</v>
      </c>
      <c s="36">
        <v>0</v>
      </c>
      <c s="36">
        <f>ROUND(G413*H413,6)</f>
      </c>
      <c r="L413" s="38">
        <v>0</v>
      </c>
      <c s="32">
        <f>ROUND(ROUND(L413,2)*ROUND(G413,3),2)</f>
      </c>
      <c s="36" t="s">
        <v>98</v>
      </c>
      <c>
        <f>(M413*21)/100</f>
      </c>
      <c t="s">
        <v>28</v>
      </c>
    </row>
    <row r="414" spans="1:5" ht="12.75">
      <c r="A414" s="35" t="s">
        <v>55</v>
      </c>
      <c r="E414" s="39" t="s">
        <v>4811</v>
      </c>
    </row>
    <row r="415" spans="1:5" ht="12.75">
      <c r="A415" s="35" t="s">
        <v>56</v>
      </c>
      <c r="E415" s="40" t="s">
        <v>5</v>
      </c>
    </row>
    <row r="416" spans="1:5" ht="12.75">
      <c r="A416" t="s">
        <v>57</v>
      </c>
      <c r="E416" s="39" t="s">
        <v>5</v>
      </c>
    </row>
    <row r="417" spans="1:16" ht="12.75">
      <c r="A417" t="s">
        <v>50</v>
      </c>
      <c s="34" t="s">
        <v>3311</v>
      </c>
      <c s="34" t="s">
        <v>4812</v>
      </c>
      <c s="35" t="s">
        <v>5</v>
      </c>
      <c s="6" t="s">
        <v>4813</v>
      </c>
      <c s="36" t="s">
        <v>228</v>
      </c>
      <c s="37">
        <v>33</v>
      </c>
      <c s="36">
        <v>0</v>
      </c>
      <c s="36">
        <f>ROUND(G417*H417,6)</f>
      </c>
      <c r="L417" s="38">
        <v>0</v>
      </c>
      <c s="32">
        <f>ROUND(ROUND(L417,2)*ROUND(G417,3),2)</f>
      </c>
      <c s="36" t="s">
        <v>98</v>
      </c>
      <c>
        <f>(M417*21)/100</f>
      </c>
      <c t="s">
        <v>28</v>
      </c>
    </row>
    <row r="418" spans="1:5" ht="12.75">
      <c r="A418" s="35" t="s">
        <v>55</v>
      </c>
      <c r="E418" s="39" t="s">
        <v>4813</v>
      </c>
    </row>
    <row r="419" spans="1:5" ht="12.75">
      <c r="A419" s="35" t="s">
        <v>56</v>
      </c>
      <c r="E419" s="40" t="s">
        <v>5</v>
      </c>
    </row>
    <row r="420" spans="1:5" ht="12.75">
      <c r="A420" t="s">
        <v>57</v>
      </c>
      <c r="E420" s="39" t="s">
        <v>5</v>
      </c>
    </row>
    <row r="421" spans="1:16" ht="12.75">
      <c r="A421" t="s">
        <v>50</v>
      </c>
      <c s="34" t="s">
        <v>3314</v>
      </c>
      <c s="34" t="s">
        <v>4814</v>
      </c>
      <c s="35" t="s">
        <v>5</v>
      </c>
      <c s="6" t="s">
        <v>4815</v>
      </c>
      <c s="36" t="s">
        <v>228</v>
      </c>
      <c s="37">
        <v>24</v>
      </c>
      <c s="36">
        <v>0</v>
      </c>
      <c s="36">
        <f>ROUND(G421*H421,6)</f>
      </c>
      <c r="L421" s="38">
        <v>0</v>
      </c>
      <c s="32">
        <f>ROUND(ROUND(L421,2)*ROUND(G421,3),2)</f>
      </c>
      <c s="36" t="s">
        <v>98</v>
      </c>
      <c>
        <f>(M421*21)/100</f>
      </c>
      <c t="s">
        <v>28</v>
      </c>
    </row>
    <row r="422" spans="1:5" ht="12.75">
      <c r="A422" s="35" t="s">
        <v>55</v>
      </c>
      <c r="E422" s="39" t="s">
        <v>4815</v>
      </c>
    </row>
    <row r="423" spans="1:5" ht="12.75">
      <c r="A423" s="35" t="s">
        <v>56</v>
      </c>
      <c r="E423" s="40" t="s">
        <v>5</v>
      </c>
    </row>
    <row r="424" spans="1:5" ht="12.75">
      <c r="A424" t="s">
        <v>57</v>
      </c>
      <c r="E424" s="39" t="s">
        <v>5</v>
      </c>
    </row>
    <row r="425" spans="1:16" ht="12.75">
      <c r="A425" t="s">
        <v>50</v>
      </c>
      <c s="34" t="s">
        <v>3318</v>
      </c>
      <c s="34" t="s">
        <v>4816</v>
      </c>
      <c s="35" t="s">
        <v>5</v>
      </c>
      <c s="6" t="s">
        <v>4817</v>
      </c>
      <c s="36" t="s">
        <v>228</v>
      </c>
      <c s="37">
        <v>14</v>
      </c>
      <c s="36">
        <v>0</v>
      </c>
      <c s="36">
        <f>ROUND(G425*H425,6)</f>
      </c>
      <c r="L425" s="38">
        <v>0</v>
      </c>
      <c s="32">
        <f>ROUND(ROUND(L425,2)*ROUND(G425,3),2)</f>
      </c>
      <c s="36" t="s">
        <v>98</v>
      </c>
      <c>
        <f>(M425*21)/100</f>
      </c>
      <c t="s">
        <v>28</v>
      </c>
    </row>
    <row r="426" spans="1:5" ht="12.75">
      <c r="A426" s="35" t="s">
        <v>55</v>
      </c>
      <c r="E426" s="39" t="s">
        <v>4817</v>
      </c>
    </row>
    <row r="427" spans="1:5" ht="12.75">
      <c r="A427" s="35" t="s">
        <v>56</v>
      </c>
      <c r="E427" s="40" t="s">
        <v>5</v>
      </c>
    </row>
    <row r="428" spans="1:5" ht="12.75">
      <c r="A428" t="s">
        <v>57</v>
      </c>
      <c r="E428" s="39" t="s">
        <v>5</v>
      </c>
    </row>
    <row r="429" spans="1:16" ht="12.75">
      <c r="A429" t="s">
        <v>50</v>
      </c>
      <c s="34" t="s">
        <v>3322</v>
      </c>
      <c s="34" t="s">
        <v>4818</v>
      </c>
      <c s="35" t="s">
        <v>5</v>
      </c>
      <c s="6" t="s">
        <v>4819</v>
      </c>
      <c s="36" t="s">
        <v>228</v>
      </c>
      <c s="37">
        <v>2</v>
      </c>
      <c s="36">
        <v>0</v>
      </c>
      <c s="36">
        <f>ROUND(G429*H429,6)</f>
      </c>
      <c r="L429" s="38">
        <v>0</v>
      </c>
      <c s="32">
        <f>ROUND(ROUND(L429,2)*ROUND(G429,3),2)</f>
      </c>
      <c s="36" t="s">
        <v>98</v>
      </c>
      <c>
        <f>(M429*21)/100</f>
      </c>
      <c t="s">
        <v>28</v>
      </c>
    </row>
    <row r="430" spans="1:5" ht="12.75">
      <c r="A430" s="35" t="s">
        <v>55</v>
      </c>
      <c r="E430" s="39" t="s">
        <v>4819</v>
      </c>
    </row>
    <row r="431" spans="1:5" ht="12.75">
      <c r="A431" s="35" t="s">
        <v>56</v>
      </c>
      <c r="E431" s="40" t="s">
        <v>5</v>
      </c>
    </row>
    <row r="432" spans="1:5" ht="12.75">
      <c r="A432" t="s">
        <v>57</v>
      </c>
      <c r="E432" s="39" t="s">
        <v>5</v>
      </c>
    </row>
    <row r="433" spans="1:16" ht="12.75">
      <c r="A433" t="s">
        <v>50</v>
      </c>
      <c s="34" t="s">
        <v>3324</v>
      </c>
      <c s="34" t="s">
        <v>4820</v>
      </c>
      <c s="35" t="s">
        <v>5</v>
      </c>
      <c s="6" t="s">
        <v>4821</v>
      </c>
      <c s="36" t="s">
        <v>228</v>
      </c>
      <c s="37">
        <v>25</v>
      </c>
      <c s="36">
        <v>0</v>
      </c>
      <c s="36">
        <f>ROUND(G433*H433,6)</f>
      </c>
      <c r="L433" s="38">
        <v>0</v>
      </c>
      <c s="32">
        <f>ROUND(ROUND(L433,2)*ROUND(G433,3),2)</f>
      </c>
      <c s="36" t="s">
        <v>98</v>
      </c>
      <c>
        <f>(M433*21)/100</f>
      </c>
      <c t="s">
        <v>28</v>
      </c>
    </row>
    <row r="434" spans="1:5" ht="12.75">
      <c r="A434" s="35" t="s">
        <v>55</v>
      </c>
      <c r="E434" s="39" t="s">
        <v>4821</v>
      </c>
    </row>
    <row r="435" spans="1:5" ht="12.75">
      <c r="A435" s="35" t="s">
        <v>56</v>
      </c>
      <c r="E435" s="40" t="s">
        <v>5</v>
      </c>
    </row>
    <row r="436" spans="1:5" ht="12.75">
      <c r="A436" t="s">
        <v>57</v>
      </c>
      <c r="E436" s="39" t="s">
        <v>5</v>
      </c>
    </row>
    <row r="437" spans="1:16" ht="12.75">
      <c r="A437" t="s">
        <v>50</v>
      </c>
      <c s="34" t="s">
        <v>3328</v>
      </c>
      <c s="34" t="s">
        <v>4822</v>
      </c>
      <c s="35" t="s">
        <v>5</v>
      </c>
      <c s="6" t="s">
        <v>4823</v>
      </c>
      <c s="36" t="s">
        <v>228</v>
      </c>
      <c s="37">
        <v>28</v>
      </c>
      <c s="36">
        <v>0</v>
      </c>
      <c s="36">
        <f>ROUND(G437*H437,6)</f>
      </c>
      <c r="L437" s="38">
        <v>0</v>
      </c>
      <c s="32">
        <f>ROUND(ROUND(L437,2)*ROUND(G437,3),2)</f>
      </c>
      <c s="36" t="s">
        <v>98</v>
      </c>
      <c>
        <f>(M437*21)/100</f>
      </c>
      <c t="s">
        <v>28</v>
      </c>
    </row>
    <row r="438" spans="1:5" ht="12.75">
      <c r="A438" s="35" t="s">
        <v>55</v>
      </c>
      <c r="E438" s="39" t="s">
        <v>4823</v>
      </c>
    </row>
    <row r="439" spans="1:5" ht="12.75">
      <c r="A439" s="35" t="s">
        <v>56</v>
      </c>
      <c r="E439" s="40" t="s">
        <v>5</v>
      </c>
    </row>
    <row r="440" spans="1:5" ht="12.75">
      <c r="A440" t="s">
        <v>57</v>
      </c>
      <c r="E440" s="39" t="s">
        <v>5</v>
      </c>
    </row>
    <row r="441" spans="1:16" ht="12.75">
      <c r="A441" t="s">
        <v>50</v>
      </c>
      <c s="34" t="s">
        <v>3332</v>
      </c>
      <c s="34" t="s">
        <v>4824</v>
      </c>
      <c s="35" t="s">
        <v>5</v>
      </c>
      <c s="6" t="s">
        <v>4825</v>
      </c>
      <c s="36" t="s">
        <v>228</v>
      </c>
      <c s="37">
        <v>7</v>
      </c>
      <c s="36">
        <v>0</v>
      </c>
      <c s="36">
        <f>ROUND(G441*H441,6)</f>
      </c>
      <c r="L441" s="38">
        <v>0</v>
      </c>
      <c s="32">
        <f>ROUND(ROUND(L441,2)*ROUND(G441,3),2)</f>
      </c>
      <c s="36" t="s">
        <v>98</v>
      </c>
      <c>
        <f>(M441*21)/100</f>
      </c>
      <c t="s">
        <v>28</v>
      </c>
    </row>
    <row r="442" spans="1:5" ht="12.75">
      <c r="A442" s="35" t="s">
        <v>55</v>
      </c>
      <c r="E442" s="39" t="s">
        <v>4825</v>
      </c>
    </row>
    <row r="443" spans="1:5" ht="12.75">
      <c r="A443" s="35" t="s">
        <v>56</v>
      </c>
      <c r="E443" s="40" t="s">
        <v>5</v>
      </c>
    </row>
    <row r="444" spans="1:5" ht="12.75">
      <c r="A444" t="s">
        <v>57</v>
      </c>
      <c r="E444" s="39" t="s">
        <v>5</v>
      </c>
    </row>
    <row r="445" spans="1:16" ht="12.75">
      <c r="A445" t="s">
        <v>50</v>
      </c>
      <c s="34" t="s">
        <v>3336</v>
      </c>
      <c s="34" t="s">
        <v>4826</v>
      </c>
      <c s="35" t="s">
        <v>5</v>
      </c>
      <c s="6" t="s">
        <v>4827</v>
      </c>
      <c s="36" t="s">
        <v>228</v>
      </c>
      <c s="37">
        <v>4</v>
      </c>
      <c s="36">
        <v>0</v>
      </c>
      <c s="36">
        <f>ROUND(G445*H445,6)</f>
      </c>
      <c r="L445" s="38">
        <v>0</v>
      </c>
      <c s="32">
        <f>ROUND(ROUND(L445,2)*ROUND(G445,3),2)</f>
      </c>
      <c s="36" t="s">
        <v>98</v>
      </c>
      <c>
        <f>(M445*21)/100</f>
      </c>
      <c t="s">
        <v>28</v>
      </c>
    </row>
    <row r="446" spans="1:5" ht="12.75">
      <c r="A446" s="35" t="s">
        <v>55</v>
      </c>
      <c r="E446" s="39" t="s">
        <v>4827</v>
      </c>
    </row>
    <row r="447" spans="1:5" ht="12.75">
      <c r="A447" s="35" t="s">
        <v>56</v>
      </c>
      <c r="E447" s="40" t="s">
        <v>5</v>
      </c>
    </row>
    <row r="448" spans="1:5" ht="12.75">
      <c r="A448" t="s">
        <v>57</v>
      </c>
      <c r="E448" s="39" t="s">
        <v>5</v>
      </c>
    </row>
    <row r="449" spans="1:16" ht="12.75">
      <c r="A449" t="s">
        <v>50</v>
      </c>
      <c s="34" t="s">
        <v>3340</v>
      </c>
      <c s="34" t="s">
        <v>4828</v>
      </c>
      <c s="35" t="s">
        <v>5</v>
      </c>
      <c s="6" t="s">
        <v>4829</v>
      </c>
      <c s="36" t="s">
        <v>228</v>
      </c>
      <c s="37">
        <v>10</v>
      </c>
      <c s="36">
        <v>0</v>
      </c>
      <c s="36">
        <f>ROUND(G449*H449,6)</f>
      </c>
      <c r="L449" s="38">
        <v>0</v>
      </c>
      <c s="32">
        <f>ROUND(ROUND(L449,2)*ROUND(G449,3),2)</f>
      </c>
      <c s="36" t="s">
        <v>98</v>
      </c>
      <c>
        <f>(M449*21)/100</f>
      </c>
      <c t="s">
        <v>28</v>
      </c>
    </row>
    <row r="450" spans="1:5" ht="12.75">
      <c r="A450" s="35" t="s">
        <v>55</v>
      </c>
      <c r="E450" s="39" t="s">
        <v>4829</v>
      </c>
    </row>
    <row r="451" spans="1:5" ht="12.75">
      <c r="A451" s="35" t="s">
        <v>56</v>
      </c>
      <c r="E451" s="40" t="s">
        <v>5</v>
      </c>
    </row>
    <row r="452" spans="1:5" ht="12.75">
      <c r="A452" t="s">
        <v>57</v>
      </c>
      <c r="E452" s="39" t="s">
        <v>5</v>
      </c>
    </row>
    <row r="453" spans="1:16" ht="12.75">
      <c r="A453" t="s">
        <v>50</v>
      </c>
      <c s="34" t="s">
        <v>1523</v>
      </c>
      <c s="34" t="s">
        <v>4830</v>
      </c>
      <c s="35" t="s">
        <v>5</v>
      </c>
      <c s="6" t="s">
        <v>4831</v>
      </c>
      <c s="36" t="s">
        <v>228</v>
      </c>
      <c s="37">
        <v>6</v>
      </c>
      <c s="36">
        <v>0</v>
      </c>
      <c s="36">
        <f>ROUND(G453*H453,6)</f>
      </c>
      <c r="L453" s="38">
        <v>0</v>
      </c>
      <c s="32">
        <f>ROUND(ROUND(L453,2)*ROUND(G453,3),2)</f>
      </c>
      <c s="36" t="s">
        <v>98</v>
      </c>
      <c>
        <f>(M453*21)/100</f>
      </c>
      <c t="s">
        <v>28</v>
      </c>
    </row>
    <row r="454" spans="1:5" ht="12.75">
      <c r="A454" s="35" t="s">
        <v>55</v>
      </c>
      <c r="E454" s="39" t="s">
        <v>4831</v>
      </c>
    </row>
    <row r="455" spans="1:5" ht="12.75">
      <c r="A455" s="35" t="s">
        <v>56</v>
      </c>
      <c r="E455" s="40" t="s">
        <v>5</v>
      </c>
    </row>
    <row r="456" spans="1:5" ht="12.75">
      <c r="A456" t="s">
        <v>57</v>
      </c>
      <c r="E456" s="39" t="s">
        <v>5</v>
      </c>
    </row>
    <row r="457" spans="1:16" ht="12.75">
      <c r="A457" t="s">
        <v>50</v>
      </c>
      <c s="34" t="s">
        <v>3344</v>
      </c>
      <c s="34" t="s">
        <v>4832</v>
      </c>
      <c s="35" t="s">
        <v>5</v>
      </c>
      <c s="6" t="s">
        <v>4833</v>
      </c>
      <c s="36" t="s">
        <v>228</v>
      </c>
      <c s="37">
        <v>6</v>
      </c>
      <c s="36">
        <v>0</v>
      </c>
      <c s="36">
        <f>ROUND(G457*H457,6)</f>
      </c>
      <c r="L457" s="38">
        <v>0</v>
      </c>
      <c s="32">
        <f>ROUND(ROUND(L457,2)*ROUND(G457,3),2)</f>
      </c>
      <c s="36" t="s">
        <v>98</v>
      </c>
      <c>
        <f>(M457*21)/100</f>
      </c>
      <c t="s">
        <v>28</v>
      </c>
    </row>
    <row r="458" spans="1:5" ht="12.75">
      <c r="A458" s="35" t="s">
        <v>55</v>
      </c>
      <c r="E458" s="39" t="s">
        <v>4833</v>
      </c>
    </row>
    <row r="459" spans="1:5" ht="12.75">
      <c r="A459" s="35" t="s">
        <v>56</v>
      </c>
      <c r="E459" s="40" t="s">
        <v>5</v>
      </c>
    </row>
    <row r="460" spans="1:5" ht="12.75">
      <c r="A460" t="s">
        <v>57</v>
      </c>
      <c r="E460" s="39" t="s">
        <v>5</v>
      </c>
    </row>
    <row r="461" spans="1:16" ht="12.75">
      <c r="A461" t="s">
        <v>50</v>
      </c>
      <c s="34" t="s">
        <v>3348</v>
      </c>
      <c s="34" t="s">
        <v>4834</v>
      </c>
      <c s="35" t="s">
        <v>5</v>
      </c>
      <c s="6" t="s">
        <v>4835</v>
      </c>
      <c s="36" t="s">
        <v>228</v>
      </c>
      <c s="37">
        <v>7</v>
      </c>
      <c s="36">
        <v>0</v>
      </c>
      <c s="36">
        <f>ROUND(G461*H461,6)</f>
      </c>
      <c r="L461" s="38">
        <v>0</v>
      </c>
      <c s="32">
        <f>ROUND(ROUND(L461,2)*ROUND(G461,3),2)</f>
      </c>
      <c s="36" t="s">
        <v>98</v>
      </c>
      <c>
        <f>(M461*21)/100</f>
      </c>
      <c t="s">
        <v>28</v>
      </c>
    </row>
    <row r="462" spans="1:5" ht="12.75">
      <c r="A462" s="35" t="s">
        <v>55</v>
      </c>
      <c r="E462" s="39" t="s">
        <v>4835</v>
      </c>
    </row>
    <row r="463" spans="1:5" ht="12.75">
      <c r="A463" s="35" t="s">
        <v>56</v>
      </c>
      <c r="E463" s="40" t="s">
        <v>5</v>
      </c>
    </row>
    <row r="464" spans="1:5" ht="12.75">
      <c r="A464" t="s">
        <v>57</v>
      </c>
      <c r="E464" s="39" t="s">
        <v>5</v>
      </c>
    </row>
    <row r="465" spans="1:16" ht="25.5">
      <c r="A465" t="s">
        <v>50</v>
      </c>
      <c s="34" t="s">
        <v>3352</v>
      </c>
      <c s="34" t="s">
        <v>4836</v>
      </c>
      <c s="35" t="s">
        <v>5</v>
      </c>
      <c s="6" t="s">
        <v>4837</v>
      </c>
      <c s="36" t="s">
        <v>228</v>
      </c>
      <c s="37">
        <v>6</v>
      </c>
      <c s="36">
        <v>0</v>
      </c>
      <c s="36">
        <f>ROUND(G465*H465,6)</f>
      </c>
      <c r="L465" s="38">
        <v>0</v>
      </c>
      <c s="32">
        <f>ROUND(ROUND(L465,2)*ROUND(G465,3),2)</f>
      </c>
      <c s="36" t="s">
        <v>98</v>
      </c>
      <c>
        <f>(M465*21)/100</f>
      </c>
      <c t="s">
        <v>28</v>
      </c>
    </row>
    <row r="466" spans="1:5" ht="25.5">
      <c r="A466" s="35" t="s">
        <v>55</v>
      </c>
      <c r="E466" s="39" t="s">
        <v>4837</v>
      </c>
    </row>
    <row r="467" spans="1:5" ht="12.75">
      <c r="A467" s="35" t="s">
        <v>56</v>
      </c>
      <c r="E467" s="40" t="s">
        <v>5</v>
      </c>
    </row>
    <row r="468" spans="1:5" ht="12.75">
      <c r="A468" t="s">
        <v>57</v>
      </c>
      <c r="E468" s="39" t="s">
        <v>5</v>
      </c>
    </row>
    <row r="469" spans="1:16" ht="25.5">
      <c r="A469" t="s">
        <v>50</v>
      </c>
      <c s="34" t="s">
        <v>3356</v>
      </c>
      <c s="34" t="s">
        <v>4838</v>
      </c>
      <c s="35" t="s">
        <v>5</v>
      </c>
      <c s="6" t="s">
        <v>4839</v>
      </c>
      <c s="36" t="s">
        <v>228</v>
      </c>
      <c s="37">
        <v>2</v>
      </c>
      <c s="36">
        <v>0</v>
      </c>
      <c s="36">
        <f>ROUND(G469*H469,6)</f>
      </c>
      <c r="L469" s="38">
        <v>0</v>
      </c>
      <c s="32">
        <f>ROUND(ROUND(L469,2)*ROUND(G469,3),2)</f>
      </c>
      <c s="36" t="s">
        <v>98</v>
      </c>
      <c>
        <f>(M469*21)/100</f>
      </c>
      <c t="s">
        <v>28</v>
      </c>
    </row>
    <row r="470" spans="1:5" ht="25.5">
      <c r="A470" s="35" t="s">
        <v>55</v>
      </c>
      <c r="E470" s="39" t="s">
        <v>4839</v>
      </c>
    </row>
    <row r="471" spans="1:5" ht="12.75">
      <c r="A471" s="35" t="s">
        <v>56</v>
      </c>
      <c r="E471" s="40" t="s">
        <v>5</v>
      </c>
    </row>
    <row r="472" spans="1:5" ht="12.75">
      <c r="A472" t="s">
        <v>57</v>
      </c>
      <c r="E472" s="39" t="s">
        <v>5</v>
      </c>
    </row>
    <row r="473" spans="1:16" ht="12.75">
      <c r="A473" t="s">
        <v>50</v>
      </c>
      <c s="34" t="s">
        <v>3360</v>
      </c>
      <c s="34" t="s">
        <v>4840</v>
      </c>
      <c s="35" t="s">
        <v>5</v>
      </c>
      <c s="6" t="s">
        <v>4841</v>
      </c>
      <c s="36" t="s">
        <v>228</v>
      </c>
      <c s="37">
        <v>2</v>
      </c>
      <c s="36">
        <v>0</v>
      </c>
      <c s="36">
        <f>ROUND(G473*H473,6)</f>
      </c>
      <c r="L473" s="38">
        <v>0</v>
      </c>
      <c s="32">
        <f>ROUND(ROUND(L473,2)*ROUND(G473,3),2)</f>
      </c>
      <c s="36" t="s">
        <v>98</v>
      </c>
      <c>
        <f>(M473*21)/100</f>
      </c>
      <c t="s">
        <v>28</v>
      </c>
    </row>
    <row r="474" spans="1:5" ht="12.75">
      <c r="A474" s="35" t="s">
        <v>55</v>
      </c>
      <c r="E474" s="39" t="s">
        <v>4841</v>
      </c>
    </row>
    <row r="475" spans="1:5" ht="12.75">
      <c r="A475" s="35" t="s">
        <v>56</v>
      </c>
      <c r="E475" s="40" t="s">
        <v>5</v>
      </c>
    </row>
    <row r="476" spans="1:5" ht="12.75">
      <c r="A476" t="s">
        <v>57</v>
      </c>
      <c r="E476" s="39" t="s">
        <v>5</v>
      </c>
    </row>
    <row r="477" spans="1:16" ht="25.5">
      <c r="A477" t="s">
        <v>50</v>
      </c>
      <c s="34" t="s">
        <v>3364</v>
      </c>
      <c s="34" t="s">
        <v>4842</v>
      </c>
      <c s="35" t="s">
        <v>5</v>
      </c>
      <c s="6" t="s">
        <v>4843</v>
      </c>
      <c s="36" t="s">
        <v>228</v>
      </c>
      <c s="37">
        <v>1</v>
      </c>
      <c s="36">
        <v>0</v>
      </c>
      <c s="36">
        <f>ROUND(G477*H477,6)</f>
      </c>
      <c r="L477" s="38">
        <v>0</v>
      </c>
      <c s="32">
        <f>ROUND(ROUND(L477,2)*ROUND(G477,3),2)</f>
      </c>
      <c s="36" t="s">
        <v>98</v>
      </c>
      <c>
        <f>(M477*21)/100</f>
      </c>
      <c t="s">
        <v>28</v>
      </c>
    </row>
    <row r="478" spans="1:5" ht="25.5">
      <c r="A478" s="35" t="s">
        <v>55</v>
      </c>
      <c r="E478" s="39" t="s">
        <v>4843</v>
      </c>
    </row>
    <row r="479" spans="1:5" ht="12.75">
      <c r="A479" s="35" t="s">
        <v>56</v>
      </c>
      <c r="E479" s="40" t="s">
        <v>5</v>
      </c>
    </row>
    <row r="480" spans="1:5" ht="12.75">
      <c r="A480" t="s">
        <v>57</v>
      </c>
      <c r="E480" s="39" t="s">
        <v>5</v>
      </c>
    </row>
    <row r="481" spans="1:16" ht="12.75">
      <c r="A481" t="s">
        <v>50</v>
      </c>
      <c s="34" t="s">
        <v>3368</v>
      </c>
      <c s="34" t="s">
        <v>4844</v>
      </c>
      <c s="35" t="s">
        <v>5</v>
      </c>
      <c s="6" t="s">
        <v>4845</v>
      </c>
      <c s="36" t="s">
        <v>228</v>
      </c>
      <c s="37">
        <v>1</v>
      </c>
      <c s="36">
        <v>0</v>
      </c>
      <c s="36">
        <f>ROUND(G481*H481,6)</f>
      </c>
      <c r="L481" s="38">
        <v>0</v>
      </c>
      <c s="32">
        <f>ROUND(ROUND(L481,2)*ROUND(G481,3),2)</f>
      </c>
      <c s="36" t="s">
        <v>98</v>
      </c>
      <c>
        <f>(M481*21)/100</f>
      </c>
      <c t="s">
        <v>28</v>
      </c>
    </row>
    <row r="482" spans="1:5" ht="12.75">
      <c r="A482" s="35" t="s">
        <v>55</v>
      </c>
      <c r="E482" s="39" t="s">
        <v>4845</v>
      </c>
    </row>
    <row r="483" spans="1:5" ht="12.75">
      <c r="A483" s="35" t="s">
        <v>56</v>
      </c>
      <c r="E483" s="40" t="s">
        <v>5</v>
      </c>
    </row>
    <row r="484" spans="1:5" ht="12.75">
      <c r="A484" t="s">
        <v>57</v>
      </c>
      <c r="E484" s="39" t="s">
        <v>5</v>
      </c>
    </row>
    <row r="485" spans="1:16" ht="12.75">
      <c r="A485" t="s">
        <v>50</v>
      </c>
      <c s="34" t="s">
        <v>1527</v>
      </c>
      <c s="34" t="s">
        <v>4846</v>
      </c>
      <c s="35" t="s">
        <v>5</v>
      </c>
      <c s="6" t="s">
        <v>4847</v>
      </c>
      <c s="36" t="s">
        <v>228</v>
      </c>
      <c s="37">
        <v>5</v>
      </c>
      <c s="36">
        <v>0</v>
      </c>
      <c s="36">
        <f>ROUND(G485*H485,6)</f>
      </c>
      <c r="L485" s="38">
        <v>0</v>
      </c>
      <c s="32">
        <f>ROUND(ROUND(L485,2)*ROUND(G485,3),2)</f>
      </c>
      <c s="36" t="s">
        <v>98</v>
      </c>
      <c>
        <f>(M485*21)/100</f>
      </c>
      <c t="s">
        <v>28</v>
      </c>
    </row>
    <row r="486" spans="1:5" ht="12.75">
      <c r="A486" s="35" t="s">
        <v>55</v>
      </c>
      <c r="E486" s="39" t="s">
        <v>4847</v>
      </c>
    </row>
    <row r="487" spans="1:5" ht="12.75">
      <c r="A487" s="35" t="s">
        <v>56</v>
      </c>
      <c r="E487" s="40" t="s">
        <v>5</v>
      </c>
    </row>
    <row r="488" spans="1:5" ht="12.75">
      <c r="A488" t="s">
        <v>57</v>
      </c>
      <c r="E488" s="39" t="s">
        <v>5</v>
      </c>
    </row>
    <row r="489" spans="1:16" ht="25.5">
      <c r="A489" t="s">
        <v>50</v>
      </c>
      <c s="34" t="s">
        <v>3372</v>
      </c>
      <c s="34" t="s">
        <v>4848</v>
      </c>
      <c s="35" t="s">
        <v>5</v>
      </c>
      <c s="6" t="s">
        <v>4849</v>
      </c>
      <c s="36" t="s">
        <v>228</v>
      </c>
      <c s="37">
        <v>10</v>
      </c>
      <c s="36">
        <v>0</v>
      </c>
      <c s="36">
        <f>ROUND(G489*H489,6)</f>
      </c>
      <c r="L489" s="38">
        <v>0</v>
      </c>
      <c s="32">
        <f>ROUND(ROUND(L489,2)*ROUND(G489,3),2)</f>
      </c>
      <c s="36" t="s">
        <v>98</v>
      </c>
      <c>
        <f>(M489*21)/100</f>
      </c>
      <c t="s">
        <v>28</v>
      </c>
    </row>
    <row r="490" spans="1:5" ht="25.5">
      <c r="A490" s="35" t="s">
        <v>55</v>
      </c>
      <c r="E490" s="39" t="s">
        <v>4849</v>
      </c>
    </row>
    <row r="491" spans="1:5" ht="12.75">
      <c r="A491" s="35" t="s">
        <v>56</v>
      </c>
      <c r="E491" s="40" t="s">
        <v>5</v>
      </c>
    </row>
    <row r="492" spans="1:5" ht="12.75">
      <c r="A492" t="s">
        <v>57</v>
      </c>
      <c r="E492" s="39" t="s">
        <v>5</v>
      </c>
    </row>
    <row r="493" spans="1:16" ht="25.5">
      <c r="A493" t="s">
        <v>50</v>
      </c>
      <c s="34" t="s">
        <v>3376</v>
      </c>
      <c s="34" t="s">
        <v>4850</v>
      </c>
      <c s="35" t="s">
        <v>5</v>
      </c>
      <c s="6" t="s">
        <v>4851</v>
      </c>
      <c s="36" t="s">
        <v>228</v>
      </c>
      <c s="37">
        <v>240</v>
      </c>
      <c s="36">
        <v>0</v>
      </c>
      <c s="36">
        <f>ROUND(G493*H493,6)</f>
      </c>
      <c r="L493" s="38">
        <v>0</v>
      </c>
      <c s="32">
        <f>ROUND(ROUND(L493,2)*ROUND(G493,3),2)</f>
      </c>
      <c s="36" t="s">
        <v>98</v>
      </c>
      <c>
        <f>(M493*21)/100</f>
      </c>
      <c t="s">
        <v>28</v>
      </c>
    </row>
    <row r="494" spans="1:5" ht="25.5">
      <c r="A494" s="35" t="s">
        <v>55</v>
      </c>
      <c r="E494" s="39" t="s">
        <v>4851</v>
      </c>
    </row>
    <row r="495" spans="1:5" ht="12.75">
      <c r="A495" s="35" t="s">
        <v>56</v>
      </c>
      <c r="E495" s="40" t="s">
        <v>5</v>
      </c>
    </row>
    <row r="496" spans="1:5" ht="12.75">
      <c r="A496" t="s">
        <v>57</v>
      </c>
      <c r="E496" s="39" t="s">
        <v>5</v>
      </c>
    </row>
    <row r="497" spans="1:16" ht="12.75">
      <c r="A497" t="s">
        <v>50</v>
      </c>
      <c s="34" t="s">
        <v>3380</v>
      </c>
      <c s="34" t="s">
        <v>4852</v>
      </c>
      <c s="35" t="s">
        <v>5</v>
      </c>
      <c s="6" t="s">
        <v>4853</v>
      </c>
      <c s="36" t="s">
        <v>228</v>
      </c>
      <c s="37">
        <v>25</v>
      </c>
      <c s="36">
        <v>0</v>
      </c>
      <c s="36">
        <f>ROUND(G497*H497,6)</f>
      </c>
      <c r="L497" s="38">
        <v>0</v>
      </c>
      <c s="32">
        <f>ROUND(ROUND(L497,2)*ROUND(G497,3),2)</f>
      </c>
      <c s="36" t="s">
        <v>98</v>
      </c>
      <c>
        <f>(M497*21)/100</f>
      </c>
      <c t="s">
        <v>28</v>
      </c>
    </row>
    <row r="498" spans="1:5" ht="12.75">
      <c r="A498" s="35" t="s">
        <v>55</v>
      </c>
      <c r="E498" s="39" t="s">
        <v>4853</v>
      </c>
    </row>
    <row r="499" spans="1:5" ht="12.75">
      <c r="A499" s="35" t="s">
        <v>56</v>
      </c>
      <c r="E499" s="40" t="s">
        <v>5</v>
      </c>
    </row>
    <row r="500" spans="1:5" ht="12.75">
      <c r="A500" t="s">
        <v>57</v>
      </c>
      <c r="E500" s="39" t="s">
        <v>5</v>
      </c>
    </row>
    <row r="501" spans="1:16" ht="12.75">
      <c r="A501" t="s">
        <v>50</v>
      </c>
      <c s="34" t="s">
        <v>1531</v>
      </c>
      <c s="34" t="s">
        <v>4854</v>
      </c>
      <c s="35" t="s">
        <v>5</v>
      </c>
      <c s="6" t="s">
        <v>4855</v>
      </c>
      <c s="36" t="s">
        <v>228</v>
      </c>
      <c s="37">
        <v>275</v>
      </c>
      <c s="36">
        <v>0</v>
      </c>
      <c s="36">
        <f>ROUND(G501*H501,6)</f>
      </c>
      <c r="L501" s="38">
        <v>0</v>
      </c>
      <c s="32">
        <f>ROUND(ROUND(L501,2)*ROUND(G501,3),2)</f>
      </c>
      <c s="36" t="s">
        <v>98</v>
      </c>
      <c>
        <f>(M501*21)/100</f>
      </c>
      <c t="s">
        <v>28</v>
      </c>
    </row>
    <row r="502" spans="1:5" ht="12.75">
      <c r="A502" s="35" t="s">
        <v>55</v>
      </c>
      <c r="E502" s="39" t="s">
        <v>4855</v>
      </c>
    </row>
    <row r="503" spans="1:5" ht="12.75">
      <c r="A503" s="35" t="s">
        <v>56</v>
      </c>
      <c r="E503" s="40" t="s">
        <v>5</v>
      </c>
    </row>
    <row r="504" spans="1:5" ht="12.75">
      <c r="A504" t="s">
        <v>57</v>
      </c>
      <c r="E504" s="39" t="s">
        <v>5</v>
      </c>
    </row>
    <row r="505" spans="1:16" ht="12.75">
      <c r="A505" t="s">
        <v>50</v>
      </c>
      <c s="34" t="s">
        <v>3384</v>
      </c>
      <c s="34" t="s">
        <v>4856</v>
      </c>
      <c s="35" t="s">
        <v>5</v>
      </c>
      <c s="6" t="s">
        <v>4857</v>
      </c>
      <c s="36" t="s">
        <v>4139</v>
      </c>
      <c s="37">
        <v>1</v>
      </c>
      <c s="36">
        <v>0</v>
      </c>
      <c s="36">
        <f>ROUND(G505*H505,6)</f>
      </c>
      <c r="L505" s="38">
        <v>0</v>
      </c>
      <c s="32">
        <f>ROUND(ROUND(L505,2)*ROUND(G505,3),2)</f>
      </c>
      <c s="36" t="s">
        <v>98</v>
      </c>
      <c>
        <f>(M505*21)/100</f>
      </c>
      <c t="s">
        <v>28</v>
      </c>
    </row>
    <row r="506" spans="1:5" ht="12.75">
      <c r="A506" s="35" t="s">
        <v>55</v>
      </c>
      <c r="E506" s="39" t="s">
        <v>4857</v>
      </c>
    </row>
    <row r="507" spans="1:5" ht="12.75">
      <c r="A507" s="35" t="s">
        <v>56</v>
      </c>
      <c r="E507" s="40" t="s">
        <v>5</v>
      </c>
    </row>
    <row r="508" spans="1:5" ht="12.75">
      <c r="A508" t="s">
        <v>57</v>
      </c>
      <c r="E508" s="39" t="s">
        <v>5</v>
      </c>
    </row>
    <row r="509" spans="1:16" ht="12.75">
      <c r="A509" t="s">
        <v>50</v>
      </c>
      <c s="34" t="s">
        <v>3387</v>
      </c>
      <c s="34" t="s">
        <v>4858</v>
      </c>
      <c s="35" t="s">
        <v>5</v>
      </c>
      <c s="6" t="s">
        <v>4859</v>
      </c>
      <c s="36" t="s">
        <v>4139</v>
      </c>
      <c s="37">
        <v>1</v>
      </c>
      <c s="36">
        <v>0</v>
      </c>
      <c s="36">
        <f>ROUND(G509*H509,6)</f>
      </c>
      <c r="L509" s="38">
        <v>0</v>
      </c>
      <c s="32">
        <f>ROUND(ROUND(L509,2)*ROUND(G509,3),2)</f>
      </c>
      <c s="36" t="s">
        <v>98</v>
      </c>
      <c>
        <f>(M509*21)/100</f>
      </c>
      <c t="s">
        <v>28</v>
      </c>
    </row>
    <row r="510" spans="1:5" ht="12.75">
      <c r="A510" s="35" t="s">
        <v>55</v>
      </c>
      <c r="E510" s="39" t="s">
        <v>4859</v>
      </c>
    </row>
    <row r="511" spans="1:5" ht="12.75">
      <c r="A511" s="35" t="s">
        <v>56</v>
      </c>
      <c r="E511" s="40" t="s">
        <v>5</v>
      </c>
    </row>
    <row r="512" spans="1:5" ht="12.75">
      <c r="A512" t="s">
        <v>57</v>
      </c>
      <c r="E512" s="39" t="s">
        <v>5</v>
      </c>
    </row>
    <row r="513" spans="1:16" ht="12.75">
      <c r="A513" t="s">
        <v>50</v>
      </c>
      <c s="34" t="s">
        <v>1535</v>
      </c>
      <c s="34" t="s">
        <v>4860</v>
      </c>
      <c s="35" t="s">
        <v>5</v>
      </c>
      <c s="6" t="s">
        <v>4861</v>
      </c>
      <c s="36" t="s">
        <v>4139</v>
      </c>
      <c s="37">
        <v>1</v>
      </c>
      <c s="36">
        <v>0</v>
      </c>
      <c s="36">
        <f>ROUND(G513*H513,6)</f>
      </c>
      <c r="L513" s="38">
        <v>0</v>
      </c>
      <c s="32">
        <f>ROUND(ROUND(L513,2)*ROUND(G513,3),2)</f>
      </c>
      <c s="36" t="s">
        <v>98</v>
      </c>
      <c>
        <f>(M513*21)/100</f>
      </c>
      <c t="s">
        <v>28</v>
      </c>
    </row>
    <row r="514" spans="1:5" ht="12.75">
      <c r="A514" s="35" t="s">
        <v>55</v>
      </c>
      <c r="E514" s="39" t="s">
        <v>4861</v>
      </c>
    </row>
    <row r="515" spans="1:5" ht="12.75">
      <c r="A515" s="35" t="s">
        <v>56</v>
      </c>
      <c r="E515" s="40" t="s">
        <v>5</v>
      </c>
    </row>
    <row r="516" spans="1:5" ht="12.75">
      <c r="A516" t="s">
        <v>57</v>
      </c>
      <c r="E516" s="39" t="s">
        <v>5</v>
      </c>
    </row>
    <row r="517" spans="1:16" ht="25.5">
      <c r="A517" t="s">
        <v>50</v>
      </c>
      <c s="34" t="s">
        <v>3391</v>
      </c>
      <c s="34" t="s">
        <v>4862</v>
      </c>
      <c s="35" t="s">
        <v>5</v>
      </c>
      <c s="6" t="s">
        <v>4863</v>
      </c>
      <c s="36" t="s">
        <v>342</v>
      </c>
      <c s="37">
        <v>0.28</v>
      </c>
      <c s="36">
        <v>0</v>
      </c>
      <c s="36">
        <f>ROUND(G517*H517,6)</f>
      </c>
      <c r="L517" s="38">
        <v>0</v>
      </c>
      <c s="32">
        <f>ROUND(ROUND(L517,2)*ROUND(G517,3),2)</f>
      </c>
      <c s="36" t="s">
        <v>316</v>
      </c>
      <c>
        <f>(M517*21)/100</f>
      </c>
      <c t="s">
        <v>28</v>
      </c>
    </row>
    <row r="518" spans="1:5" ht="25.5">
      <c r="A518" s="35" t="s">
        <v>55</v>
      </c>
      <c r="E518" s="39" t="s">
        <v>4863</v>
      </c>
    </row>
    <row r="519" spans="1:5" ht="12.75">
      <c r="A519" s="35" t="s">
        <v>56</v>
      </c>
      <c r="E519" s="40" t="s">
        <v>5</v>
      </c>
    </row>
    <row r="520" spans="1:5" ht="12.75">
      <c r="A520" t="s">
        <v>57</v>
      </c>
      <c r="E520" s="39" t="s">
        <v>5</v>
      </c>
    </row>
    <row r="521" spans="1:13" ht="12.75">
      <c r="A521" t="s">
        <v>47</v>
      </c>
      <c r="C521" s="31" t="s">
        <v>2791</v>
      </c>
      <c r="E521" s="33" t="s">
        <v>4864</v>
      </c>
      <c r="J521" s="32">
        <f>0</f>
      </c>
      <c s="32">
        <f>0</f>
      </c>
      <c s="32">
        <f>0+L522+L526+L530+L534+L538+L542+L546+L550+L554+L558+L562+L566+L570+L574+L578+L582+L586+L590+L594+L598+L602+L606+L610+L614+L618+L622+L626+L630+L634+L638+L642+L646+L650+L654+L658+L662+L666+L670+L674+L678+L682+L686+L690+L694+L698+L702+L706+L710+L714+L718+L722+L726+L730+L734+L738+L742+L746+L750+L754+L758+L762+L766+L770+L774+L778+L782+L786+L790+L794+L798+L802+L806+L810+L814+L818+L822+L826+L830+L834+L838+L842+L846+L850+L854+L858+L862+L866</f>
      </c>
      <c s="32">
        <f>0+M522+M526+M530+M534+M538+M542+M546+M550+M554+M558+M562+M566+M570+M574+M578+M582+M586+M590+M594+M598+M602+M606+M610+M614+M618+M622+M626+M630+M634+M638+M642+M646+M650+M654+M658+M662+M666+M670+M674+M678+M682+M686+M690+M694+M698+M702+M706+M710+M714+M718+M722+M726+M730+M734+M738+M742+M746+M750+M754+M758+M762+M766+M770+M774+M778+M782+M786+M790+M794+M798+M802+M806+M810+M814+M818+M822+M826+M830+M834+M838+M842+M846+M850+M854+M858+M862+M866</f>
      </c>
    </row>
    <row r="522" spans="1:16" ht="12.75">
      <c r="A522" t="s">
        <v>50</v>
      </c>
      <c s="34" t="s">
        <v>3395</v>
      </c>
      <c s="34" t="s">
        <v>4865</v>
      </c>
      <c s="35" t="s">
        <v>5</v>
      </c>
      <c s="6" t="s">
        <v>4866</v>
      </c>
      <c s="36" t="s">
        <v>70</v>
      </c>
      <c s="37">
        <v>926.56</v>
      </c>
      <c s="36">
        <v>0.00205</v>
      </c>
      <c s="36">
        <f>ROUND(G522*H522,6)</f>
      </c>
      <c r="L522" s="38">
        <v>0</v>
      </c>
      <c s="32">
        <f>ROUND(ROUND(L522,2)*ROUND(G522,3),2)</f>
      </c>
      <c s="36" t="s">
        <v>316</v>
      </c>
      <c>
        <f>(M522*21)/100</f>
      </c>
      <c t="s">
        <v>28</v>
      </c>
    </row>
    <row r="523" spans="1:5" ht="12.75">
      <c r="A523" s="35" t="s">
        <v>55</v>
      </c>
      <c r="E523" s="39" t="s">
        <v>4866</v>
      </c>
    </row>
    <row r="524" spans="1:5" ht="12.75">
      <c r="A524" s="35" t="s">
        <v>56</v>
      </c>
      <c r="E524" s="40" t="s">
        <v>5</v>
      </c>
    </row>
    <row r="525" spans="1:5" ht="38.25">
      <c r="A525" t="s">
        <v>57</v>
      </c>
      <c r="E525" s="39" t="s">
        <v>4867</v>
      </c>
    </row>
    <row r="526" spans="1:16" ht="25.5">
      <c r="A526" t="s">
        <v>50</v>
      </c>
      <c s="34" t="s">
        <v>3399</v>
      </c>
      <c s="34" t="s">
        <v>4868</v>
      </c>
      <c s="35" t="s">
        <v>5</v>
      </c>
      <c s="6" t="s">
        <v>4869</v>
      </c>
      <c s="36" t="s">
        <v>228</v>
      </c>
      <c s="37">
        <v>6</v>
      </c>
      <c s="36">
        <v>0</v>
      </c>
      <c s="36">
        <f>ROUND(G526*H526,6)</f>
      </c>
      <c r="L526" s="38">
        <v>0</v>
      </c>
      <c s="32">
        <f>ROUND(ROUND(L526,2)*ROUND(G526,3),2)</f>
      </c>
      <c s="36" t="s">
        <v>98</v>
      </c>
      <c>
        <f>(M526*21)/100</f>
      </c>
      <c t="s">
        <v>28</v>
      </c>
    </row>
    <row r="527" spans="1:5" ht="25.5">
      <c r="A527" s="35" t="s">
        <v>55</v>
      </c>
      <c r="E527" s="39" t="s">
        <v>4869</v>
      </c>
    </row>
    <row r="528" spans="1:5" ht="12.75">
      <c r="A528" s="35" t="s">
        <v>56</v>
      </c>
      <c r="E528" s="40" t="s">
        <v>5</v>
      </c>
    </row>
    <row r="529" spans="1:5" ht="12.75">
      <c r="A529" t="s">
        <v>57</v>
      </c>
      <c r="E529" s="39" t="s">
        <v>5</v>
      </c>
    </row>
    <row r="530" spans="1:16" ht="25.5">
      <c r="A530" t="s">
        <v>50</v>
      </c>
      <c s="34" t="s">
        <v>3403</v>
      </c>
      <c s="34" t="s">
        <v>4870</v>
      </c>
      <c s="35" t="s">
        <v>5</v>
      </c>
      <c s="6" t="s">
        <v>4871</v>
      </c>
      <c s="36" t="s">
        <v>228</v>
      </c>
      <c s="37">
        <v>5</v>
      </c>
      <c s="36">
        <v>0</v>
      </c>
      <c s="36">
        <f>ROUND(G530*H530,6)</f>
      </c>
      <c r="L530" s="38">
        <v>0</v>
      </c>
      <c s="32">
        <f>ROUND(ROUND(L530,2)*ROUND(G530,3),2)</f>
      </c>
      <c s="36" t="s">
        <v>98</v>
      </c>
      <c>
        <f>(M530*21)/100</f>
      </c>
      <c t="s">
        <v>28</v>
      </c>
    </row>
    <row r="531" spans="1:5" ht="25.5">
      <c r="A531" s="35" t="s">
        <v>55</v>
      </c>
      <c r="E531" s="39" t="s">
        <v>4871</v>
      </c>
    </row>
    <row r="532" spans="1:5" ht="12.75">
      <c r="A532" s="35" t="s">
        <v>56</v>
      </c>
      <c r="E532" s="40" t="s">
        <v>5</v>
      </c>
    </row>
    <row r="533" spans="1:5" ht="12.75">
      <c r="A533" t="s">
        <v>57</v>
      </c>
      <c r="E533" s="39" t="s">
        <v>5</v>
      </c>
    </row>
    <row r="534" spans="1:16" ht="25.5">
      <c r="A534" t="s">
        <v>50</v>
      </c>
      <c s="34" t="s">
        <v>1078</v>
      </c>
      <c s="34" t="s">
        <v>4872</v>
      </c>
      <c s="35" t="s">
        <v>5</v>
      </c>
      <c s="6" t="s">
        <v>4873</v>
      </c>
      <c s="36" t="s">
        <v>228</v>
      </c>
      <c s="37">
        <v>1</v>
      </c>
      <c s="36">
        <v>0</v>
      </c>
      <c s="36">
        <f>ROUND(G534*H534,6)</f>
      </c>
      <c r="L534" s="38">
        <v>0</v>
      </c>
      <c s="32">
        <f>ROUND(ROUND(L534,2)*ROUND(G534,3),2)</f>
      </c>
      <c s="36" t="s">
        <v>98</v>
      </c>
      <c>
        <f>(M534*21)/100</f>
      </c>
      <c t="s">
        <v>28</v>
      </c>
    </row>
    <row r="535" spans="1:5" ht="25.5">
      <c r="A535" s="35" t="s">
        <v>55</v>
      </c>
      <c r="E535" s="39" t="s">
        <v>4873</v>
      </c>
    </row>
    <row r="536" spans="1:5" ht="12.75">
      <c r="A536" s="35" t="s">
        <v>56</v>
      </c>
      <c r="E536" s="40" t="s">
        <v>5</v>
      </c>
    </row>
    <row r="537" spans="1:5" ht="12.75">
      <c r="A537" t="s">
        <v>57</v>
      </c>
      <c r="E537" s="39" t="s">
        <v>5</v>
      </c>
    </row>
    <row r="538" spans="1:16" ht="25.5">
      <c r="A538" t="s">
        <v>50</v>
      </c>
      <c s="34" t="s">
        <v>3410</v>
      </c>
      <c s="34" t="s">
        <v>4874</v>
      </c>
      <c s="35" t="s">
        <v>5</v>
      </c>
      <c s="6" t="s">
        <v>4875</v>
      </c>
      <c s="36" t="s">
        <v>228</v>
      </c>
      <c s="37">
        <v>1</v>
      </c>
      <c s="36">
        <v>0</v>
      </c>
      <c s="36">
        <f>ROUND(G538*H538,6)</f>
      </c>
      <c r="L538" s="38">
        <v>0</v>
      </c>
      <c s="32">
        <f>ROUND(ROUND(L538,2)*ROUND(G538,3),2)</f>
      </c>
      <c s="36" t="s">
        <v>98</v>
      </c>
      <c>
        <f>(M538*21)/100</f>
      </c>
      <c t="s">
        <v>28</v>
      </c>
    </row>
    <row r="539" spans="1:5" ht="25.5">
      <c r="A539" s="35" t="s">
        <v>55</v>
      </c>
      <c r="E539" s="39" t="s">
        <v>4875</v>
      </c>
    </row>
    <row r="540" spans="1:5" ht="12.75">
      <c r="A540" s="35" t="s">
        <v>56</v>
      </c>
      <c r="E540" s="40" t="s">
        <v>5</v>
      </c>
    </row>
    <row r="541" spans="1:5" ht="12.75">
      <c r="A541" t="s">
        <v>57</v>
      </c>
      <c r="E541" s="39" t="s">
        <v>5</v>
      </c>
    </row>
    <row r="542" spans="1:16" ht="25.5">
      <c r="A542" t="s">
        <v>50</v>
      </c>
      <c s="34" t="s">
        <v>3414</v>
      </c>
      <c s="34" t="s">
        <v>4876</v>
      </c>
      <c s="35" t="s">
        <v>5</v>
      </c>
      <c s="6" t="s">
        <v>4877</v>
      </c>
      <c s="36" t="s">
        <v>228</v>
      </c>
      <c s="37">
        <v>2</v>
      </c>
      <c s="36">
        <v>0</v>
      </c>
      <c s="36">
        <f>ROUND(G542*H542,6)</f>
      </c>
      <c r="L542" s="38">
        <v>0</v>
      </c>
      <c s="32">
        <f>ROUND(ROUND(L542,2)*ROUND(G542,3),2)</f>
      </c>
      <c s="36" t="s">
        <v>98</v>
      </c>
      <c>
        <f>(M542*21)/100</f>
      </c>
      <c t="s">
        <v>28</v>
      </c>
    </row>
    <row r="543" spans="1:5" ht="25.5">
      <c r="A543" s="35" t="s">
        <v>55</v>
      </c>
      <c r="E543" s="39" t="s">
        <v>4877</v>
      </c>
    </row>
    <row r="544" spans="1:5" ht="12.75">
      <c r="A544" s="35" t="s">
        <v>56</v>
      </c>
      <c r="E544" s="40" t="s">
        <v>5</v>
      </c>
    </row>
    <row r="545" spans="1:5" ht="12.75">
      <c r="A545" t="s">
        <v>57</v>
      </c>
      <c r="E545" s="39" t="s">
        <v>5</v>
      </c>
    </row>
    <row r="546" spans="1:16" ht="25.5">
      <c r="A546" t="s">
        <v>50</v>
      </c>
      <c s="34" t="s">
        <v>3419</v>
      </c>
      <c s="34" t="s">
        <v>4878</v>
      </c>
      <c s="35" t="s">
        <v>5</v>
      </c>
      <c s="6" t="s">
        <v>4879</v>
      </c>
      <c s="36" t="s">
        <v>228</v>
      </c>
      <c s="37">
        <v>1</v>
      </c>
      <c s="36">
        <v>0</v>
      </c>
      <c s="36">
        <f>ROUND(G546*H546,6)</f>
      </c>
      <c r="L546" s="38">
        <v>0</v>
      </c>
      <c s="32">
        <f>ROUND(ROUND(L546,2)*ROUND(G546,3),2)</f>
      </c>
      <c s="36" t="s">
        <v>98</v>
      </c>
      <c>
        <f>(M546*21)/100</f>
      </c>
      <c t="s">
        <v>28</v>
      </c>
    </row>
    <row r="547" spans="1:5" ht="25.5">
      <c r="A547" s="35" t="s">
        <v>55</v>
      </c>
      <c r="E547" s="39" t="s">
        <v>4879</v>
      </c>
    </row>
    <row r="548" spans="1:5" ht="12.75">
      <c r="A548" s="35" t="s">
        <v>56</v>
      </c>
      <c r="E548" s="40" t="s">
        <v>5</v>
      </c>
    </row>
    <row r="549" spans="1:5" ht="12.75">
      <c r="A549" t="s">
        <v>57</v>
      </c>
      <c r="E549" s="39" t="s">
        <v>5</v>
      </c>
    </row>
    <row r="550" spans="1:16" ht="25.5">
      <c r="A550" t="s">
        <v>50</v>
      </c>
      <c s="34" t="s">
        <v>3423</v>
      </c>
      <c s="34" t="s">
        <v>4880</v>
      </c>
      <c s="35" t="s">
        <v>5</v>
      </c>
      <c s="6" t="s">
        <v>4881</v>
      </c>
      <c s="36" t="s">
        <v>228</v>
      </c>
      <c s="37">
        <v>1</v>
      </c>
      <c s="36">
        <v>0</v>
      </c>
      <c s="36">
        <f>ROUND(G550*H550,6)</f>
      </c>
      <c r="L550" s="38">
        <v>0</v>
      </c>
      <c s="32">
        <f>ROUND(ROUND(L550,2)*ROUND(G550,3),2)</f>
      </c>
      <c s="36" t="s">
        <v>98</v>
      </c>
      <c>
        <f>(M550*21)/100</f>
      </c>
      <c t="s">
        <v>28</v>
      </c>
    </row>
    <row r="551" spans="1:5" ht="25.5">
      <c r="A551" s="35" t="s">
        <v>55</v>
      </c>
      <c r="E551" s="39" t="s">
        <v>4881</v>
      </c>
    </row>
    <row r="552" spans="1:5" ht="12.75">
      <c r="A552" s="35" t="s">
        <v>56</v>
      </c>
      <c r="E552" s="40" t="s">
        <v>5</v>
      </c>
    </row>
    <row r="553" spans="1:5" ht="12.75">
      <c r="A553" t="s">
        <v>57</v>
      </c>
      <c r="E553" s="39" t="s">
        <v>5</v>
      </c>
    </row>
    <row r="554" spans="1:16" ht="25.5">
      <c r="A554" t="s">
        <v>50</v>
      </c>
      <c s="34" t="s">
        <v>1539</v>
      </c>
      <c s="34" t="s">
        <v>4882</v>
      </c>
      <c s="35" t="s">
        <v>5</v>
      </c>
      <c s="6" t="s">
        <v>4883</v>
      </c>
      <c s="36" t="s">
        <v>228</v>
      </c>
      <c s="37">
        <v>1</v>
      </c>
      <c s="36">
        <v>0</v>
      </c>
      <c s="36">
        <f>ROUND(G554*H554,6)</f>
      </c>
      <c r="L554" s="38">
        <v>0</v>
      </c>
      <c s="32">
        <f>ROUND(ROUND(L554,2)*ROUND(G554,3),2)</f>
      </c>
      <c s="36" t="s">
        <v>98</v>
      </c>
      <c>
        <f>(M554*21)/100</f>
      </c>
      <c t="s">
        <v>28</v>
      </c>
    </row>
    <row r="555" spans="1:5" ht="25.5">
      <c r="A555" s="35" t="s">
        <v>55</v>
      </c>
      <c r="E555" s="39" t="s">
        <v>4883</v>
      </c>
    </row>
    <row r="556" spans="1:5" ht="12.75">
      <c r="A556" s="35" t="s">
        <v>56</v>
      </c>
      <c r="E556" s="40" t="s">
        <v>5</v>
      </c>
    </row>
    <row r="557" spans="1:5" ht="12.75">
      <c r="A557" t="s">
        <v>57</v>
      </c>
      <c r="E557" s="39" t="s">
        <v>5</v>
      </c>
    </row>
    <row r="558" spans="1:16" ht="25.5">
      <c r="A558" t="s">
        <v>50</v>
      </c>
      <c s="34" t="s">
        <v>3427</v>
      </c>
      <c s="34" t="s">
        <v>4884</v>
      </c>
      <c s="35" t="s">
        <v>5</v>
      </c>
      <c s="6" t="s">
        <v>4885</v>
      </c>
      <c s="36" t="s">
        <v>228</v>
      </c>
      <c s="37">
        <v>1</v>
      </c>
      <c s="36">
        <v>0</v>
      </c>
      <c s="36">
        <f>ROUND(G558*H558,6)</f>
      </c>
      <c r="L558" s="38">
        <v>0</v>
      </c>
      <c s="32">
        <f>ROUND(ROUND(L558,2)*ROUND(G558,3),2)</f>
      </c>
      <c s="36" t="s">
        <v>98</v>
      </c>
      <c>
        <f>(M558*21)/100</f>
      </c>
      <c t="s">
        <v>28</v>
      </c>
    </row>
    <row r="559" spans="1:5" ht="25.5">
      <c r="A559" s="35" t="s">
        <v>55</v>
      </c>
      <c r="E559" s="39" t="s">
        <v>4885</v>
      </c>
    </row>
    <row r="560" spans="1:5" ht="12.75">
      <c r="A560" s="35" t="s">
        <v>56</v>
      </c>
      <c r="E560" s="40" t="s">
        <v>5</v>
      </c>
    </row>
    <row r="561" spans="1:5" ht="12.75">
      <c r="A561" t="s">
        <v>57</v>
      </c>
      <c r="E561" s="39" t="s">
        <v>5</v>
      </c>
    </row>
    <row r="562" spans="1:16" ht="25.5">
      <c r="A562" t="s">
        <v>50</v>
      </c>
      <c s="34" t="s">
        <v>3432</v>
      </c>
      <c s="34" t="s">
        <v>4886</v>
      </c>
      <c s="35" t="s">
        <v>5</v>
      </c>
      <c s="6" t="s">
        <v>4887</v>
      </c>
      <c s="36" t="s">
        <v>228</v>
      </c>
      <c s="37">
        <v>1</v>
      </c>
      <c s="36">
        <v>0</v>
      </c>
      <c s="36">
        <f>ROUND(G562*H562,6)</f>
      </c>
      <c r="L562" s="38">
        <v>0</v>
      </c>
      <c s="32">
        <f>ROUND(ROUND(L562,2)*ROUND(G562,3),2)</f>
      </c>
      <c s="36" t="s">
        <v>98</v>
      </c>
      <c>
        <f>(M562*21)/100</f>
      </c>
      <c t="s">
        <v>28</v>
      </c>
    </row>
    <row r="563" spans="1:5" ht="25.5">
      <c r="A563" s="35" t="s">
        <v>55</v>
      </c>
      <c r="E563" s="39" t="s">
        <v>4887</v>
      </c>
    </row>
    <row r="564" spans="1:5" ht="12.75">
      <c r="A564" s="35" t="s">
        <v>56</v>
      </c>
      <c r="E564" s="40" t="s">
        <v>5</v>
      </c>
    </row>
    <row r="565" spans="1:5" ht="12.75">
      <c r="A565" t="s">
        <v>57</v>
      </c>
      <c r="E565" s="39" t="s">
        <v>5</v>
      </c>
    </row>
    <row r="566" spans="1:16" ht="25.5">
      <c r="A566" t="s">
        <v>50</v>
      </c>
      <c s="34" t="s">
        <v>3437</v>
      </c>
      <c s="34" t="s">
        <v>4888</v>
      </c>
      <c s="35" t="s">
        <v>5</v>
      </c>
      <c s="6" t="s">
        <v>4889</v>
      </c>
      <c s="36" t="s">
        <v>228</v>
      </c>
      <c s="37">
        <v>1</v>
      </c>
      <c s="36">
        <v>0</v>
      </c>
      <c s="36">
        <f>ROUND(G566*H566,6)</f>
      </c>
      <c r="L566" s="38">
        <v>0</v>
      </c>
      <c s="32">
        <f>ROUND(ROUND(L566,2)*ROUND(G566,3),2)</f>
      </c>
      <c s="36" t="s">
        <v>98</v>
      </c>
      <c>
        <f>(M566*21)/100</f>
      </c>
      <c t="s">
        <v>28</v>
      </c>
    </row>
    <row r="567" spans="1:5" ht="25.5">
      <c r="A567" s="35" t="s">
        <v>55</v>
      </c>
      <c r="E567" s="39" t="s">
        <v>4889</v>
      </c>
    </row>
    <row r="568" spans="1:5" ht="12.75">
      <c r="A568" s="35" t="s">
        <v>56</v>
      </c>
      <c r="E568" s="40" t="s">
        <v>5</v>
      </c>
    </row>
    <row r="569" spans="1:5" ht="12.75">
      <c r="A569" t="s">
        <v>57</v>
      </c>
      <c r="E569" s="39" t="s">
        <v>5</v>
      </c>
    </row>
    <row r="570" spans="1:16" ht="25.5">
      <c r="A570" t="s">
        <v>50</v>
      </c>
      <c s="34" t="s">
        <v>3441</v>
      </c>
      <c s="34" t="s">
        <v>4890</v>
      </c>
      <c s="35" t="s">
        <v>5</v>
      </c>
      <c s="6" t="s">
        <v>4891</v>
      </c>
      <c s="36" t="s">
        <v>228</v>
      </c>
      <c s="37">
        <v>2</v>
      </c>
      <c s="36">
        <v>0</v>
      </c>
      <c s="36">
        <f>ROUND(G570*H570,6)</f>
      </c>
      <c r="L570" s="38">
        <v>0</v>
      </c>
      <c s="32">
        <f>ROUND(ROUND(L570,2)*ROUND(G570,3),2)</f>
      </c>
      <c s="36" t="s">
        <v>98</v>
      </c>
      <c>
        <f>(M570*21)/100</f>
      </c>
      <c t="s">
        <v>28</v>
      </c>
    </row>
    <row r="571" spans="1:5" ht="25.5">
      <c r="A571" s="35" t="s">
        <v>55</v>
      </c>
      <c r="E571" s="39" t="s">
        <v>4891</v>
      </c>
    </row>
    <row r="572" spans="1:5" ht="12.75">
      <c r="A572" s="35" t="s">
        <v>56</v>
      </c>
      <c r="E572" s="40" t="s">
        <v>5</v>
      </c>
    </row>
    <row r="573" spans="1:5" ht="12.75">
      <c r="A573" t="s">
        <v>57</v>
      </c>
      <c r="E573" s="39" t="s">
        <v>5</v>
      </c>
    </row>
    <row r="574" spans="1:16" ht="25.5">
      <c r="A574" t="s">
        <v>50</v>
      </c>
      <c s="34" t="s">
        <v>3445</v>
      </c>
      <c s="34" t="s">
        <v>4892</v>
      </c>
      <c s="35" t="s">
        <v>5</v>
      </c>
      <c s="6" t="s">
        <v>4893</v>
      </c>
      <c s="36" t="s">
        <v>228</v>
      </c>
      <c s="37">
        <v>2</v>
      </c>
      <c s="36">
        <v>0</v>
      </c>
      <c s="36">
        <f>ROUND(G574*H574,6)</f>
      </c>
      <c r="L574" s="38">
        <v>0</v>
      </c>
      <c s="32">
        <f>ROUND(ROUND(L574,2)*ROUND(G574,3),2)</f>
      </c>
      <c s="36" t="s">
        <v>98</v>
      </c>
      <c>
        <f>(M574*21)/100</f>
      </c>
      <c t="s">
        <v>28</v>
      </c>
    </row>
    <row r="575" spans="1:5" ht="25.5">
      <c r="A575" s="35" t="s">
        <v>55</v>
      </c>
      <c r="E575" s="39" t="s">
        <v>4893</v>
      </c>
    </row>
    <row r="576" spans="1:5" ht="12.75">
      <c r="A576" s="35" t="s">
        <v>56</v>
      </c>
      <c r="E576" s="40" t="s">
        <v>5</v>
      </c>
    </row>
    <row r="577" spans="1:5" ht="12.75">
      <c r="A577" t="s">
        <v>57</v>
      </c>
      <c r="E577" s="39" t="s">
        <v>5</v>
      </c>
    </row>
    <row r="578" spans="1:16" ht="25.5">
      <c r="A578" t="s">
        <v>50</v>
      </c>
      <c s="34" t="s">
        <v>3449</v>
      </c>
      <c s="34" t="s">
        <v>4894</v>
      </c>
      <c s="35" t="s">
        <v>5</v>
      </c>
      <c s="6" t="s">
        <v>4895</v>
      </c>
      <c s="36" t="s">
        <v>228</v>
      </c>
      <c s="37">
        <v>2</v>
      </c>
      <c s="36">
        <v>0</v>
      </c>
      <c s="36">
        <f>ROUND(G578*H578,6)</f>
      </c>
      <c r="L578" s="38">
        <v>0</v>
      </c>
      <c s="32">
        <f>ROUND(ROUND(L578,2)*ROUND(G578,3),2)</f>
      </c>
      <c s="36" t="s">
        <v>98</v>
      </c>
      <c>
        <f>(M578*21)/100</f>
      </c>
      <c t="s">
        <v>28</v>
      </c>
    </row>
    <row r="579" spans="1:5" ht="25.5">
      <c r="A579" s="35" t="s">
        <v>55</v>
      </c>
      <c r="E579" s="39" t="s">
        <v>4895</v>
      </c>
    </row>
    <row r="580" spans="1:5" ht="76.5">
      <c r="A580" s="35" t="s">
        <v>56</v>
      </c>
      <c r="E580" s="40" t="s">
        <v>4896</v>
      </c>
    </row>
    <row r="581" spans="1:5" ht="12.75">
      <c r="A581" t="s">
        <v>57</v>
      </c>
      <c r="E581" s="39" t="s">
        <v>5</v>
      </c>
    </row>
    <row r="582" spans="1:16" ht="25.5">
      <c r="A582" t="s">
        <v>50</v>
      </c>
      <c s="34" t="s">
        <v>3453</v>
      </c>
      <c s="34" t="s">
        <v>4897</v>
      </c>
      <c s="35" t="s">
        <v>5</v>
      </c>
      <c s="6" t="s">
        <v>4898</v>
      </c>
      <c s="36" t="s">
        <v>228</v>
      </c>
      <c s="37">
        <v>3</v>
      </c>
      <c s="36">
        <v>0</v>
      </c>
      <c s="36">
        <f>ROUND(G582*H582,6)</f>
      </c>
      <c r="L582" s="38">
        <v>0</v>
      </c>
      <c s="32">
        <f>ROUND(ROUND(L582,2)*ROUND(G582,3),2)</f>
      </c>
      <c s="36" t="s">
        <v>98</v>
      </c>
      <c>
        <f>(M582*21)/100</f>
      </c>
      <c t="s">
        <v>28</v>
      </c>
    </row>
    <row r="583" spans="1:5" ht="25.5">
      <c r="A583" s="35" t="s">
        <v>55</v>
      </c>
      <c r="E583" s="39" t="s">
        <v>4898</v>
      </c>
    </row>
    <row r="584" spans="1:5" ht="12.75">
      <c r="A584" s="35" t="s">
        <v>56</v>
      </c>
      <c r="E584" s="40" t="s">
        <v>5</v>
      </c>
    </row>
    <row r="585" spans="1:5" ht="12.75">
      <c r="A585" t="s">
        <v>57</v>
      </c>
      <c r="E585" s="39" t="s">
        <v>5</v>
      </c>
    </row>
    <row r="586" spans="1:16" ht="25.5">
      <c r="A586" t="s">
        <v>50</v>
      </c>
      <c s="34" t="s">
        <v>3457</v>
      </c>
      <c s="34" t="s">
        <v>4899</v>
      </c>
      <c s="35" t="s">
        <v>5</v>
      </c>
      <c s="6" t="s">
        <v>4900</v>
      </c>
      <c s="36" t="s">
        <v>228</v>
      </c>
      <c s="37">
        <v>4</v>
      </c>
      <c s="36">
        <v>0</v>
      </c>
      <c s="36">
        <f>ROUND(G586*H586,6)</f>
      </c>
      <c r="L586" s="38">
        <v>0</v>
      </c>
      <c s="32">
        <f>ROUND(ROUND(L586,2)*ROUND(G586,3),2)</f>
      </c>
      <c s="36" t="s">
        <v>98</v>
      </c>
      <c>
        <f>(M586*21)/100</f>
      </c>
      <c t="s">
        <v>28</v>
      </c>
    </row>
    <row r="587" spans="1:5" ht="25.5">
      <c r="A587" s="35" t="s">
        <v>55</v>
      </c>
      <c r="E587" s="39" t="s">
        <v>4900</v>
      </c>
    </row>
    <row r="588" spans="1:5" ht="12.75">
      <c r="A588" s="35" t="s">
        <v>56</v>
      </c>
      <c r="E588" s="40" t="s">
        <v>5</v>
      </c>
    </row>
    <row r="589" spans="1:5" ht="12.75">
      <c r="A589" t="s">
        <v>57</v>
      </c>
      <c r="E589" s="39" t="s">
        <v>5</v>
      </c>
    </row>
    <row r="590" spans="1:16" ht="25.5">
      <c r="A590" t="s">
        <v>50</v>
      </c>
      <c s="34" t="s">
        <v>3460</v>
      </c>
      <c s="34" t="s">
        <v>4901</v>
      </c>
      <c s="35" t="s">
        <v>5</v>
      </c>
      <c s="6" t="s">
        <v>4902</v>
      </c>
      <c s="36" t="s">
        <v>228</v>
      </c>
      <c s="37">
        <v>1</v>
      </c>
      <c s="36">
        <v>0</v>
      </c>
      <c s="36">
        <f>ROUND(G590*H590,6)</f>
      </c>
      <c r="L590" s="38">
        <v>0</v>
      </c>
      <c s="32">
        <f>ROUND(ROUND(L590,2)*ROUND(G590,3),2)</f>
      </c>
      <c s="36" t="s">
        <v>98</v>
      </c>
      <c>
        <f>(M590*21)/100</f>
      </c>
      <c t="s">
        <v>28</v>
      </c>
    </row>
    <row r="591" spans="1:5" ht="25.5">
      <c r="A591" s="35" t="s">
        <v>55</v>
      </c>
      <c r="E591" s="39" t="s">
        <v>4902</v>
      </c>
    </row>
    <row r="592" spans="1:5" ht="12.75">
      <c r="A592" s="35" t="s">
        <v>56</v>
      </c>
      <c r="E592" s="40" t="s">
        <v>5</v>
      </c>
    </row>
    <row r="593" spans="1:5" ht="12.75">
      <c r="A593" t="s">
        <v>57</v>
      </c>
      <c r="E593" s="39" t="s">
        <v>5</v>
      </c>
    </row>
    <row r="594" spans="1:16" ht="25.5">
      <c r="A594" t="s">
        <v>50</v>
      </c>
      <c s="34" t="s">
        <v>3464</v>
      </c>
      <c s="34" t="s">
        <v>4903</v>
      </c>
      <c s="35" t="s">
        <v>5</v>
      </c>
      <c s="6" t="s">
        <v>4904</v>
      </c>
      <c s="36" t="s">
        <v>228</v>
      </c>
      <c s="37">
        <v>1</v>
      </c>
      <c s="36">
        <v>0</v>
      </c>
      <c s="36">
        <f>ROUND(G594*H594,6)</f>
      </c>
      <c r="L594" s="38">
        <v>0</v>
      </c>
      <c s="32">
        <f>ROUND(ROUND(L594,2)*ROUND(G594,3),2)</f>
      </c>
      <c s="36" t="s">
        <v>98</v>
      </c>
      <c>
        <f>(M594*21)/100</f>
      </c>
      <c t="s">
        <v>28</v>
      </c>
    </row>
    <row r="595" spans="1:5" ht="25.5">
      <c r="A595" s="35" t="s">
        <v>55</v>
      </c>
      <c r="E595" s="39" t="s">
        <v>4904</v>
      </c>
    </row>
    <row r="596" spans="1:5" ht="12.75">
      <c r="A596" s="35" t="s">
        <v>56</v>
      </c>
      <c r="E596" s="40" t="s">
        <v>5</v>
      </c>
    </row>
    <row r="597" spans="1:5" ht="12.75">
      <c r="A597" t="s">
        <v>57</v>
      </c>
      <c r="E597" s="39" t="s">
        <v>5</v>
      </c>
    </row>
    <row r="598" spans="1:16" ht="25.5">
      <c r="A598" t="s">
        <v>50</v>
      </c>
      <c s="34" t="s">
        <v>3467</v>
      </c>
      <c s="34" t="s">
        <v>4905</v>
      </c>
      <c s="35" t="s">
        <v>5</v>
      </c>
      <c s="6" t="s">
        <v>4906</v>
      </c>
      <c s="36" t="s">
        <v>228</v>
      </c>
      <c s="37">
        <v>1</v>
      </c>
      <c s="36">
        <v>0</v>
      </c>
      <c s="36">
        <f>ROUND(G598*H598,6)</f>
      </c>
      <c r="L598" s="38">
        <v>0</v>
      </c>
      <c s="32">
        <f>ROUND(ROUND(L598,2)*ROUND(G598,3),2)</f>
      </c>
      <c s="36" t="s">
        <v>98</v>
      </c>
      <c>
        <f>(M598*21)/100</f>
      </c>
      <c t="s">
        <v>28</v>
      </c>
    </row>
    <row r="599" spans="1:5" ht="25.5">
      <c r="A599" s="35" t="s">
        <v>55</v>
      </c>
      <c r="E599" s="39" t="s">
        <v>4906</v>
      </c>
    </row>
    <row r="600" spans="1:5" ht="12.75">
      <c r="A600" s="35" t="s">
        <v>56</v>
      </c>
      <c r="E600" s="40" t="s">
        <v>5</v>
      </c>
    </row>
    <row r="601" spans="1:5" ht="12.75">
      <c r="A601" t="s">
        <v>57</v>
      </c>
      <c r="E601" s="39" t="s">
        <v>5</v>
      </c>
    </row>
    <row r="602" spans="1:16" ht="25.5">
      <c r="A602" t="s">
        <v>50</v>
      </c>
      <c s="34" t="s">
        <v>3471</v>
      </c>
      <c s="34" t="s">
        <v>4907</v>
      </c>
      <c s="35" t="s">
        <v>5</v>
      </c>
      <c s="6" t="s">
        <v>4908</v>
      </c>
      <c s="36" t="s">
        <v>228</v>
      </c>
      <c s="37">
        <v>4</v>
      </c>
      <c s="36">
        <v>0</v>
      </c>
      <c s="36">
        <f>ROUND(G602*H602,6)</f>
      </c>
      <c r="L602" s="38">
        <v>0</v>
      </c>
      <c s="32">
        <f>ROUND(ROUND(L602,2)*ROUND(G602,3),2)</f>
      </c>
      <c s="36" t="s">
        <v>98</v>
      </c>
      <c>
        <f>(M602*21)/100</f>
      </c>
      <c t="s">
        <v>28</v>
      </c>
    </row>
    <row r="603" spans="1:5" ht="25.5">
      <c r="A603" s="35" t="s">
        <v>55</v>
      </c>
      <c r="E603" s="39" t="s">
        <v>4908</v>
      </c>
    </row>
    <row r="604" spans="1:5" ht="12.75">
      <c r="A604" s="35" t="s">
        <v>56</v>
      </c>
      <c r="E604" s="40" t="s">
        <v>5</v>
      </c>
    </row>
    <row r="605" spans="1:5" ht="12.75">
      <c r="A605" t="s">
        <v>57</v>
      </c>
      <c r="E605" s="39" t="s">
        <v>5</v>
      </c>
    </row>
    <row r="606" spans="1:16" ht="25.5">
      <c r="A606" t="s">
        <v>50</v>
      </c>
      <c s="34" t="s">
        <v>3475</v>
      </c>
      <c s="34" t="s">
        <v>4909</v>
      </c>
      <c s="35" t="s">
        <v>5</v>
      </c>
      <c s="6" t="s">
        <v>4910</v>
      </c>
      <c s="36" t="s">
        <v>228</v>
      </c>
      <c s="37">
        <v>4</v>
      </c>
      <c s="36">
        <v>0</v>
      </c>
      <c s="36">
        <f>ROUND(G606*H606,6)</f>
      </c>
      <c r="L606" s="38">
        <v>0</v>
      </c>
      <c s="32">
        <f>ROUND(ROUND(L606,2)*ROUND(G606,3),2)</f>
      </c>
      <c s="36" t="s">
        <v>98</v>
      </c>
      <c>
        <f>(M606*21)/100</f>
      </c>
      <c t="s">
        <v>28</v>
      </c>
    </row>
    <row r="607" spans="1:5" ht="25.5">
      <c r="A607" s="35" t="s">
        <v>55</v>
      </c>
      <c r="E607" s="39" t="s">
        <v>4910</v>
      </c>
    </row>
    <row r="608" spans="1:5" ht="89.25">
      <c r="A608" s="35" t="s">
        <v>56</v>
      </c>
      <c r="E608" s="40" t="s">
        <v>4911</v>
      </c>
    </row>
    <row r="609" spans="1:5" ht="12.75">
      <c r="A609" t="s">
        <v>57</v>
      </c>
      <c r="E609" s="39" t="s">
        <v>5</v>
      </c>
    </row>
    <row r="610" spans="1:16" ht="25.5">
      <c r="A610" t="s">
        <v>50</v>
      </c>
      <c s="34" t="s">
        <v>3479</v>
      </c>
      <c s="34" t="s">
        <v>4912</v>
      </c>
      <c s="35" t="s">
        <v>5</v>
      </c>
      <c s="6" t="s">
        <v>4913</v>
      </c>
      <c s="36" t="s">
        <v>228</v>
      </c>
      <c s="37">
        <v>1</v>
      </c>
      <c s="36">
        <v>0</v>
      </c>
      <c s="36">
        <f>ROUND(G610*H610,6)</f>
      </c>
      <c r="L610" s="38">
        <v>0</v>
      </c>
      <c s="32">
        <f>ROUND(ROUND(L610,2)*ROUND(G610,3),2)</f>
      </c>
      <c s="36" t="s">
        <v>98</v>
      </c>
      <c>
        <f>(M610*21)/100</f>
      </c>
      <c t="s">
        <v>28</v>
      </c>
    </row>
    <row r="611" spans="1:5" ht="25.5">
      <c r="A611" s="35" t="s">
        <v>55</v>
      </c>
      <c r="E611" s="39" t="s">
        <v>4913</v>
      </c>
    </row>
    <row r="612" spans="1:5" ht="12.75">
      <c r="A612" s="35" t="s">
        <v>56</v>
      </c>
      <c r="E612" s="40" t="s">
        <v>5</v>
      </c>
    </row>
    <row r="613" spans="1:5" ht="12.75">
      <c r="A613" t="s">
        <v>57</v>
      </c>
      <c r="E613" s="39" t="s">
        <v>5</v>
      </c>
    </row>
    <row r="614" spans="1:16" ht="25.5">
      <c r="A614" t="s">
        <v>50</v>
      </c>
      <c s="34" t="s">
        <v>3483</v>
      </c>
      <c s="34" t="s">
        <v>4914</v>
      </c>
      <c s="35" t="s">
        <v>5</v>
      </c>
      <c s="6" t="s">
        <v>4915</v>
      </c>
      <c s="36" t="s">
        <v>228</v>
      </c>
      <c s="37">
        <v>2</v>
      </c>
      <c s="36">
        <v>0</v>
      </c>
      <c s="36">
        <f>ROUND(G614*H614,6)</f>
      </c>
      <c r="L614" s="38">
        <v>0</v>
      </c>
      <c s="32">
        <f>ROUND(ROUND(L614,2)*ROUND(G614,3),2)</f>
      </c>
      <c s="36" t="s">
        <v>98</v>
      </c>
      <c>
        <f>(M614*21)/100</f>
      </c>
      <c t="s">
        <v>28</v>
      </c>
    </row>
    <row r="615" spans="1:5" ht="25.5">
      <c r="A615" s="35" t="s">
        <v>55</v>
      </c>
      <c r="E615" s="39" t="s">
        <v>4915</v>
      </c>
    </row>
    <row r="616" spans="1:5" ht="12.75">
      <c r="A616" s="35" t="s">
        <v>56</v>
      </c>
      <c r="E616" s="40" t="s">
        <v>5</v>
      </c>
    </row>
    <row r="617" spans="1:5" ht="12.75">
      <c r="A617" t="s">
        <v>57</v>
      </c>
      <c r="E617" s="39" t="s">
        <v>5</v>
      </c>
    </row>
    <row r="618" spans="1:16" ht="25.5">
      <c r="A618" t="s">
        <v>50</v>
      </c>
      <c s="34" t="s">
        <v>3486</v>
      </c>
      <c s="34" t="s">
        <v>4916</v>
      </c>
      <c s="35" t="s">
        <v>5</v>
      </c>
      <c s="6" t="s">
        <v>4917</v>
      </c>
      <c s="36" t="s">
        <v>228</v>
      </c>
      <c s="37">
        <v>5</v>
      </c>
      <c s="36">
        <v>0</v>
      </c>
      <c s="36">
        <f>ROUND(G618*H618,6)</f>
      </c>
      <c r="L618" s="38">
        <v>0</v>
      </c>
      <c s="32">
        <f>ROUND(ROUND(L618,2)*ROUND(G618,3),2)</f>
      </c>
      <c s="36" t="s">
        <v>98</v>
      </c>
      <c>
        <f>(M618*21)/100</f>
      </c>
      <c t="s">
        <v>28</v>
      </c>
    </row>
    <row r="619" spans="1:5" ht="25.5">
      <c r="A619" s="35" t="s">
        <v>55</v>
      </c>
      <c r="E619" s="39" t="s">
        <v>4917</v>
      </c>
    </row>
    <row r="620" spans="1:5" ht="12.75">
      <c r="A620" s="35" t="s">
        <v>56</v>
      </c>
      <c r="E620" s="40" t="s">
        <v>5</v>
      </c>
    </row>
    <row r="621" spans="1:5" ht="12.75">
      <c r="A621" t="s">
        <v>57</v>
      </c>
      <c r="E621" s="39" t="s">
        <v>5</v>
      </c>
    </row>
    <row r="622" spans="1:16" ht="25.5">
      <c r="A622" t="s">
        <v>50</v>
      </c>
      <c s="34" t="s">
        <v>3490</v>
      </c>
      <c s="34" t="s">
        <v>4918</v>
      </c>
      <c s="35" t="s">
        <v>5</v>
      </c>
      <c s="6" t="s">
        <v>4919</v>
      </c>
      <c s="36" t="s">
        <v>228</v>
      </c>
      <c s="37">
        <v>1</v>
      </c>
      <c s="36">
        <v>0</v>
      </c>
      <c s="36">
        <f>ROUND(G622*H622,6)</f>
      </c>
      <c r="L622" s="38">
        <v>0</v>
      </c>
      <c s="32">
        <f>ROUND(ROUND(L622,2)*ROUND(G622,3),2)</f>
      </c>
      <c s="36" t="s">
        <v>98</v>
      </c>
      <c>
        <f>(M622*21)/100</f>
      </c>
      <c t="s">
        <v>28</v>
      </c>
    </row>
    <row r="623" spans="1:5" ht="25.5">
      <c r="A623" s="35" t="s">
        <v>55</v>
      </c>
      <c r="E623" s="39" t="s">
        <v>4919</v>
      </c>
    </row>
    <row r="624" spans="1:5" ht="12.75">
      <c r="A624" s="35" t="s">
        <v>56</v>
      </c>
      <c r="E624" s="40" t="s">
        <v>5</v>
      </c>
    </row>
    <row r="625" spans="1:5" ht="12.75">
      <c r="A625" t="s">
        <v>57</v>
      </c>
      <c r="E625" s="39" t="s">
        <v>5</v>
      </c>
    </row>
    <row r="626" spans="1:16" ht="25.5">
      <c r="A626" t="s">
        <v>50</v>
      </c>
      <c s="34" t="s">
        <v>3494</v>
      </c>
      <c s="34" t="s">
        <v>4920</v>
      </c>
      <c s="35" t="s">
        <v>5</v>
      </c>
      <c s="6" t="s">
        <v>4921</v>
      </c>
      <c s="36" t="s">
        <v>228</v>
      </c>
      <c s="37">
        <v>6</v>
      </c>
      <c s="36">
        <v>0</v>
      </c>
      <c s="36">
        <f>ROUND(G626*H626,6)</f>
      </c>
      <c r="L626" s="38">
        <v>0</v>
      </c>
      <c s="32">
        <f>ROUND(ROUND(L626,2)*ROUND(G626,3),2)</f>
      </c>
      <c s="36" t="s">
        <v>98</v>
      </c>
      <c>
        <f>(M626*21)/100</f>
      </c>
      <c t="s">
        <v>28</v>
      </c>
    </row>
    <row r="627" spans="1:5" ht="25.5">
      <c r="A627" s="35" t="s">
        <v>55</v>
      </c>
      <c r="E627" s="39" t="s">
        <v>4921</v>
      </c>
    </row>
    <row r="628" spans="1:5" ht="12.75">
      <c r="A628" s="35" t="s">
        <v>56</v>
      </c>
      <c r="E628" s="40" t="s">
        <v>5</v>
      </c>
    </row>
    <row r="629" spans="1:5" ht="12.75">
      <c r="A629" t="s">
        <v>57</v>
      </c>
      <c r="E629" s="39" t="s">
        <v>5</v>
      </c>
    </row>
    <row r="630" spans="1:16" ht="25.5">
      <c r="A630" t="s">
        <v>50</v>
      </c>
      <c s="34" t="s">
        <v>3498</v>
      </c>
      <c s="34" t="s">
        <v>4922</v>
      </c>
      <c s="35" t="s">
        <v>5</v>
      </c>
      <c s="6" t="s">
        <v>4923</v>
      </c>
      <c s="36" t="s">
        <v>228</v>
      </c>
      <c s="37">
        <v>20</v>
      </c>
      <c s="36">
        <v>0</v>
      </c>
      <c s="36">
        <f>ROUND(G630*H630,6)</f>
      </c>
      <c r="L630" s="38">
        <v>0</v>
      </c>
      <c s="32">
        <f>ROUND(ROUND(L630,2)*ROUND(G630,3),2)</f>
      </c>
      <c s="36" t="s">
        <v>98</v>
      </c>
      <c>
        <f>(M630*21)/100</f>
      </c>
      <c t="s">
        <v>28</v>
      </c>
    </row>
    <row r="631" spans="1:5" ht="25.5">
      <c r="A631" s="35" t="s">
        <v>55</v>
      </c>
      <c r="E631" s="39" t="s">
        <v>4923</v>
      </c>
    </row>
    <row r="632" spans="1:5" ht="12.75">
      <c r="A632" s="35" t="s">
        <v>56</v>
      </c>
      <c r="E632" s="40" t="s">
        <v>5</v>
      </c>
    </row>
    <row r="633" spans="1:5" ht="12.75">
      <c r="A633" t="s">
        <v>57</v>
      </c>
      <c r="E633" s="39" t="s">
        <v>5</v>
      </c>
    </row>
    <row r="634" spans="1:16" ht="25.5">
      <c r="A634" t="s">
        <v>50</v>
      </c>
      <c s="34" t="s">
        <v>3502</v>
      </c>
      <c s="34" t="s">
        <v>4924</v>
      </c>
      <c s="35" t="s">
        <v>5</v>
      </c>
      <c s="6" t="s">
        <v>4925</v>
      </c>
      <c s="36" t="s">
        <v>228</v>
      </c>
      <c s="37">
        <v>4</v>
      </c>
      <c s="36">
        <v>0</v>
      </c>
      <c s="36">
        <f>ROUND(G634*H634,6)</f>
      </c>
      <c r="L634" s="38">
        <v>0</v>
      </c>
      <c s="32">
        <f>ROUND(ROUND(L634,2)*ROUND(G634,3),2)</f>
      </c>
      <c s="36" t="s">
        <v>98</v>
      </c>
      <c>
        <f>(M634*21)/100</f>
      </c>
      <c t="s">
        <v>28</v>
      </c>
    </row>
    <row r="635" spans="1:5" ht="25.5">
      <c r="A635" s="35" t="s">
        <v>55</v>
      </c>
      <c r="E635" s="39" t="s">
        <v>4925</v>
      </c>
    </row>
    <row r="636" spans="1:5" ht="12.75">
      <c r="A636" s="35" t="s">
        <v>56</v>
      </c>
      <c r="E636" s="40" t="s">
        <v>5</v>
      </c>
    </row>
    <row r="637" spans="1:5" ht="12.75">
      <c r="A637" t="s">
        <v>57</v>
      </c>
      <c r="E637" s="39" t="s">
        <v>5</v>
      </c>
    </row>
    <row r="638" spans="1:16" ht="25.5">
      <c r="A638" t="s">
        <v>50</v>
      </c>
      <c s="34" t="s">
        <v>3506</v>
      </c>
      <c s="34" t="s">
        <v>4926</v>
      </c>
      <c s="35" t="s">
        <v>5</v>
      </c>
      <c s="6" t="s">
        <v>4927</v>
      </c>
      <c s="36" t="s">
        <v>228</v>
      </c>
      <c s="37">
        <v>8</v>
      </c>
      <c s="36">
        <v>0</v>
      </c>
      <c s="36">
        <f>ROUND(G638*H638,6)</f>
      </c>
      <c r="L638" s="38">
        <v>0</v>
      </c>
      <c s="32">
        <f>ROUND(ROUND(L638,2)*ROUND(G638,3),2)</f>
      </c>
      <c s="36" t="s">
        <v>98</v>
      </c>
      <c>
        <f>(M638*21)/100</f>
      </c>
      <c t="s">
        <v>28</v>
      </c>
    </row>
    <row r="639" spans="1:5" ht="25.5">
      <c r="A639" s="35" t="s">
        <v>55</v>
      </c>
      <c r="E639" s="39" t="s">
        <v>4927</v>
      </c>
    </row>
    <row r="640" spans="1:5" ht="89.25">
      <c r="A640" s="35" t="s">
        <v>56</v>
      </c>
      <c r="E640" s="40" t="s">
        <v>4928</v>
      </c>
    </row>
    <row r="641" spans="1:5" ht="12.75">
      <c r="A641" t="s">
        <v>57</v>
      </c>
      <c r="E641" s="39" t="s">
        <v>5</v>
      </c>
    </row>
    <row r="642" spans="1:16" ht="25.5">
      <c r="A642" t="s">
        <v>50</v>
      </c>
      <c s="34" t="s">
        <v>3509</v>
      </c>
      <c s="34" t="s">
        <v>4929</v>
      </c>
      <c s="35" t="s">
        <v>5</v>
      </c>
      <c s="6" t="s">
        <v>4930</v>
      </c>
      <c s="36" t="s">
        <v>228</v>
      </c>
      <c s="37">
        <v>7</v>
      </c>
      <c s="36">
        <v>0</v>
      </c>
      <c s="36">
        <f>ROUND(G642*H642,6)</f>
      </c>
      <c r="L642" s="38">
        <v>0</v>
      </c>
      <c s="32">
        <f>ROUND(ROUND(L642,2)*ROUND(G642,3),2)</f>
      </c>
      <c s="36" t="s">
        <v>98</v>
      </c>
      <c>
        <f>(M642*21)/100</f>
      </c>
      <c t="s">
        <v>28</v>
      </c>
    </row>
    <row r="643" spans="1:5" ht="25.5">
      <c r="A643" s="35" t="s">
        <v>55</v>
      </c>
      <c r="E643" s="39" t="s">
        <v>4930</v>
      </c>
    </row>
    <row r="644" spans="1:5" ht="12.75">
      <c r="A644" s="35" t="s">
        <v>56</v>
      </c>
      <c r="E644" s="40" t="s">
        <v>5</v>
      </c>
    </row>
    <row r="645" spans="1:5" ht="12.75">
      <c r="A645" t="s">
        <v>57</v>
      </c>
      <c r="E645" s="39" t="s">
        <v>5</v>
      </c>
    </row>
    <row r="646" spans="1:16" ht="25.5">
      <c r="A646" t="s">
        <v>50</v>
      </c>
      <c s="34" t="s">
        <v>1542</v>
      </c>
      <c s="34" t="s">
        <v>4931</v>
      </c>
      <c s="35" t="s">
        <v>5</v>
      </c>
      <c s="6" t="s">
        <v>4932</v>
      </c>
      <c s="36" t="s">
        <v>228</v>
      </c>
      <c s="37">
        <v>1</v>
      </c>
      <c s="36">
        <v>0</v>
      </c>
      <c s="36">
        <f>ROUND(G646*H646,6)</f>
      </c>
      <c r="L646" s="38">
        <v>0</v>
      </c>
      <c s="32">
        <f>ROUND(ROUND(L646,2)*ROUND(G646,3),2)</f>
      </c>
      <c s="36" t="s">
        <v>98</v>
      </c>
      <c>
        <f>(M646*21)/100</f>
      </c>
      <c t="s">
        <v>28</v>
      </c>
    </row>
    <row r="647" spans="1:5" ht="25.5">
      <c r="A647" s="35" t="s">
        <v>55</v>
      </c>
      <c r="E647" s="39" t="s">
        <v>4932</v>
      </c>
    </row>
    <row r="648" spans="1:5" ht="12.75">
      <c r="A648" s="35" t="s">
        <v>56</v>
      </c>
      <c r="E648" s="40" t="s">
        <v>5</v>
      </c>
    </row>
    <row r="649" spans="1:5" ht="12.75">
      <c r="A649" t="s">
        <v>57</v>
      </c>
      <c r="E649" s="39" t="s">
        <v>5</v>
      </c>
    </row>
    <row r="650" spans="1:16" ht="25.5">
      <c r="A650" t="s">
        <v>50</v>
      </c>
      <c s="34" t="s">
        <v>3513</v>
      </c>
      <c s="34" t="s">
        <v>4933</v>
      </c>
      <c s="35" t="s">
        <v>5</v>
      </c>
      <c s="6" t="s">
        <v>4934</v>
      </c>
      <c s="36" t="s">
        <v>228</v>
      </c>
      <c s="37">
        <v>1</v>
      </c>
      <c s="36">
        <v>0</v>
      </c>
      <c s="36">
        <f>ROUND(G650*H650,6)</f>
      </c>
      <c r="L650" s="38">
        <v>0</v>
      </c>
      <c s="32">
        <f>ROUND(ROUND(L650,2)*ROUND(G650,3),2)</f>
      </c>
      <c s="36" t="s">
        <v>98</v>
      </c>
      <c>
        <f>(M650*21)/100</f>
      </c>
      <c t="s">
        <v>28</v>
      </c>
    </row>
    <row r="651" spans="1:5" ht="25.5">
      <c r="A651" s="35" t="s">
        <v>55</v>
      </c>
      <c r="E651" s="39" t="s">
        <v>4934</v>
      </c>
    </row>
    <row r="652" spans="1:5" ht="12.75">
      <c r="A652" s="35" t="s">
        <v>56</v>
      </c>
      <c r="E652" s="40" t="s">
        <v>5</v>
      </c>
    </row>
    <row r="653" spans="1:5" ht="12.75">
      <c r="A653" t="s">
        <v>57</v>
      </c>
      <c r="E653" s="39" t="s">
        <v>5</v>
      </c>
    </row>
    <row r="654" spans="1:16" ht="25.5">
      <c r="A654" t="s">
        <v>50</v>
      </c>
      <c s="34" t="s">
        <v>3517</v>
      </c>
      <c s="34" t="s">
        <v>4935</v>
      </c>
      <c s="35" t="s">
        <v>5</v>
      </c>
      <c s="6" t="s">
        <v>4936</v>
      </c>
      <c s="36" t="s">
        <v>228</v>
      </c>
      <c s="37">
        <v>19</v>
      </c>
      <c s="36">
        <v>0</v>
      </c>
      <c s="36">
        <f>ROUND(G654*H654,6)</f>
      </c>
      <c r="L654" s="38">
        <v>0</v>
      </c>
      <c s="32">
        <f>ROUND(ROUND(L654,2)*ROUND(G654,3),2)</f>
      </c>
      <c s="36" t="s">
        <v>98</v>
      </c>
      <c>
        <f>(M654*21)/100</f>
      </c>
      <c t="s">
        <v>28</v>
      </c>
    </row>
    <row r="655" spans="1:5" ht="25.5">
      <c r="A655" s="35" t="s">
        <v>55</v>
      </c>
      <c r="E655" s="39" t="s">
        <v>4936</v>
      </c>
    </row>
    <row r="656" spans="1:5" ht="12.75">
      <c r="A656" s="35" t="s">
        <v>56</v>
      </c>
      <c r="E656" s="40" t="s">
        <v>5</v>
      </c>
    </row>
    <row r="657" spans="1:5" ht="12.75">
      <c r="A657" t="s">
        <v>57</v>
      </c>
      <c r="E657" s="39" t="s">
        <v>5</v>
      </c>
    </row>
    <row r="658" spans="1:16" ht="25.5">
      <c r="A658" t="s">
        <v>50</v>
      </c>
      <c s="34" t="s">
        <v>3521</v>
      </c>
      <c s="34" t="s">
        <v>4937</v>
      </c>
      <c s="35" t="s">
        <v>5</v>
      </c>
      <c s="6" t="s">
        <v>4938</v>
      </c>
      <c s="36" t="s">
        <v>228</v>
      </c>
      <c s="37">
        <v>1</v>
      </c>
      <c s="36">
        <v>0</v>
      </c>
      <c s="36">
        <f>ROUND(G658*H658,6)</f>
      </c>
      <c r="L658" s="38">
        <v>0</v>
      </c>
      <c s="32">
        <f>ROUND(ROUND(L658,2)*ROUND(G658,3),2)</f>
      </c>
      <c s="36" t="s">
        <v>98</v>
      </c>
      <c>
        <f>(M658*21)/100</f>
      </c>
      <c t="s">
        <v>28</v>
      </c>
    </row>
    <row r="659" spans="1:5" ht="25.5">
      <c r="A659" s="35" t="s">
        <v>55</v>
      </c>
      <c r="E659" s="39" t="s">
        <v>4938</v>
      </c>
    </row>
    <row r="660" spans="1:5" ht="12.75">
      <c r="A660" s="35" t="s">
        <v>56</v>
      </c>
      <c r="E660" s="40" t="s">
        <v>5</v>
      </c>
    </row>
    <row r="661" spans="1:5" ht="12.75">
      <c r="A661" t="s">
        <v>57</v>
      </c>
      <c r="E661" s="39" t="s">
        <v>5</v>
      </c>
    </row>
    <row r="662" spans="1:16" ht="25.5">
      <c r="A662" t="s">
        <v>50</v>
      </c>
      <c s="34" t="s">
        <v>3524</v>
      </c>
      <c s="34" t="s">
        <v>4939</v>
      </c>
      <c s="35" t="s">
        <v>5</v>
      </c>
      <c s="6" t="s">
        <v>4940</v>
      </c>
      <c s="36" t="s">
        <v>228</v>
      </c>
      <c s="37">
        <v>10</v>
      </c>
      <c s="36">
        <v>0</v>
      </c>
      <c s="36">
        <f>ROUND(G662*H662,6)</f>
      </c>
      <c r="L662" s="38">
        <v>0</v>
      </c>
      <c s="32">
        <f>ROUND(ROUND(L662,2)*ROUND(G662,3),2)</f>
      </c>
      <c s="36" t="s">
        <v>98</v>
      </c>
      <c>
        <f>(M662*21)/100</f>
      </c>
      <c t="s">
        <v>28</v>
      </c>
    </row>
    <row r="663" spans="1:5" ht="25.5">
      <c r="A663" s="35" t="s">
        <v>55</v>
      </c>
      <c r="E663" s="39" t="s">
        <v>4940</v>
      </c>
    </row>
    <row r="664" spans="1:5" ht="12.75">
      <c r="A664" s="35" t="s">
        <v>56</v>
      </c>
      <c r="E664" s="40" t="s">
        <v>5</v>
      </c>
    </row>
    <row r="665" spans="1:5" ht="12.75">
      <c r="A665" t="s">
        <v>57</v>
      </c>
      <c r="E665" s="39" t="s">
        <v>5</v>
      </c>
    </row>
    <row r="666" spans="1:16" ht="25.5">
      <c r="A666" t="s">
        <v>50</v>
      </c>
      <c s="34" t="s">
        <v>3527</v>
      </c>
      <c s="34" t="s">
        <v>4941</v>
      </c>
      <c s="35" t="s">
        <v>5</v>
      </c>
      <c s="6" t="s">
        <v>4942</v>
      </c>
      <c s="36" t="s">
        <v>228</v>
      </c>
      <c s="37">
        <v>2</v>
      </c>
      <c s="36">
        <v>0</v>
      </c>
      <c s="36">
        <f>ROUND(G666*H666,6)</f>
      </c>
      <c r="L666" s="38">
        <v>0</v>
      </c>
      <c s="32">
        <f>ROUND(ROUND(L666,2)*ROUND(G666,3),2)</f>
      </c>
      <c s="36" t="s">
        <v>98</v>
      </c>
      <c>
        <f>(M666*21)/100</f>
      </c>
      <c t="s">
        <v>28</v>
      </c>
    </row>
    <row r="667" spans="1:5" ht="25.5">
      <c r="A667" s="35" t="s">
        <v>55</v>
      </c>
      <c r="E667" s="39" t="s">
        <v>4942</v>
      </c>
    </row>
    <row r="668" spans="1:5" ht="12.75">
      <c r="A668" s="35" t="s">
        <v>56</v>
      </c>
      <c r="E668" s="40" t="s">
        <v>5</v>
      </c>
    </row>
    <row r="669" spans="1:5" ht="12.75">
      <c r="A669" t="s">
        <v>57</v>
      </c>
      <c r="E669" s="39" t="s">
        <v>5</v>
      </c>
    </row>
    <row r="670" spans="1:16" ht="25.5">
      <c r="A670" t="s">
        <v>50</v>
      </c>
      <c s="34" t="s">
        <v>3531</v>
      </c>
      <c s="34" t="s">
        <v>4943</v>
      </c>
      <c s="35" t="s">
        <v>5</v>
      </c>
      <c s="6" t="s">
        <v>4944</v>
      </c>
      <c s="36" t="s">
        <v>228</v>
      </c>
      <c s="37">
        <v>3</v>
      </c>
      <c s="36">
        <v>0</v>
      </c>
      <c s="36">
        <f>ROUND(G670*H670,6)</f>
      </c>
      <c r="L670" s="38">
        <v>0</v>
      </c>
      <c s="32">
        <f>ROUND(ROUND(L670,2)*ROUND(G670,3),2)</f>
      </c>
      <c s="36" t="s">
        <v>98</v>
      </c>
      <c>
        <f>(M670*21)/100</f>
      </c>
      <c t="s">
        <v>28</v>
      </c>
    </row>
    <row r="671" spans="1:5" ht="25.5">
      <c r="A671" s="35" t="s">
        <v>55</v>
      </c>
      <c r="E671" s="39" t="s">
        <v>4944</v>
      </c>
    </row>
    <row r="672" spans="1:5" ht="12.75">
      <c r="A672" s="35" t="s">
        <v>56</v>
      </c>
      <c r="E672" s="40" t="s">
        <v>5</v>
      </c>
    </row>
    <row r="673" spans="1:5" ht="12.75">
      <c r="A673" t="s">
        <v>57</v>
      </c>
      <c r="E673" s="39" t="s">
        <v>5</v>
      </c>
    </row>
    <row r="674" spans="1:16" ht="25.5">
      <c r="A674" t="s">
        <v>50</v>
      </c>
      <c s="34" t="s">
        <v>3542</v>
      </c>
      <c s="34" t="s">
        <v>4945</v>
      </c>
      <c s="35" t="s">
        <v>5</v>
      </c>
      <c s="6" t="s">
        <v>4946</v>
      </c>
      <c s="36" t="s">
        <v>228</v>
      </c>
      <c s="37">
        <v>1</v>
      </c>
      <c s="36">
        <v>0</v>
      </c>
      <c s="36">
        <f>ROUND(G674*H674,6)</f>
      </c>
      <c r="L674" s="38">
        <v>0</v>
      </c>
      <c s="32">
        <f>ROUND(ROUND(L674,2)*ROUND(G674,3),2)</f>
      </c>
      <c s="36" t="s">
        <v>98</v>
      </c>
      <c>
        <f>(M674*21)/100</f>
      </c>
      <c t="s">
        <v>28</v>
      </c>
    </row>
    <row r="675" spans="1:5" ht="25.5">
      <c r="A675" s="35" t="s">
        <v>55</v>
      </c>
      <c r="E675" s="39" t="s">
        <v>4946</v>
      </c>
    </row>
    <row r="676" spans="1:5" ht="12.75">
      <c r="A676" s="35" t="s">
        <v>56</v>
      </c>
      <c r="E676" s="40" t="s">
        <v>5</v>
      </c>
    </row>
    <row r="677" spans="1:5" ht="12.75">
      <c r="A677" t="s">
        <v>57</v>
      </c>
      <c r="E677" s="39" t="s">
        <v>5</v>
      </c>
    </row>
    <row r="678" spans="1:16" ht="25.5">
      <c r="A678" t="s">
        <v>50</v>
      </c>
      <c s="34" t="s">
        <v>3546</v>
      </c>
      <c s="34" t="s">
        <v>4947</v>
      </c>
      <c s="35" t="s">
        <v>5</v>
      </c>
      <c s="6" t="s">
        <v>4948</v>
      </c>
      <c s="36" t="s">
        <v>228</v>
      </c>
      <c s="37">
        <v>1</v>
      </c>
      <c s="36">
        <v>0</v>
      </c>
      <c s="36">
        <f>ROUND(G678*H678,6)</f>
      </c>
      <c r="L678" s="38">
        <v>0</v>
      </c>
      <c s="32">
        <f>ROUND(ROUND(L678,2)*ROUND(G678,3),2)</f>
      </c>
      <c s="36" t="s">
        <v>98</v>
      </c>
      <c>
        <f>(M678*21)/100</f>
      </c>
      <c t="s">
        <v>28</v>
      </c>
    </row>
    <row r="679" spans="1:5" ht="25.5">
      <c r="A679" s="35" t="s">
        <v>55</v>
      </c>
      <c r="E679" s="39" t="s">
        <v>4948</v>
      </c>
    </row>
    <row r="680" spans="1:5" ht="12.75">
      <c r="A680" s="35" t="s">
        <v>56</v>
      </c>
      <c r="E680" s="40" t="s">
        <v>5</v>
      </c>
    </row>
    <row r="681" spans="1:5" ht="12.75">
      <c r="A681" t="s">
        <v>57</v>
      </c>
      <c r="E681" s="39" t="s">
        <v>5</v>
      </c>
    </row>
    <row r="682" spans="1:16" ht="25.5">
      <c r="A682" t="s">
        <v>50</v>
      </c>
      <c s="34" t="s">
        <v>3550</v>
      </c>
      <c s="34" t="s">
        <v>4949</v>
      </c>
      <c s="35" t="s">
        <v>5</v>
      </c>
      <c s="6" t="s">
        <v>4950</v>
      </c>
      <c s="36" t="s">
        <v>228</v>
      </c>
      <c s="37">
        <v>1</v>
      </c>
      <c s="36">
        <v>0</v>
      </c>
      <c s="36">
        <f>ROUND(G682*H682,6)</f>
      </c>
      <c r="L682" s="38">
        <v>0</v>
      </c>
      <c s="32">
        <f>ROUND(ROUND(L682,2)*ROUND(G682,3),2)</f>
      </c>
      <c s="36" t="s">
        <v>98</v>
      </c>
      <c>
        <f>(M682*21)/100</f>
      </c>
      <c t="s">
        <v>28</v>
      </c>
    </row>
    <row r="683" spans="1:5" ht="25.5">
      <c r="A683" s="35" t="s">
        <v>55</v>
      </c>
      <c r="E683" s="39" t="s">
        <v>4950</v>
      </c>
    </row>
    <row r="684" spans="1:5" ht="12.75">
      <c r="A684" s="35" t="s">
        <v>56</v>
      </c>
      <c r="E684" s="40" t="s">
        <v>5</v>
      </c>
    </row>
    <row r="685" spans="1:5" ht="12.75">
      <c r="A685" t="s">
        <v>57</v>
      </c>
      <c r="E685" s="39" t="s">
        <v>5</v>
      </c>
    </row>
    <row r="686" spans="1:16" ht="25.5">
      <c r="A686" t="s">
        <v>50</v>
      </c>
      <c s="34" t="s">
        <v>3554</v>
      </c>
      <c s="34" t="s">
        <v>4951</v>
      </c>
      <c s="35" t="s">
        <v>5</v>
      </c>
      <c s="6" t="s">
        <v>4952</v>
      </c>
      <c s="36" t="s">
        <v>228</v>
      </c>
      <c s="37">
        <v>1</v>
      </c>
      <c s="36">
        <v>0</v>
      </c>
      <c s="36">
        <f>ROUND(G686*H686,6)</f>
      </c>
      <c r="L686" s="38">
        <v>0</v>
      </c>
      <c s="32">
        <f>ROUND(ROUND(L686,2)*ROUND(G686,3),2)</f>
      </c>
      <c s="36" t="s">
        <v>98</v>
      </c>
      <c>
        <f>(M686*21)/100</f>
      </c>
      <c t="s">
        <v>28</v>
      </c>
    </row>
    <row r="687" spans="1:5" ht="25.5">
      <c r="A687" s="35" t="s">
        <v>55</v>
      </c>
      <c r="E687" s="39" t="s">
        <v>4952</v>
      </c>
    </row>
    <row r="688" spans="1:5" ht="12.75">
      <c r="A688" s="35" t="s">
        <v>56</v>
      </c>
      <c r="E688" s="40" t="s">
        <v>5</v>
      </c>
    </row>
    <row r="689" spans="1:5" ht="12.75">
      <c r="A689" t="s">
        <v>57</v>
      </c>
      <c r="E689" s="39" t="s">
        <v>5</v>
      </c>
    </row>
    <row r="690" spans="1:16" ht="25.5">
      <c r="A690" t="s">
        <v>50</v>
      </c>
      <c s="34" t="s">
        <v>3558</v>
      </c>
      <c s="34" t="s">
        <v>4953</v>
      </c>
      <c s="35" t="s">
        <v>5</v>
      </c>
      <c s="6" t="s">
        <v>4954</v>
      </c>
      <c s="36" t="s">
        <v>228</v>
      </c>
      <c s="37">
        <v>1</v>
      </c>
      <c s="36">
        <v>0</v>
      </c>
      <c s="36">
        <f>ROUND(G690*H690,6)</f>
      </c>
      <c r="L690" s="38">
        <v>0</v>
      </c>
      <c s="32">
        <f>ROUND(ROUND(L690,2)*ROUND(G690,3),2)</f>
      </c>
      <c s="36" t="s">
        <v>98</v>
      </c>
      <c>
        <f>(M690*21)/100</f>
      </c>
      <c t="s">
        <v>28</v>
      </c>
    </row>
    <row r="691" spans="1:5" ht="25.5">
      <c r="A691" s="35" t="s">
        <v>55</v>
      </c>
      <c r="E691" s="39" t="s">
        <v>4954</v>
      </c>
    </row>
    <row r="692" spans="1:5" ht="12.75">
      <c r="A692" s="35" t="s">
        <v>56</v>
      </c>
      <c r="E692" s="40" t="s">
        <v>5</v>
      </c>
    </row>
    <row r="693" spans="1:5" ht="12.75">
      <c r="A693" t="s">
        <v>57</v>
      </c>
      <c r="E693" s="39" t="s">
        <v>5</v>
      </c>
    </row>
    <row r="694" spans="1:16" ht="25.5">
      <c r="A694" t="s">
        <v>50</v>
      </c>
      <c s="34" t="s">
        <v>4522</v>
      </c>
      <c s="34" t="s">
        <v>4955</v>
      </c>
      <c s="35" t="s">
        <v>5</v>
      </c>
      <c s="6" t="s">
        <v>4956</v>
      </c>
      <c s="36" t="s">
        <v>228</v>
      </c>
      <c s="37">
        <v>1</v>
      </c>
      <c s="36">
        <v>0</v>
      </c>
      <c s="36">
        <f>ROUND(G694*H694,6)</f>
      </c>
      <c r="L694" s="38">
        <v>0</v>
      </c>
      <c s="32">
        <f>ROUND(ROUND(L694,2)*ROUND(G694,3),2)</f>
      </c>
      <c s="36" t="s">
        <v>98</v>
      </c>
      <c>
        <f>(M694*21)/100</f>
      </c>
      <c t="s">
        <v>28</v>
      </c>
    </row>
    <row r="695" spans="1:5" ht="25.5">
      <c r="A695" s="35" t="s">
        <v>55</v>
      </c>
      <c r="E695" s="39" t="s">
        <v>4956</v>
      </c>
    </row>
    <row r="696" spans="1:5" ht="12.75">
      <c r="A696" s="35" t="s">
        <v>56</v>
      </c>
      <c r="E696" s="40" t="s">
        <v>5</v>
      </c>
    </row>
    <row r="697" spans="1:5" ht="12.75">
      <c r="A697" t="s">
        <v>57</v>
      </c>
      <c r="E697" s="39" t="s">
        <v>5</v>
      </c>
    </row>
    <row r="698" spans="1:16" ht="25.5">
      <c r="A698" t="s">
        <v>50</v>
      </c>
      <c s="34" t="s">
        <v>4525</v>
      </c>
      <c s="34" t="s">
        <v>4957</v>
      </c>
      <c s="35" t="s">
        <v>5</v>
      </c>
      <c s="6" t="s">
        <v>4958</v>
      </c>
      <c s="36" t="s">
        <v>228</v>
      </c>
      <c s="37">
        <v>1</v>
      </c>
      <c s="36">
        <v>0</v>
      </c>
      <c s="36">
        <f>ROUND(G698*H698,6)</f>
      </c>
      <c r="L698" s="38">
        <v>0</v>
      </c>
      <c s="32">
        <f>ROUND(ROUND(L698,2)*ROUND(G698,3),2)</f>
      </c>
      <c s="36" t="s">
        <v>98</v>
      </c>
      <c>
        <f>(M698*21)/100</f>
      </c>
      <c t="s">
        <v>28</v>
      </c>
    </row>
    <row r="699" spans="1:5" ht="25.5">
      <c r="A699" s="35" t="s">
        <v>55</v>
      </c>
      <c r="E699" s="39" t="s">
        <v>4958</v>
      </c>
    </row>
    <row r="700" spans="1:5" ht="12.75">
      <c r="A700" s="35" t="s">
        <v>56</v>
      </c>
      <c r="E700" s="40" t="s">
        <v>5</v>
      </c>
    </row>
    <row r="701" spans="1:5" ht="12.75">
      <c r="A701" t="s">
        <v>57</v>
      </c>
      <c r="E701" s="39" t="s">
        <v>5</v>
      </c>
    </row>
    <row r="702" spans="1:16" ht="25.5">
      <c r="A702" t="s">
        <v>50</v>
      </c>
      <c s="34" t="s">
        <v>4529</v>
      </c>
      <c s="34" t="s">
        <v>4959</v>
      </c>
      <c s="35" t="s">
        <v>5</v>
      </c>
      <c s="6" t="s">
        <v>4960</v>
      </c>
      <c s="36" t="s">
        <v>228</v>
      </c>
      <c s="37">
        <v>1</v>
      </c>
      <c s="36">
        <v>0</v>
      </c>
      <c s="36">
        <f>ROUND(G702*H702,6)</f>
      </c>
      <c r="L702" s="38">
        <v>0</v>
      </c>
      <c s="32">
        <f>ROUND(ROUND(L702,2)*ROUND(G702,3),2)</f>
      </c>
      <c s="36" t="s">
        <v>98</v>
      </c>
      <c>
        <f>(M702*21)/100</f>
      </c>
      <c t="s">
        <v>28</v>
      </c>
    </row>
    <row r="703" spans="1:5" ht="25.5">
      <c r="A703" s="35" t="s">
        <v>55</v>
      </c>
      <c r="E703" s="39" t="s">
        <v>4960</v>
      </c>
    </row>
    <row r="704" spans="1:5" ht="12.75">
      <c r="A704" s="35" t="s">
        <v>56</v>
      </c>
      <c r="E704" s="40" t="s">
        <v>5</v>
      </c>
    </row>
    <row r="705" spans="1:5" ht="12.75">
      <c r="A705" t="s">
        <v>57</v>
      </c>
      <c r="E705" s="39" t="s">
        <v>5</v>
      </c>
    </row>
    <row r="706" spans="1:16" ht="25.5">
      <c r="A706" t="s">
        <v>50</v>
      </c>
      <c s="34" t="s">
        <v>4010</v>
      </c>
      <c s="34" t="s">
        <v>4961</v>
      </c>
      <c s="35" t="s">
        <v>5</v>
      </c>
      <c s="6" t="s">
        <v>4962</v>
      </c>
      <c s="36" t="s">
        <v>228</v>
      </c>
      <c s="37">
        <v>1</v>
      </c>
      <c s="36">
        <v>0</v>
      </c>
      <c s="36">
        <f>ROUND(G706*H706,6)</f>
      </c>
      <c r="L706" s="38">
        <v>0</v>
      </c>
      <c s="32">
        <f>ROUND(ROUND(L706,2)*ROUND(G706,3),2)</f>
      </c>
      <c s="36" t="s">
        <v>98</v>
      </c>
      <c>
        <f>(M706*21)/100</f>
      </c>
      <c t="s">
        <v>28</v>
      </c>
    </row>
    <row r="707" spans="1:5" ht="25.5">
      <c r="A707" s="35" t="s">
        <v>55</v>
      </c>
      <c r="E707" s="39" t="s">
        <v>4962</v>
      </c>
    </row>
    <row r="708" spans="1:5" ht="12.75">
      <c r="A708" s="35" t="s">
        <v>56</v>
      </c>
      <c r="E708" s="40" t="s">
        <v>5</v>
      </c>
    </row>
    <row r="709" spans="1:5" ht="12.75">
      <c r="A709" t="s">
        <v>57</v>
      </c>
      <c r="E709" s="39" t="s">
        <v>5</v>
      </c>
    </row>
    <row r="710" spans="1:16" ht="25.5">
      <c r="A710" t="s">
        <v>50</v>
      </c>
      <c s="34" t="s">
        <v>4534</v>
      </c>
      <c s="34" t="s">
        <v>4963</v>
      </c>
      <c s="35" t="s">
        <v>5</v>
      </c>
      <c s="6" t="s">
        <v>4964</v>
      </c>
      <c s="36" t="s">
        <v>228</v>
      </c>
      <c s="37">
        <v>1</v>
      </c>
      <c s="36">
        <v>0</v>
      </c>
      <c s="36">
        <f>ROUND(G710*H710,6)</f>
      </c>
      <c r="L710" s="38">
        <v>0</v>
      </c>
      <c s="32">
        <f>ROUND(ROUND(L710,2)*ROUND(G710,3),2)</f>
      </c>
      <c s="36" t="s">
        <v>98</v>
      </c>
      <c>
        <f>(M710*21)/100</f>
      </c>
      <c t="s">
        <v>28</v>
      </c>
    </row>
    <row r="711" spans="1:5" ht="25.5">
      <c r="A711" s="35" t="s">
        <v>55</v>
      </c>
      <c r="E711" s="39" t="s">
        <v>4964</v>
      </c>
    </row>
    <row r="712" spans="1:5" ht="12.75">
      <c r="A712" s="35" t="s">
        <v>56</v>
      </c>
      <c r="E712" s="40" t="s">
        <v>5</v>
      </c>
    </row>
    <row r="713" spans="1:5" ht="12.75">
      <c r="A713" t="s">
        <v>57</v>
      </c>
      <c r="E713" s="39" t="s">
        <v>5</v>
      </c>
    </row>
    <row r="714" spans="1:16" ht="25.5">
      <c r="A714" t="s">
        <v>50</v>
      </c>
      <c s="34" t="s">
        <v>1864</v>
      </c>
      <c s="34" t="s">
        <v>4965</v>
      </c>
      <c s="35" t="s">
        <v>5</v>
      </c>
      <c s="6" t="s">
        <v>4966</v>
      </c>
      <c s="36" t="s">
        <v>228</v>
      </c>
      <c s="37">
        <v>1</v>
      </c>
      <c s="36">
        <v>0</v>
      </c>
      <c s="36">
        <f>ROUND(G714*H714,6)</f>
      </c>
      <c r="L714" s="38">
        <v>0</v>
      </c>
      <c s="32">
        <f>ROUND(ROUND(L714,2)*ROUND(G714,3),2)</f>
      </c>
      <c s="36" t="s">
        <v>98</v>
      </c>
      <c>
        <f>(M714*21)/100</f>
      </c>
      <c t="s">
        <v>28</v>
      </c>
    </row>
    <row r="715" spans="1:5" ht="25.5">
      <c r="A715" s="35" t="s">
        <v>55</v>
      </c>
      <c r="E715" s="39" t="s">
        <v>4966</v>
      </c>
    </row>
    <row r="716" spans="1:5" ht="12.75">
      <c r="A716" s="35" t="s">
        <v>56</v>
      </c>
      <c r="E716" s="40" t="s">
        <v>5</v>
      </c>
    </row>
    <row r="717" spans="1:5" ht="12.75">
      <c r="A717" t="s">
        <v>57</v>
      </c>
      <c r="E717" s="39" t="s">
        <v>5</v>
      </c>
    </row>
    <row r="718" spans="1:16" ht="25.5">
      <c r="A718" t="s">
        <v>50</v>
      </c>
      <c s="34" t="s">
        <v>1868</v>
      </c>
      <c s="34" t="s">
        <v>4967</v>
      </c>
      <c s="35" t="s">
        <v>5</v>
      </c>
      <c s="6" t="s">
        <v>4968</v>
      </c>
      <c s="36" t="s">
        <v>228</v>
      </c>
      <c s="37">
        <v>1</v>
      </c>
      <c s="36">
        <v>0</v>
      </c>
      <c s="36">
        <f>ROUND(G718*H718,6)</f>
      </c>
      <c r="L718" s="38">
        <v>0</v>
      </c>
      <c s="32">
        <f>ROUND(ROUND(L718,2)*ROUND(G718,3),2)</f>
      </c>
      <c s="36" t="s">
        <v>98</v>
      </c>
      <c>
        <f>(M718*21)/100</f>
      </c>
      <c t="s">
        <v>28</v>
      </c>
    </row>
    <row r="719" spans="1:5" ht="25.5">
      <c r="A719" s="35" t="s">
        <v>55</v>
      </c>
      <c r="E719" s="39" t="s">
        <v>4968</v>
      </c>
    </row>
    <row r="720" spans="1:5" ht="12.75">
      <c r="A720" s="35" t="s">
        <v>56</v>
      </c>
      <c r="E720" s="40" t="s">
        <v>5</v>
      </c>
    </row>
    <row r="721" spans="1:5" ht="12.75">
      <c r="A721" t="s">
        <v>57</v>
      </c>
      <c r="E721" s="39" t="s">
        <v>5</v>
      </c>
    </row>
    <row r="722" spans="1:16" ht="25.5">
      <c r="A722" t="s">
        <v>50</v>
      </c>
      <c s="34" t="s">
        <v>1872</v>
      </c>
      <c s="34" t="s">
        <v>4969</v>
      </c>
      <c s="35" t="s">
        <v>5</v>
      </c>
      <c s="6" t="s">
        <v>4970</v>
      </c>
      <c s="36" t="s">
        <v>228</v>
      </c>
      <c s="37">
        <v>2</v>
      </c>
      <c s="36">
        <v>0</v>
      </c>
      <c s="36">
        <f>ROUND(G722*H722,6)</f>
      </c>
      <c r="L722" s="38">
        <v>0</v>
      </c>
      <c s="32">
        <f>ROUND(ROUND(L722,2)*ROUND(G722,3),2)</f>
      </c>
      <c s="36" t="s">
        <v>98</v>
      </c>
      <c>
        <f>(M722*21)/100</f>
      </c>
      <c t="s">
        <v>28</v>
      </c>
    </row>
    <row r="723" spans="1:5" ht="25.5">
      <c r="A723" s="35" t="s">
        <v>55</v>
      </c>
      <c r="E723" s="39" t="s">
        <v>4970</v>
      </c>
    </row>
    <row r="724" spans="1:5" ht="12.75">
      <c r="A724" s="35" t="s">
        <v>56</v>
      </c>
      <c r="E724" s="40" t="s">
        <v>5</v>
      </c>
    </row>
    <row r="725" spans="1:5" ht="12.75">
      <c r="A725" t="s">
        <v>57</v>
      </c>
      <c r="E725" s="39" t="s">
        <v>5</v>
      </c>
    </row>
    <row r="726" spans="1:16" ht="25.5">
      <c r="A726" t="s">
        <v>50</v>
      </c>
      <c s="34" t="s">
        <v>1875</v>
      </c>
      <c s="34" t="s">
        <v>4971</v>
      </c>
      <c s="35" t="s">
        <v>5</v>
      </c>
      <c s="6" t="s">
        <v>4972</v>
      </c>
      <c s="36" t="s">
        <v>228</v>
      </c>
      <c s="37">
        <v>1</v>
      </c>
      <c s="36">
        <v>0</v>
      </c>
      <c s="36">
        <f>ROUND(G726*H726,6)</f>
      </c>
      <c r="L726" s="38">
        <v>0</v>
      </c>
      <c s="32">
        <f>ROUND(ROUND(L726,2)*ROUND(G726,3),2)</f>
      </c>
      <c s="36" t="s">
        <v>98</v>
      </c>
      <c>
        <f>(M726*21)/100</f>
      </c>
      <c t="s">
        <v>28</v>
      </c>
    </row>
    <row r="727" spans="1:5" ht="25.5">
      <c r="A727" s="35" t="s">
        <v>55</v>
      </c>
      <c r="E727" s="39" t="s">
        <v>4972</v>
      </c>
    </row>
    <row r="728" spans="1:5" ht="12.75">
      <c r="A728" s="35" t="s">
        <v>56</v>
      </c>
      <c r="E728" s="40" t="s">
        <v>5</v>
      </c>
    </row>
    <row r="729" spans="1:5" ht="12.75">
      <c r="A729" t="s">
        <v>57</v>
      </c>
      <c r="E729" s="39" t="s">
        <v>5</v>
      </c>
    </row>
    <row r="730" spans="1:16" ht="25.5">
      <c r="A730" t="s">
        <v>50</v>
      </c>
      <c s="34" t="s">
        <v>1878</v>
      </c>
      <c s="34" t="s">
        <v>4973</v>
      </c>
      <c s="35" t="s">
        <v>5</v>
      </c>
      <c s="6" t="s">
        <v>4974</v>
      </c>
      <c s="36" t="s">
        <v>228</v>
      </c>
      <c s="37">
        <v>2</v>
      </c>
      <c s="36">
        <v>0</v>
      </c>
      <c s="36">
        <f>ROUND(G730*H730,6)</f>
      </c>
      <c r="L730" s="38">
        <v>0</v>
      </c>
      <c s="32">
        <f>ROUND(ROUND(L730,2)*ROUND(G730,3),2)</f>
      </c>
      <c s="36" t="s">
        <v>98</v>
      </c>
      <c>
        <f>(M730*21)/100</f>
      </c>
      <c t="s">
        <v>28</v>
      </c>
    </row>
    <row r="731" spans="1:5" ht="25.5">
      <c r="A731" s="35" t="s">
        <v>55</v>
      </c>
      <c r="E731" s="39" t="s">
        <v>4974</v>
      </c>
    </row>
    <row r="732" spans="1:5" ht="12.75">
      <c r="A732" s="35" t="s">
        <v>56</v>
      </c>
      <c r="E732" s="40" t="s">
        <v>5</v>
      </c>
    </row>
    <row r="733" spans="1:5" ht="12.75">
      <c r="A733" t="s">
        <v>57</v>
      </c>
      <c r="E733" s="39" t="s">
        <v>5</v>
      </c>
    </row>
    <row r="734" spans="1:16" ht="25.5">
      <c r="A734" t="s">
        <v>50</v>
      </c>
      <c s="34" t="s">
        <v>1882</v>
      </c>
      <c s="34" t="s">
        <v>4975</v>
      </c>
      <c s="35" t="s">
        <v>5</v>
      </c>
      <c s="6" t="s">
        <v>4976</v>
      </c>
      <c s="36" t="s">
        <v>228</v>
      </c>
      <c s="37">
        <v>12</v>
      </c>
      <c s="36">
        <v>0</v>
      </c>
      <c s="36">
        <f>ROUND(G734*H734,6)</f>
      </c>
      <c r="L734" s="38">
        <v>0</v>
      </c>
      <c s="32">
        <f>ROUND(ROUND(L734,2)*ROUND(G734,3),2)</f>
      </c>
      <c s="36" t="s">
        <v>98</v>
      </c>
      <c>
        <f>(M734*21)/100</f>
      </c>
      <c t="s">
        <v>28</v>
      </c>
    </row>
    <row r="735" spans="1:5" ht="25.5">
      <c r="A735" s="35" t="s">
        <v>55</v>
      </c>
      <c r="E735" s="39" t="s">
        <v>4976</v>
      </c>
    </row>
    <row r="736" spans="1:5" ht="12.75">
      <c r="A736" s="35" t="s">
        <v>56</v>
      </c>
      <c r="E736" s="40" t="s">
        <v>5</v>
      </c>
    </row>
    <row r="737" spans="1:5" ht="12.75">
      <c r="A737" t="s">
        <v>57</v>
      </c>
      <c r="E737" s="39" t="s">
        <v>5</v>
      </c>
    </row>
    <row r="738" spans="1:16" ht="25.5">
      <c r="A738" t="s">
        <v>50</v>
      </c>
      <c s="34" t="s">
        <v>1887</v>
      </c>
      <c s="34" t="s">
        <v>4977</v>
      </c>
      <c s="35" t="s">
        <v>5</v>
      </c>
      <c s="6" t="s">
        <v>4978</v>
      </c>
      <c s="36" t="s">
        <v>228</v>
      </c>
      <c s="37">
        <v>1</v>
      </c>
      <c s="36">
        <v>0</v>
      </c>
      <c s="36">
        <f>ROUND(G738*H738,6)</f>
      </c>
      <c r="L738" s="38">
        <v>0</v>
      </c>
      <c s="32">
        <f>ROUND(ROUND(L738,2)*ROUND(G738,3),2)</f>
      </c>
      <c s="36" t="s">
        <v>98</v>
      </c>
      <c>
        <f>(M738*21)/100</f>
      </c>
      <c t="s">
        <v>28</v>
      </c>
    </row>
    <row r="739" spans="1:5" ht="25.5">
      <c r="A739" s="35" t="s">
        <v>55</v>
      </c>
      <c r="E739" s="39" t="s">
        <v>4978</v>
      </c>
    </row>
    <row r="740" spans="1:5" ht="12.75">
      <c r="A740" s="35" t="s">
        <v>56</v>
      </c>
      <c r="E740" s="40" t="s">
        <v>5</v>
      </c>
    </row>
    <row r="741" spans="1:5" ht="12.75">
      <c r="A741" t="s">
        <v>57</v>
      </c>
      <c r="E741" s="39" t="s">
        <v>5</v>
      </c>
    </row>
    <row r="742" spans="1:16" ht="25.5">
      <c r="A742" t="s">
        <v>50</v>
      </c>
      <c s="34" t="s">
        <v>1546</v>
      </c>
      <c s="34" t="s">
        <v>4979</v>
      </c>
      <c s="35" t="s">
        <v>5</v>
      </c>
      <c s="6" t="s">
        <v>4980</v>
      </c>
      <c s="36" t="s">
        <v>228</v>
      </c>
      <c s="37">
        <v>1</v>
      </c>
      <c s="36">
        <v>0</v>
      </c>
      <c s="36">
        <f>ROUND(G742*H742,6)</f>
      </c>
      <c r="L742" s="38">
        <v>0</v>
      </c>
      <c s="32">
        <f>ROUND(ROUND(L742,2)*ROUND(G742,3),2)</f>
      </c>
      <c s="36" t="s">
        <v>98</v>
      </c>
      <c>
        <f>(M742*21)/100</f>
      </c>
      <c t="s">
        <v>28</v>
      </c>
    </row>
    <row r="743" spans="1:5" ht="25.5">
      <c r="A743" s="35" t="s">
        <v>55</v>
      </c>
      <c r="E743" s="39" t="s">
        <v>4980</v>
      </c>
    </row>
    <row r="744" spans="1:5" ht="12.75">
      <c r="A744" s="35" t="s">
        <v>56</v>
      </c>
      <c r="E744" s="40" t="s">
        <v>5</v>
      </c>
    </row>
    <row r="745" spans="1:5" ht="12.75">
      <c r="A745" t="s">
        <v>57</v>
      </c>
      <c r="E745" s="39" t="s">
        <v>5</v>
      </c>
    </row>
    <row r="746" spans="1:16" ht="25.5">
      <c r="A746" t="s">
        <v>50</v>
      </c>
      <c s="34" t="s">
        <v>1891</v>
      </c>
      <c s="34" t="s">
        <v>4981</v>
      </c>
      <c s="35" t="s">
        <v>5</v>
      </c>
      <c s="6" t="s">
        <v>4982</v>
      </c>
      <c s="36" t="s">
        <v>228</v>
      </c>
      <c s="37">
        <v>4</v>
      </c>
      <c s="36">
        <v>0</v>
      </c>
      <c s="36">
        <f>ROUND(G746*H746,6)</f>
      </c>
      <c r="L746" s="38">
        <v>0</v>
      </c>
      <c s="32">
        <f>ROUND(ROUND(L746,2)*ROUND(G746,3),2)</f>
      </c>
      <c s="36" t="s">
        <v>98</v>
      </c>
      <c>
        <f>(M746*21)/100</f>
      </c>
      <c t="s">
        <v>28</v>
      </c>
    </row>
    <row r="747" spans="1:5" ht="25.5">
      <c r="A747" s="35" t="s">
        <v>55</v>
      </c>
      <c r="E747" s="39" t="s">
        <v>4982</v>
      </c>
    </row>
    <row r="748" spans="1:5" ht="12.75">
      <c r="A748" s="35" t="s">
        <v>56</v>
      </c>
      <c r="E748" s="40" t="s">
        <v>5</v>
      </c>
    </row>
    <row r="749" spans="1:5" ht="12.75">
      <c r="A749" t="s">
        <v>57</v>
      </c>
      <c r="E749" s="39" t="s">
        <v>5</v>
      </c>
    </row>
    <row r="750" spans="1:16" ht="25.5">
      <c r="A750" t="s">
        <v>50</v>
      </c>
      <c s="34" t="s">
        <v>1897</v>
      </c>
      <c s="34" t="s">
        <v>4983</v>
      </c>
      <c s="35" t="s">
        <v>5</v>
      </c>
      <c s="6" t="s">
        <v>4984</v>
      </c>
      <c s="36" t="s">
        <v>228</v>
      </c>
      <c s="37">
        <v>8</v>
      </c>
      <c s="36">
        <v>0</v>
      </c>
      <c s="36">
        <f>ROUND(G750*H750,6)</f>
      </c>
      <c r="L750" s="38">
        <v>0</v>
      </c>
      <c s="32">
        <f>ROUND(ROUND(L750,2)*ROUND(G750,3),2)</f>
      </c>
      <c s="36" t="s">
        <v>98</v>
      </c>
      <c>
        <f>(M750*21)/100</f>
      </c>
      <c t="s">
        <v>28</v>
      </c>
    </row>
    <row r="751" spans="1:5" ht="25.5">
      <c r="A751" s="35" t="s">
        <v>55</v>
      </c>
      <c r="E751" s="39" t="s">
        <v>4984</v>
      </c>
    </row>
    <row r="752" spans="1:5" ht="12.75">
      <c r="A752" s="35" t="s">
        <v>56</v>
      </c>
      <c r="E752" s="40" t="s">
        <v>5</v>
      </c>
    </row>
    <row r="753" spans="1:5" ht="12.75">
      <c r="A753" t="s">
        <v>57</v>
      </c>
      <c r="E753" s="39" t="s">
        <v>5</v>
      </c>
    </row>
    <row r="754" spans="1:16" ht="25.5">
      <c r="A754" t="s">
        <v>50</v>
      </c>
      <c s="34" t="s">
        <v>1901</v>
      </c>
      <c s="34" t="s">
        <v>4985</v>
      </c>
      <c s="35" t="s">
        <v>5</v>
      </c>
      <c s="6" t="s">
        <v>4986</v>
      </c>
      <c s="36" t="s">
        <v>228</v>
      </c>
      <c s="37">
        <v>1</v>
      </c>
      <c s="36">
        <v>0</v>
      </c>
      <c s="36">
        <f>ROUND(G754*H754,6)</f>
      </c>
      <c r="L754" s="38">
        <v>0</v>
      </c>
      <c s="32">
        <f>ROUND(ROUND(L754,2)*ROUND(G754,3),2)</f>
      </c>
      <c s="36" t="s">
        <v>98</v>
      </c>
      <c>
        <f>(M754*21)/100</f>
      </c>
      <c t="s">
        <v>28</v>
      </c>
    </row>
    <row r="755" spans="1:5" ht="25.5">
      <c r="A755" s="35" t="s">
        <v>55</v>
      </c>
      <c r="E755" s="39" t="s">
        <v>4986</v>
      </c>
    </row>
    <row r="756" spans="1:5" ht="12.75">
      <c r="A756" s="35" t="s">
        <v>56</v>
      </c>
      <c r="E756" s="40" t="s">
        <v>5</v>
      </c>
    </row>
    <row r="757" spans="1:5" ht="12.75">
      <c r="A757" t="s">
        <v>57</v>
      </c>
      <c r="E757" s="39" t="s">
        <v>5</v>
      </c>
    </row>
    <row r="758" spans="1:16" ht="25.5">
      <c r="A758" t="s">
        <v>50</v>
      </c>
      <c s="34" t="s">
        <v>1904</v>
      </c>
      <c s="34" t="s">
        <v>4987</v>
      </c>
      <c s="35" t="s">
        <v>5</v>
      </c>
      <c s="6" t="s">
        <v>4988</v>
      </c>
      <c s="36" t="s">
        <v>228</v>
      </c>
      <c s="37">
        <v>1</v>
      </c>
      <c s="36">
        <v>0</v>
      </c>
      <c s="36">
        <f>ROUND(G758*H758,6)</f>
      </c>
      <c r="L758" s="38">
        <v>0</v>
      </c>
      <c s="32">
        <f>ROUND(ROUND(L758,2)*ROUND(G758,3),2)</f>
      </c>
      <c s="36" t="s">
        <v>98</v>
      </c>
      <c>
        <f>(M758*21)/100</f>
      </c>
      <c t="s">
        <v>28</v>
      </c>
    </row>
    <row r="759" spans="1:5" ht="25.5">
      <c r="A759" s="35" t="s">
        <v>55</v>
      </c>
      <c r="E759" s="39" t="s">
        <v>4988</v>
      </c>
    </row>
    <row r="760" spans="1:5" ht="12.75">
      <c r="A760" s="35" t="s">
        <v>56</v>
      </c>
      <c r="E760" s="40" t="s">
        <v>5</v>
      </c>
    </row>
    <row r="761" spans="1:5" ht="12.75">
      <c r="A761" t="s">
        <v>57</v>
      </c>
      <c r="E761" s="39" t="s">
        <v>5</v>
      </c>
    </row>
    <row r="762" spans="1:16" ht="25.5">
      <c r="A762" t="s">
        <v>50</v>
      </c>
      <c s="34" t="s">
        <v>1908</v>
      </c>
      <c s="34" t="s">
        <v>4989</v>
      </c>
      <c s="35" t="s">
        <v>5</v>
      </c>
      <c s="6" t="s">
        <v>4990</v>
      </c>
      <c s="36" t="s">
        <v>228</v>
      </c>
      <c s="37">
        <v>6</v>
      </c>
      <c s="36">
        <v>0</v>
      </c>
      <c s="36">
        <f>ROUND(G762*H762,6)</f>
      </c>
      <c r="L762" s="38">
        <v>0</v>
      </c>
      <c s="32">
        <f>ROUND(ROUND(L762,2)*ROUND(G762,3),2)</f>
      </c>
      <c s="36" t="s">
        <v>98</v>
      </c>
      <c>
        <f>(M762*21)/100</f>
      </c>
      <c t="s">
        <v>28</v>
      </c>
    </row>
    <row r="763" spans="1:5" ht="25.5">
      <c r="A763" s="35" t="s">
        <v>55</v>
      </c>
      <c r="E763" s="39" t="s">
        <v>4990</v>
      </c>
    </row>
    <row r="764" spans="1:5" ht="12.75">
      <c r="A764" s="35" t="s">
        <v>56</v>
      </c>
      <c r="E764" s="40" t="s">
        <v>5</v>
      </c>
    </row>
    <row r="765" spans="1:5" ht="12.75">
      <c r="A765" t="s">
        <v>57</v>
      </c>
      <c r="E765" s="39" t="s">
        <v>5</v>
      </c>
    </row>
    <row r="766" spans="1:16" ht="25.5">
      <c r="A766" t="s">
        <v>50</v>
      </c>
      <c s="34" t="s">
        <v>1912</v>
      </c>
      <c s="34" t="s">
        <v>4991</v>
      </c>
      <c s="35" t="s">
        <v>5</v>
      </c>
      <c s="6" t="s">
        <v>4992</v>
      </c>
      <c s="36" t="s">
        <v>228</v>
      </c>
      <c s="37">
        <v>1</v>
      </c>
      <c s="36">
        <v>0</v>
      </c>
      <c s="36">
        <f>ROUND(G766*H766,6)</f>
      </c>
      <c r="L766" s="38">
        <v>0</v>
      </c>
      <c s="32">
        <f>ROUND(ROUND(L766,2)*ROUND(G766,3),2)</f>
      </c>
      <c s="36" t="s">
        <v>98</v>
      </c>
      <c>
        <f>(M766*21)/100</f>
      </c>
      <c t="s">
        <v>28</v>
      </c>
    </row>
    <row r="767" spans="1:5" ht="25.5">
      <c r="A767" s="35" t="s">
        <v>55</v>
      </c>
      <c r="E767" s="39" t="s">
        <v>4992</v>
      </c>
    </row>
    <row r="768" spans="1:5" ht="12.75">
      <c r="A768" s="35" t="s">
        <v>56</v>
      </c>
      <c r="E768" s="40" t="s">
        <v>5</v>
      </c>
    </row>
    <row r="769" spans="1:5" ht="12.75">
      <c r="A769" t="s">
        <v>57</v>
      </c>
      <c r="E769" s="39" t="s">
        <v>5</v>
      </c>
    </row>
    <row r="770" spans="1:16" ht="25.5">
      <c r="A770" t="s">
        <v>50</v>
      </c>
      <c s="34" t="s">
        <v>1916</v>
      </c>
      <c s="34" t="s">
        <v>4993</v>
      </c>
      <c s="35" t="s">
        <v>5</v>
      </c>
      <c s="6" t="s">
        <v>4994</v>
      </c>
      <c s="36" t="s">
        <v>228</v>
      </c>
      <c s="37">
        <v>2</v>
      </c>
      <c s="36">
        <v>0</v>
      </c>
      <c s="36">
        <f>ROUND(G770*H770,6)</f>
      </c>
      <c r="L770" s="38">
        <v>0</v>
      </c>
      <c s="32">
        <f>ROUND(ROUND(L770,2)*ROUND(G770,3),2)</f>
      </c>
      <c s="36" t="s">
        <v>98</v>
      </c>
      <c>
        <f>(M770*21)/100</f>
      </c>
      <c t="s">
        <v>28</v>
      </c>
    </row>
    <row r="771" spans="1:5" ht="25.5">
      <c r="A771" s="35" t="s">
        <v>55</v>
      </c>
      <c r="E771" s="39" t="s">
        <v>4994</v>
      </c>
    </row>
    <row r="772" spans="1:5" ht="12.75">
      <c r="A772" s="35" t="s">
        <v>56</v>
      </c>
      <c r="E772" s="40" t="s">
        <v>5</v>
      </c>
    </row>
    <row r="773" spans="1:5" ht="12.75">
      <c r="A773" t="s">
        <v>57</v>
      </c>
      <c r="E773" s="39" t="s">
        <v>5</v>
      </c>
    </row>
    <row r="774" spans="1:16" ht="25.5">
      <c r="A774" t="s">
        <v>50</v>
      </c>
      <c s="34" t="s">
        <v>1919</v>
      </c>
      <c s="34" t="s">
        <v>4995</v>
      </c>
      <c s="35" t="s">
        <v>5</v>
      </c>
      <c s="6" t="s">
        <v>4996</v>
      </c>
      <c s="36" t="s">
        <v>228</v>
      </c>
      <c s="37">
        <v>1</v>
      </c>
      <c s="36">
        <v>0</v>
      </c>
      <c s="36">
        <f>ROUND(G774*H774,6)</f>
      </c>
      <c r="L774" s="38">
        <v>0</v>
      </c>
      <c s="32">
        <f>ROUND(ROUND(L774,2)*ROUND(G774,3),2)</f>
      </c>
      <c s="36" t="s">
        <v>98</v>
      </c>
      <c>
        <f>(M774*21)/100</f>
      </c>
      <c t="s">
        <v>28</v>
      </c>
    </row>
    <row r="775" spans="1:5" ht="25.5">
      <c r="A775" s="35" t="s">
        <v>55</v>
      </c>
      <c r="E775" s="39" t="s">
        <v>4996</v>
      </c>
    </row>
    <row r="776" spans="1:5" ht="12.75">
      <c r="A776" s="35" t="s">
        <v>56</v>
      </c>
      <c r="E776" s="40" t="s">
        <v>5</v>
      </c>
    </row>
    <row r="777" spans="1:5" ht="12.75">
      <c r="A777" t="s">
        <v>57</v>
      </c>
      <c r="E777" s="39" t="s">
        <v>5</v>
      </c>
    </row>
    <row r="778" spans="1:16" ht="25.5">
      <c r="A778" t="s">
        <v>50</v>
      </c>
      <c s="34" t="s">
        <v>1924</v>
      </c>
      <c s="34" t="s">
        <v>4997</v>
      </c>
      <c s="35" t="s">
        <v>5</v>
      </c>
      <c s="6" t="s">
        <v>4998</v>
      </c>
      <c s="36" t="s">
        <v>228</v>
      </c>
      <c s="37">
        <v>5</v>
      </c>
      <c s="36">
        <v>0</v>
      </c>
      <c s="36">
        <f>ROUND(G778*H778,6)</f>
      </c>
      <c r="L778" s="38">
        <v>0</v>
      </c>
      <c s="32">
        <f>ROUND(ROUND(L778,2)*ROUND(G778,3),2)</f>
      </c>
      <c s="36" t="s">
        <v>98</v>
      </c>
      <c>
        <f>(M778*21)/100</f>
      </c>
      <c t="s">
        <v>28</v>
      </c>
    </row>
    <row r="779" spans="1:5" ht="25.5">
      <c r="A779" s="35" t="s">
        <v>55</v>
      </c>
      <c r="E779" s="39" t="s">
        <v>4998</v>
      </c>
    </row>
    <row r="780" spans="1:5" ht="12.75">
      <c r="A780" s="35" t="s">
        <v>56</v>
      </c>
      <c r="E780" s="40" t="s">
        <v>5</v>
      </c>
    </row>
    <row r="781" spans="1:5" ht="12.75">
      <c r="A781" t="s">
        <v>57</v>
      </c>
      <c r="E781" s="39" t="s">
        <v>5</v>
      </c>
    </row>
    <row r="782" spans="1:16" ht="25.5">
      <c r="A782" t="s">
        <v>50</v>
      </c>
      <c s="34" t="s">
        <v>1929</v>
      </c>
      <c s="34" t="s">
        <v>4999</v>
      </c>
      <c s="35" t="s">
        <v>5</v>
      </c>
      <c s="6" t="s">
        <v>5000</v>
      </c>
      <c s="36" t="s">
        <v>228</v>
      </c>
      <c s="37">
        <v>1</v>
      </c>
      <c s="36">
        <v>0</v>
      </c>
      <c s="36">
        <f>ROUND(G782*H782,6)</f>
      </c>
      <c r="L782" s="38">
        <v>0</v>
      </c>
      <c s="32">
        <f>ROUND(ROUND(L782,2)*ROUND(G782,3),2)</f>
      </c>
      <c s="36" t="s">
        <v>98</v>
      </c>
      <c>
        <f>(M782*21)/100</f>
      </c>
      <c t="s">
        <v>28</v>
      </c>
    </row>
    <row r="783" spans="1:5" ht="25.5">
      <c r="A783" s="35" t="s">
        <v>55</v>
      </c>
      <c r="E783" s="39" t="s">
        <v>5000</v>
      </c>
    </row>
    <row r="784" spans="1:5" ht="12.75">
      <c r="A784" s="35" t="s">
        <v>56</v>
      </c>
      <c r="E784" s="40" t="s">
        <v>5</v>
      </c>
    </row>
    <row r="785" spans="1:5" ht="12.75">
      <c r="A785" t="s">
        <v>57</v>
      </c>
      <c r="E785" s="39" t="s">
        <v>5</v>
      </c>
    </row>
    <row r="786" spans="1:16" ht="25.5">
      <c r="A786" t="s">
        <v>50</v>
      </c>
      <c s="34" t="s">
        <v>1933</v>
      </c>
      <c s="34" t="s">
        <v>5001</v>
      </c>
      <c s="35" t="s">
        <v>5</v>
      </c>
      <c s="6" t="s">
        <v>5002</v>
      </c>
      <c s="36" t="s">
        <v>228</v>
      </c>
      <c s="37">
        <v>1</v>
      </c>
      <c s="36">
        <v>0</v>
      </c>
      <c s="36">
        <f>ROUND(G786*H786,6)</f>
      </c>
      <c r="L786" s="38">
        <v>0</v>
      </c>
      <c s="32">
        <f>ROUND(ROUND(L786,2)*ROUND(G786,3),2)</f>
      </c>
      <c s="36" t="s">
        <v>98</v>
      </c>
      <c>
        <f>(M786*21)/100</f>
      </c>
      <c t="s">
        <v>28</v>
      </c>
    </row>
    <row r="787" spans="1:5" ht="25.5">
      <c r="A787" s="35" t="s">
        <v>55</v>
      </c>
      <c r="E787" s="39" t="s">
        <v>5002</v>
      </c>
    </row>
    <row r="788" spans="1:5" ht="12.75">
      <c r="A788" s="35" t="s">
        <v>56</v>
      </c>
      <c r="E788" s="40" t="s">
        <v>5</v>
      </c>
    </row>
    <row r="789" spans="1:5" ht="12.75">
      <c r="A789" t="s">
        <v>57</v>
      </c>
      <c r="E789" s="39" t="s">
        <v>5</v>
      </c>
    </row>
    <row r="790" spans="1:16" ht="25.5">
      <c r="A790" t="s">
        <v>50</v>
      </c>
      <c s="34" t="s">
        <v>1937</v>
      </c>
      <c s="34" t="s">
        <v>5003</v>
      </c>
      <c s="35" t="s">
        <v>5</v>
      </c>
      <c s="6" t="s">
        <v>5004</v>
      </c>
      <c s="36" t="s">
        <v>228</v>
      </c>
      <c s="37">
        <v>1</v>
      </c>
      <c s="36">
        <v>0</v>
      </c>
      <c s="36">
        <f>ROUND(G790*H790,6)</f>
      </c>
      <c r="L790" s="38">
        <v>0</v>
      </c>
      <c s="32">
        <f>ROUND(ROUND(L790,2)*ROUND(G790,3),2)</f>
      </c>
      <c s="36" t="s">
        <v>98</v>
      </c>
      <c>
        <f>(M790*21)/100</f>
      </c>
      <c t="s">
        <v>28</v>
      </c>
    </row>
    <row r="791" spans="1:5" ht="25.5">
      <c r="A791" s="35" t="s">
        <v>55</v>
      </c>
      <c r="E791" s="39" t="s">
        <v>5004</v>
      </c>
    </row>
    <row r="792" spans="1:5" ht="12.75">
      <c r="A792" s="35" t="s">
        <v>56</v>
      </c>
      <c r="E792" s="40" t="s">
        <v>5</v>
      </c>
    </row>
    <row r="793" spans="1:5" ht="12.75">
      <c r="A793" t="s">
        <v>57</v>
      </c>
      <c r="E793" s="39" t="s">
        <v>5</v>
      </c>
    </row>
    <row r="794" spans="1:16" ht="25.5">
      <c r="A794" t="s">
        <v>50</v>
      </c>
      <c s="34" t="s">
        <v>1941</v>
      </c>
      <c s="34" t="s">
        <v>5005</v>
      </c>
      <c s="35" t="s">
        <v>5</v>
      </c>
      <c s="6" t="s">
        <v>5006</v>
      </c>
      <c s="36" t="s">
        <v>228</v>
      </c>
      <c s="37">
        <v>1</v>
      </c>
      <c s="36">
        <v>0</v>
      </c>
      <c s="36">
        <f>ROUND(G794*H794,6)</f>
      </c>
      <c r="L794" s="38">
        <v>0</v>
      </c>
      <c s="32">
        <f>ROUND(ROUND(L794,2)*ROUND(G794,3),2)</f>
      </c>
      <c s="36" t="s">
        <v>98</v>
      </c>
      <c>
        <f>(M794*21)/100</f>
      </c>
      <c t="s">
        <v>28</v>
      </c>
    </row>
    <row r="795" spans="1:5" ht="25.5">
      <c r="A795" s="35" t="s">
        <v>55</v>
      </c>
      <c r="E795" s="39" t="s">
        <v>5006</v>
      </c>
    </row>
    <row r="796" spans="1:5" ht="12.75">
      <c r="A796" s="35" t="s">
        <v>56</v>
      </c>
      <c r="E796" s="40" t="s">
        <v>5</v>
      </c>
    </row>
    <row r="797" spans="1:5" ht="12.75">
      <c r="A797" t="s">
        <v>57</v>
      </c>
      <c r="E797" s="39" t="s">
        <v>5</v>
      </c>
    </row>
    <row r="798" spans="1:16" ht="25.5">
      <c r="A798" t="s">
        <v>50</v>
      </c>
      <c s="34" t="s">
        <v>1944</v>
      </c>
      <c s="34" t="s">
        <v>5007</v>
      </c>
      <c s="35" t="s">
        <v>5</v>
      </c>
      <c s="6" t="s">
        <v>5008</v>
      </c>
      <c s="36" t="s">
        <v>228</v>
      </c>
      <c s="37">
        <v>7</v>
      </c>
      <c s="36">
        <v>0</v>
      </c>
      <c s="36">
        <f>ROUND(G798*H798,6)</f>
      </c>
      <c r="L798" s="38">
        <v>0</v>
      </c>
      <c s="32">
        <f>ROUND(ROUND(L798,2)*ROUND(G798,3),2)</f>
      </c>
      <c s="36" t="s">
        <v>98</v>
      </c>
      <c>
        <f>(M798*21)/100</f>
      </c>
      <c t="s">
        <v>28</v>
      </c>
    </row>
    <row r="799" spans="1:5" ht="25.5">
      <c r="A799" s="35" t="s">
        <v>55</v>
      </c>
      <c r="E799" s="39" t="s">
        <v>5008</v>
      </c>
    </row>
    <row r="800" spans="1:5" ht="12.75">
      <c r="A800" s="35" t="s">
        <v>56</v>
      </c>
      <c r="E800" s="40" t="s">
        <v>5</v>
      </c>
    </row>
    <row r="801" spans="1:5" ht="12.75">
      <c r="A801" t="s">
        <v>57</v>
      </c>
      <c r="E801" s="39" t="s">
        <v>5</v>
      </c>
    </row>
    <row r="802" spans="1:16" ht="25.5">
      <c r="A802" t="s">
        <v>50</v>
      </c>
      <c s="34" t="s">
        <v>1947</v>
      </c>
      <c s="34" t="s">
        <v>5009</v>
      </c>
      <c s="35" t="s">
        <v>5</v>
      </c>
      <c s="6" t="s">
        <v>5010</v>
      </c>
      <c s="36" t="s">
        <v>228</v>
      </c>
      <c s="37">
        <v>4</v>
      </c>
      <c s="36">
        <v>0</v>
      </c>
      <c s="36">
        <f>ROUND(G802*H802,6)</f>
      </c>
      <c r="L802" s="38">
        <v>0</v>
      </c>
      <c s="32">
        <f>ROUND(ROUND(L802,2)*ROUND(G802,3),2)</f>
      </c>
      <c s="36" t="s">
        <v>98</v>
      </c>
      <c>
        <f>(M802*21)/100</f>
      </c>
      <c t="s">
        <v>28</v>
      </c>
    </row>
    <row r="803" spans="1:5" ht="25.5">
      <c r="A803" s="35" t="s">
        <v>55</v>
      </c>
      <c r="E803" s="39" t="s">
        <v>5010</v>
      </c>
    </row>
    <row r="804" spans="1:5" ht="12.75">
      <c r="A804" s="35" t="s">
        <v>56</v>
      </c>
      <c r="E804" s="40" t="s">
        <v>5</v>
      </c>
    </row>
    <row r="805" spans="1:5" ht="12.75">
      <c r="A805" t="s">
        <v>57</v>
      </c>
      <c r="E805" s="39" t="s">
        <v>5</v>
      </c>
    </row>
    <row r="806" spans="1:16" ht="25.5">
      <c r="A806" t="s">
        <v>50</v>
      </c>
      <c s="34" t="s">
        <v>1950</v>
      </c>
      <c s="34" t="s">
        <v>5011</v>
      </c>
      <c s="35" t="s">
        <v>5</v>
      </c>
      <c s="6" t="s">
        <v>5012</v>
      </c>
      <c s="36" t="s">
        <v>228</v>
      </c>
      <c s="37">
        <v>11</v>
      </c>
      <c s="36">
        <v>0</v>
      </c>
      <c s="36">
        <f>ROUND(G806*H806,6)</f>
      </c>
      <c r="L806" s="38">
        <v>0</v>
      </c>
      <c s="32">
        <f>ROUND(ROUND(L806,2)*ROUND(G806,3),2)</f>
      </c>
      <c s="36" t="s">
        <v>98</v>
      </c>
      <c>
        <f>(M806*21)/100</f>
      </c>
      <c t="s">
        <v>28</v>
      </c>
    </row>
    <row r="807" spans="1:5" ht="25.5">
      <c r="A807" s="35" t="s">
        <v>55</v>
      </c>
      <c r="E807" s="39" t="s">
        <v>5012</v>
      </c>
    </row>
    <row r="808" spans="1:5" ht="12.75">
      <c r="A808" s="35" t="s">
        <v>56</v>
      </c>
      <c r="E808" s="40" t="s">
        <v>5</v>
      </c>
    </row>
    <row r="809" spans="1:5" ht="12.75">
      <c r="A809" t="s">
        <v>57</v>
      </c>
      <c r="E809" s="39" t="s">
        <v>5</v>
      </c>
    </row>
    <row r="810" spans="1:16" ht="25.5">
      <c r="A810" t="s">
        <v>50</v>
      </c>
      <c s="34" t="s">
        <v>1954</v>
      </c>
      <c s="34" t="s">
        <v>5013</v>
      </c>
      <c s="35" t="s">
        <v>5</v>
      </c>
      <c s="6" t="s">
        <v>5014</v>
      </c>
      <c s="36" t="s">
        <v>228</v>
      </c>
      <c s="37">
        <v>2</v>
      </c>
      <c s="36">
        <v>0</v>
      </c>
      <c s="36">
        <f>ROUND(G810*H810,6)</f>
      </c>
      <c r="L810" s="38">
        <v>0</v>
      </c>
      <c s="32">
        <f>ROUND(ROUND(L810,2)*ROUND(G810,3),2)</f>
      </c>
      <c s="36" t="s">
        <v>98</v>
      </c>
      <c>
        <f>(M810*21)/100</f>
      </c>
      <c t="s">
        <v>28</v>
      </c>
    </row>
    <row r="811" spans="1:5" ht="25.5">
      <c r="A811" s="35" t="s">
        <v>55</v>
      </c>
      <c r="E811" s="39" t="s">
        <v>5014</v>
      </c>
    </row>
    <row r="812" spans="1:5" ht="12.75">
      <c r="A812" s="35" t="s">
        <v>56</v>
      </c>
      <c r="E812" s="40" t="s">
        <v>5</v>
      </c>
    </row>
    <row r="813" spans="1:5" ht="12.75">
      <c r="A813" t="s">
        <v>57</v>
      </c>
      <c r="E813" s="39" t="s">
        <v>5</v>
      </c>
    </row>
    <row r="814" spans="1:16" ht="25.5">
      <c r="A814" t="s">
        <v>50</v>
      </c>
      <c s="34" t="s">
        <v>4590</v>
      </c>
      <c s="34" t="s">
        <v>5015</v>
      </c>
      <c s="35" t="s">
        <v>5</v>
      </c>
      <c s="6" t="s">
        <v>5016</v>
      </c>
      <c s="36" t="s">
        <v>228</v>
      </c>
      <c s="37">
        <v>13</v>
      </c>
      <c s="36">
        <v>0</v>
      </c>
      <c s="36">
        <f>ROUND(G814*H814,6)</f>
      </c>
      <c r="L814" s="38">
        <v>0</v>
      </c>
      <c s="32">
        <f>ROUND(ROUND(L814,2)*ROUND(G814,3),2)</f>
      </c>
      <c s="36" t="s">
        <v>98</v>
      </c>
      <c>
        <f>(M814*21)/100</f>
      </c>
      <c t="s">
        <v>28</v>
      </c>
    </row>
    <row r="815" spans="1:5" ht="25.5">
      <c r="A815" s="35" t="s">
        <v>55</v>
      </c>
      <c r="E815" s="39" t="s">
        <v>5016</v>
      </c>
    </row>
    <row r="816" spans="1:5" ht="12.75">
      <c r="A816" s="35" t="s">
        <v>56</v>
      </c>
      <c r="E816" s="40" t="s">
        <v>5</v>
      </c>
    </row>
    <row r="817" spans="1:5" ht="12.75">
      <c r="A817" t="s">
        <v>57</v>
      </c>
      <c r="E817" s="39" t="s">
        <v>5</v>
      </c>
    </row>
    <row r="818" spans="1:16" ht="25.5">
      <c r="A818" t="s">
        <v>50</v>
      </c>
      <c s="34" t="s">
        <v>1971</v>
      </c>
      <c s="34" t="s">
        <v>5017</v>
      </c>
      <c s="35" t="s">
        <v>5</v>
      </c>
      <c s="6" t="s">
        <v>5018</v>
      </c>
      <c s="36" t="s">
        <v>228</v>
      </c>
      <c s="37">
        <v>1</v>
      </c>
      <c s="36">
        <v>0</v>
      </c>
      <c s="36">
        <f>ROUND(G818*H818,6)</f>
      </c>
      <c r="L818" s="38">
        <v>0</v>
      </c>
      <c s="32">
        <f>ROUND(ROUND(L818,2)*ROUND(G818,3),2)</f>
      </c>
      <c s="36" t="s">
        <v>98</v>
      </c>
      <c>
        <f>(M818*21)/100</f>
      </c>
      <c t="s">
        <v>28</v>
      </c>
    </row>
    <row r="819" spans="1:5" ht="25.5">
      <c r="A819" s="35" t="s">
        <v>55</v>
      </c>
      <c r="E819" s="39" t="s">
        <v>5018</v>
      </c>
    </row>
    <row r="820" spans="1:5" ht="12.75">
      <c r="A820" s="35" t="s">
        <v>56</v>
      </c>
      <c r="E820" s="40" t="s">
        <v>5</v>
      </c>
    </row>
    <row r="821" spans="1:5" ht="12.75">
      <c r="A821" t="s">
        <v>57</v>
      </c>
      <c r="E821" s="39" t="s">
        <v>5</v>
      </c>
    </row>
    <row r="822" spans="1:16" ht="25.5">
      <c r="A822" t="s">
        <v>50</v>
      </c>
      <c s="34" t="s">
        <v>1975</v>
      </c>
      <c s="34" t="s">
        <v>5019</v>
      </c>
      <c s="35" t="s">
        <v>5</v>
      </c>
      <c s="6" t="s">
        <v>5020</v>
      </c>
      <c s="36" t="s">
        <v>228</v>
      </c>
      <c s="37">
        <v>13</v>
      </c>
      <c s="36">
        <v>0</v>
      </c>
      <c s="36">
        <f>ROUND(G822*H822,6)</f>
      </c>
      <c r="L822" s="38">
        <v>0</v>
      </c>
      <c s="32">
        <f>ROUND(ROUND(L822,2)*ROUND(G822,3),2)</f>
      </c>
      <c s="36" t="s">
        <v>98</v>
      </c>
      <c>
        <f>(M822*21)/100</f>
      </c>
      <c t="s">
        <v>28</v>
      </c>
    </row>
    <row r="823" spans="1:5" ht="25.5">
      <c r="A823" s="35" t="s">
        <v>55</v>
      </c>
      <c r="E823" s="39" t="s">
        <v>5020</v>
      </c>
    </row>
    <row r="824" spans="1:5" ht="12.75">
      <c r="A824" s="35" t="s">
        <v>56</v>
      </c>
      <c r="E824" s="40" t="s">
        <v>5</v>
      </c>
    </row>
    <row r="825" spans="1:5" ht="12.75">
      <c r="A825" t="s">
        <v>57</v>
      </c>
      <c r="E825" s="39" t="s">
        <v>5</v>
      </c>
    </row>
    <row r="826" spans="1:16" ht="25.5">
      <c r="A826" t="s">
        <v>50</v>
      </c>
      <c s="34" t="s">
        <v>1979</v>
      </c>
      <c s="34" t="s">
        <v>5021</v>
      </c>
      <c s="35" t="s">
        <v>5</v>
      </c>
      <c s="6" t="s">
        <v>5022</v>
      </c>
      <c s="36" t="s">
        <v>228</v>
      </c>
      <c s="37">
        <v>1</v>
      </c>
      <c s="36">
        <v>0</v>
      </c>
      <c s="36">
        <f>ROUND(G826*H826,6)</f>
      </c>
      <c r="L826" s="38">
        <v>0</v>
      </c>
      <c s="32">
        <f>ROUND(ROUND(L826,2)*ROUND(G826,3),2)</f>
      </c>
      <c s="36" t="s">
        <v>98</v>
      </c>
      <c>
        <f>(M826*21)/100</f>
      </c>
      <c t="s">
        <v>28</v>
      </c>
    </row>
    <row r="827" spans="1:5" ht="25.5">
      <c r="A827" s="35" t="s">
        <v>55</v>
      </c>
      <c r="E827" s="39" t="s">
        <v>5022</v>
      </c>
    </row>
    <row r="828" spans="1:5" ht="12.75">
      <c r="A828" s="35" t="s">
        <v>56</v>
      </c>
      <c r="E828" s="40" t="s">
        <v>5</v>
      </c>
    </row>
    <row r="829" spans="1:5" ht="12.75">
      <c r="A829" t="s">
        <v>57</v>
      </c>
      <c r="E829" s="39" t="s">
        <v>5</v>
      </c>
    </row>
    <row r="830" spans="1:16" ht="25.5">
      <c r="A830" t="s">
        <v>50</v>
      </c>
      <c s="34" t="s">
        <v>1549</v>
      </c>
      <c s="34" t="s">
        <v>5023</v>
      </c>
      <c s="35" t="s">
        <v>5</v>
      </c>
      <c s="6" t="s">
        <v>5024</v>
      </c>
      <c s="36" t="s">
        <v>228</v>
      </c>
      <c s="37">
        <v>4</v>
      </c>
      <c s="36">
        <v>0</v>
      </c>
      <c s="36">
        <f>ROUND(G830*H830,6)</f>
      </c>
      <c r="L830" s="38">
        <v>0</v>
      </c>
      <c s="32">
        <f>ROUND(ROUND(L830,2)*ROUND(G830,3),2)</f>
      </c>
      <c s="36" t="s">
        <v>98</v>
      </c>
      <c>
        <f>(M830*21)/100</f>
      </c>
      <c t="s">
        <v>28</v>
      </c>
    </row>
    <row r="831" spans="1:5" ht="25.5">
      <c r="A831" s="35" t="s">
        <v>55</v>
      </c>
      <c r="E831" s="39" t="s">
        <v>5024</v>
      </c>
    </row>
    <row r="832" spans="1:5" ht="12.75">
      <c r="A832" s="35" t="s">
        <v>56</v>
      </c>
      <c r="E832" s="40" t="s">
        <v>5</v>
      </c>
    </row>
    <row r="833" spans="1:5" ht="12.75">
      <c r="A833" t="s">
        <v>57</v>
      </c>
      <c r="E833" s="39" t="s">
        <v>5</v>
      </c>
    </row>
    <row r="834" spans="1:16" ht="25.5">
      <c r="A834" t="s">
        <v>50</v>
      </c>
      <c s="34" t="s">
        <v>1983</v>
      </c>
      <c s="34" t="s">
        <v>5025</v>
      </c>
      <c s="35" t="s">
        <v>5</v>
      </c>
      <c s="6" t="s">
        <v>5026</v>
      </c>
      <c s="36" t="s">
        <v>228</v>
      </c>
      <c s="37">
        <v>4</v>
      </c>
      <c s="36">
        <v>0</v>
      </c>
      <c s="36">
        <f>ROUND(G834*H834,6)</f>
      </c>
      <c r="L834" s="38">
        <v>0</v>
      </c>
      <c s="32">
        <f>ROUND(ROUND(L834,2)*ROUND(G834,3),2)</f>
      </c>
      <c s="36" t="s">
        <v>98</v>
      </c>
      <c>
        <f>(M834*21)/100</f>
      </c>
      <c t="s">
        <v>28</v>
      </c>
    </row>
    <row r="835" spans="1:5" ht="25.5">
      <c r="A835" s="35" t="s">
        <v>55</v>
      </c>
      <c r="E835" s="39" t="s">
        <v>5026</v>
      </c>
    </row>
    <row r="836" spans="1:5" ht="12.75">
      <c r="A836" s="35" t="s">
        <v>56</v>
      </c>
      <c r="E836" s="40" t="s">
        <v>5</v>
      </c>
    </row>
    <row r="837" spans="1:5" ht="12.75">
      <c r="A837" t="s">
        <v>57</v>
      </c>
      <c r="E837" s="39" t="s">
        <v>5</v>
      </c>
    </row>
    <row r="838" spans="1:16" ht="25.5">
      <c r="A838" t="s">
        <v>50</v>
      </c>
      <c s="34" t="s">
        <v>1987</v>
      </c>
      <c s="34" t="s">
        <v>5027</v>
      </c>
      <c s="35" t="s">
        <v>5</v>
      </c>
      <c s="6" t="s">
        <v>5028</v>
      </c>
      <c s="36" t="s">
        <v>228</v>
      </c>
      <c s="37">
        <v>1</v>
      </c>
      <c s="36">
        <v>0</v>
      </c>
      <c s="36">
        <f>ROUND(G838*H838,6)</f>
      </c>
      <c r="L838" s="38">
        <v>0</v>
      </c>
      <c s="32">
        <f>ROUND(ROUND(L838,2)*ROUND(G838,3),2)</f>
      </c>
      <c s="36" t="s">
        <v>98</v>
      </c>
      <c>
        <f>(M838*21)/100</f>
      </c>
      <c t="s">
        <v>28</v>
      </c>
    </row>
    <row r="839" spans="1:5" ht="25.5">
      <c r="A839" s="35" t="s">
        <v>55</v>
      </c>
      <c r="E839" s="39" t="s">
        <v>5028</v>
      </c>
    </row>
    <row r="840" spans="1:5" ht="12.75">
      <c r="A840" s="35" t="s">
        <v>56</v>
      </c>
      <c r="E840" s="40" t="s">
        <v>5</v>
      </c>
    </row>
    <row r="841" spans="1:5" ht="12.75">
      <c r="A841" t="s">
        <v>57</v>
      </c>
      <c r="E841" s="39" t="s">
        <v>5</v>
      </c>
    </row>
    <row r="842" spans="1:16" ht="25.5">
      <c r="A842" t="s">
        <v>50</v>
      </c>
      <c s="34" t="s">
        <v>1991</v>
      </c>
      <c s="34" t="s">
        <v>5029</v>
      </c>
      <c s="35" t="s">
        <v>5</v>
      </c>
      <c s="6" t="s">
        <v>5030</v>
      </c>
      <c s="36" t="s">
        <v>228</v>
      </c>
      <c s="37">
        <v>4</v>
      </c>
      <c s="36">
        <v>0</v>
      </c>
      <c s="36">
        <f>ROUND(G842*H842,6)</f>
      </c>
      <c r="L842" s="38">
        <v>0</v>
      </c>
      <c s="32">
        <f>ROUND(ROUND(L842,2)*ROUND(G842,3),2)</f>
      </c>
      <c s="36" t="s">
        <v>98</v>
      </c>
      <c>
        <f>(M842*21)/100</f>
      </c>
      <c t="s">
        <v>28</v>
      </c>
    </row>
    <row r="843" spans="1:5" ht="25.5">
      <c r="A843" s="35" t="s">
        <v>55</v>
      </c>
      <c r="E843" s="39" t="s">
        <v>5030</v>
      </c>
    </row>
    <row r="844" spans="1:5" ht="12.75">
      <c r="A844" s="35" t="s">
        <v>56</v>
      </c>
      <c r="E844" s="40" t="s">
        <v>5</v>
      </c>
    </row>
    <row r="845" spans="1:5" ht="12.75">
      <c r="A845" t="s">
        <v>57</v>
      </c>
      <c r="E845" s="39" t="s">
        <v>5</v>
      </c>
    </row>
    <row r="846" spans="1:16" ht="25.5">
      <c r="A846" t="s">
        <v>50</v>
      </c>
      <c s="34" t="s">
        <v>1995</v>
      </c>
      <c s="34" t="s">
        <v>5031</v>
      </c>
      <c s="35" t="s">
        <v>5</v>
      </c>
      <c s="6" t="s">
        <v>5032</v>
      </c>
      <c s="36" t="s">
        <v>228</v>
      </c>
      <c s="37">
        <v>2</v>
      </c>
      <c s="36">
        <v>0</v>
      </c>
      <c s="36">
        <f>ROUND(G846*H846,6)</f>
      </c>
      <c r="L846" s="38">
        <v>0</v>
      </c>
      <c s="32">
        <f>ROUND(ROUND(L846,2)*ROUND(G846,3),2)</f>
      </c>
      <c s="36" t="s">
        <v>98</v>
      </c>
      <c>
        <f>(M846*21)/100</f>
      </c>
      <c t="s">
        <v>28</v>
      </c>
    </row>
    <row r="847" spans="1:5" ht="25.5">
      <c r="A847" s="35" t="s">
        <v>55</v>
      </c>
      <c r="E847" s="39" t="s">
        <v>5032</v>
      </c>
    </row>
    <row r="848" spans="1:5" ht="12.75">
      <c r="A848" s="35" t="s">
        <v>56</v>
      </c>
      <c r="E848" s="40" t="s">
        <v>5</v>
      </c>
    </row>
    <row r="849" spans="1:5" ht="12.75">
      <c r="A849" t="s">
        <v>57</v>
      </c>
      <c r="E849" s="39" t="s">
        <v>5</v>
      </c>
    </row>
    <row r="850" spans="1:16" ht="12.75">
      <c r="A850" t="s">
        <v>50</v>
      </c>
      <c s="34" t="s">
        <v>1999</v>
      </c>
      <c s="34" t="s">
        <v>5033</v>
      </c>
      <c s="35" t="s">
        <v>5</v>
      </c>
      <c s="6" t="s">
        <v>5034</v>
      </c>
      <c s="36" t="s">
        <v>70</v>
      </c>
      <c s="37">
        <v>900</v>
      </c>
      <c s="36">
        <v>0</v>
      </c>
      <c s="36">
        <f>ROUND(G850*H850,6)</f>
      </c>
      <c r="L850" s="38">
        <v>0</v>
      </c>
      <c s="32">
        <f>ROUND(ROUND(L850,2)*ROUND(G850,3),2)</f>
      </c>
      <c s="36" t="s">
        <v>316</v>
      </c>
      <c>
        <f>(M850*21)/100</f>
      </c>
      <c t="s">
        <v>28</v>
      </c>
    </row>
    <row r="851" spans="1:5" ht="12.75">
      <c r="A851" s="35" t="s">
        <v>55</v>
      </c>
      <c r="E851" s="39" t="s">
        <v>5034</v>
      </c>
    </row>
    <row r="852" spans="1:5" ht="12.75">
      <c r="A852" s="35" t="s">
        <v>56</v>
      </c>
      <c r="E852" s="40" t="s">
        <v>5</v>
      </c>
    </row>
    <row r="853" spans="1:5" ht="12.75">
      <c r="A853" t="s">
        <v>57</v>
      </c>
      <c r="E853" s="39" t="s">
        <v>5</v>
      </c>
    </row>
    <row r="854" spans="1:16" ht="12.75">
      <c r="A854" t="s">
        <v>50</v>
      </c>
      <c s="34" t="s">
        <v>2002</v>
      </c>
      <c s="34" t="s">
        <v>5035</v>
      </c>
      <c s="35" t="s">
        <v>5</v>
      </c>
      <c s="6" t="s">
        <v>5036</v>
      </c>
      <c s="36" t="s">
        <v>228</v>
      </c>
      <c s="37">
        <v>6</v>
      </c>
      <c s="36">
        <v>0</v>
      </c>
      <c s="36">
        <f>ROUND(G854*H854,6)</f>
      </c>
      <c r="L854" s="38">
        <v>0</v>
      </c>
      <c s="32">
        <f>ROUND(ROUND(L854,2)*ROUND(G854,3),2)</f>
      </c>
      <c s="36" t="s">
        <v>98</v>
      </c>
      <c>
        <f>(M854*21)/100</f>
      </c>
      <c t="s">
        <v>28</v>
      </c>
    </row>
    <row r="855" spans="1:5" ht="12.75">
      <c r="A855" s="35" t="s">
        <v>55</v>
      </c>
      <c r="E855" s="39" t="s">
        <v>5036</v>
      </c>
    </row>
    <row r="856" spans="1:5" ht="12.75">
      <c r="A856" s="35" t="s">
        <v>56</v>
      </c>
      <c r="E856" s="40" t="s">
        <v>5</v>
      </c>
    </row>
    <row r="857" spans="1:5" ht="12.75">
      <c r="A857" t="s">
        <v>57</v>
      </c>
      <c r="E857" s="39" t="s">
        <v>5</v>
      </c>
    </row>
    <row r="858" spans="1:16" ht="25.5">
      <c r="A858" t="s">
        <v>50</v>
      </c>
      <c s="34" t="s">
        <v>2006</v>
      </c>
      <c s="34" t="s">
        <v>5037</v>
      </c>
      <c s="35" t="s">
        <v>5</v>
      </c>
      <c s="6" t="s">
        <v>5038</v>
      </c>
      <c s="36" t="s">
        <v>78</v>
      </c>
      <c s="37">
        <v>62</v>
      </c>
      <c s="36">
        <v>6E-05</v>
      </c>
      <c s="36">
        <f>ROUND(G858*H858,6)</f>
      </c>
      <c r="L858" s="38">
        <v>0</v>
      </c>
      <c s="32">
        <f>ROUND(ROUND(L858,2)*ROUND(G858,3),2)</f>
      </c>
      <c s="36" t="s">
        <v>316</v>
      </c>
      <c>
        <f>(M858*21)/100</f>
      </c>
      <c t="s">
        <v>28</v>
      </c>
    </row>
    <row r="859" spans="1:5" ht="25.5">
      <c r="A859" s="35" t="s">
        <v>55</v>
      </c>
      <c r="E859" s="39" t="s">
        <v>5038</v>
      </c>
    </row>
    <row r="860" spans="1:5" ht="12.75">
      <c r="A860" s="35" t="s">
        <v>56</v>
      </c>
      <c r="E860" s="40" t="s">
        <v>5</v>
      </c>
    </row>
    <row r="861" spans="1:5" ht="12.75">
      <c r="A861" t="s">
        <v>57</v>
      </c>
      <c r="E861" s="39" t="s">
        <v>5</v>
      </c>
    </row>
    <row r="862" spans="1:16" ht="25.5">
      <c r="A862" t="s">
        <v>50</v>
      </c>
      <c s="34" t="s">
        <v>5039</v>
      </c>
      <c s="34" t="s">
        <v>5040</v>
      </c>
      <c s="35" t="s">
        <v>5</v>
      </c>
      <c s="6" t="s">
        <v>5041</v>
      </c>
      <c s="36" t="s">
        <v>342</v>
      </c>
      <c s="37">
        <v>61214.809</v>
      </c>
      <c s="36">
        <v>0</v>
      </c>
      <c s="36">
        <f>ROUND(G862*H862,6)</f>
      </c>
      <c r="L862" s="38">
        <v>0</v>
      </c>
      <c s="32">
        <f>ROUND(ROUND(L862,2)*ROUND(G862,3),2)</f>
      </c>
      <c s="36" t="s">
        <v>316</v>
      </c>
      <c>
        <f>(M862*21)/100</f>
      </c>
      <c t="s">
        <v>28</v>
      </c>
    </row>
    <row r="863" spans="1:5" ht="25.5">
      <c r="A863" s="35" t="s">
        <v>55</v>
      </c>
      <c r="E863" s="39" t="s">
        <v>5041</v>
      </c>
    </row>
    <row r="864" spans="1:5" ht="12.75">
      <c r="A864" s="35" t="s">
        <v>56</v>
      </c>
      <c r="E864" s="40" t="s">
        <v>5</v>
      </c>
    </row>
    <row r="865" spans="1:5" ht="12.75">
      <c r="A865" t="s">
        <v>57</v>
      </c>
      <c r="E865" s="39" t="s">
        <v>5</v>
      </c>
    </row>
    <row r="866" spans="1:16" ht="25.5">
      <c r="A866" t="s">
        <v>50</v>
      </c>
      <c s="34" t="s">
        <v>1575</v>
      </c>
      <c s="34" t="s">
        <v>5042</v>
      </c>
      <c s="35" t="s">
        <v>5</v>
      </c>
      <c s="6" t="s">
        <v>5043</v>
      </c>
      <c s="36" t="s">
        <v>257</v>
      </c>
      <c s="37">
        <v>1</v>
      </c>
      <c s="36">
        <v>0</v>
      </c>
      <c s="36">
        <f>ROUND(G866*H866,6)</f>
      </c>
      <c r="L866" s="38">
        <v>0</v>
      </c>
      <c s="32">
        <f>ROUND(ROUND(L866,2)*ROUND(G866,3),2)</f>
      </c>
      <c s="36" t="s">
        <v>98</v>
      </c>
      <c>
        <f>(M866*21)/100</f>
      </c>
      <c t="s">
        <v>28</v>
      </c>
    </row>
    <row r="867" spans="1:5" ht="25.5">
      <c r="A867" s="35" t="s">
        <v>55</v>
      </c>
      <c r="E867" s="39" t="s">
        <v>5043</v>
      </c>
    </row>
    <row r="868" spans="1:5" ht="12.75">
      <c r="A868" s="35" t="s">
        <v>56</v>
      </c>
      <c r="E868" s="40" t="s">
        <v>222</v>
      </c>
    </row>
    <row r="869" spans="1:5" ht="12.75">
      <c r="A869" t="s">
        <v>57</v>
      </c>
      <c r="E869" s="39" t="s">
        <v>5</v>
      </c>
    </row>
    <row r="870" spans="1:13" ht="12.75">
      <c r="A870" t="s">
        <v>47</v>
      </c>
      <c r="C870" s="31" t="s">
        <v>312</v>
      </c>
      <c r="E870" s="33" t="s">
        <v>313</v>
      </c>
      <c r="J870" s="32">
        <f>0</f>
      </c>
      <c s="32">
        <f>0</f>
      </c>
      <c s="32">
        <f>0+L871+L875+L879+L883+L887</f>
      </c>
      <c s="32">
        <f>0+M871+M875+M879+M883+M887</f>
      </c>
    </row>
    <row r="871" spans="1:16" ht="12.75">
      <c r="A871" t="s">
        <v>50</v>
      </c>
      <c s="34" t="s">
        <v>2010</v>
      </c>
      <c s="34" t="s">
        <v>4145</v>
      </c>
      <c s="35" t="s">
        <v>5</v>
      </c>
      <c s="6" t="s">
        <v>4146</v>
      </c>
      <c s="36" t="s">
        <v>320</v>
      </c>
      <c s="37">
        <v>1600</v>
      </c>
      <c s="36">
        <v>7E-05</v>
      </c>
      <c s="36">
        <f>ROUND(G871*H871,6)</f>
      </c>
      <c r="L871" s="38">
        <v>0</v>
      </c>
      <c s="32">
        <f>ROUND(ROUND(L871,2)*ROUND(G871,3),2)</f>
      </c>
      <c s="36" t="s">
        <v>316</v>
      </c>
      <c>
        <f>(M871*21)/100</f>
      </c>
      <c t="s">
        <v>28</v>
      </c>
    </row>
    <row r="872" spans="1:5" ht="12.75">
      <c r="A872" s="35" t="s">
        <v>55</v>
      </c>
      <c r="E872" s="39" t="s">
        <v>4146</v>
      </c>
    </row>
    <row r="873" spans="1:5" ht="12.75">
      <c r="A873" s="35" t="s">
        <v>56</v>
      </c>
      <c r="E873" s="40" t="s">
        <v>5</v>
      </c>
    </row>
    <row r="874" spans="1:5" ht="12.75">
      <c r="A874" t="s">
        <v>57</v>
      </c>
      <c r="E874" s="39" t="s">
        <v>5</v>
      </c>
    </row>
    <row r="875" spans="1:16" ht="12.75">
      <c r="A875" t="s">
        <v>50</v>
      </c>
      <c s="34" t="s">
        <v>2014</v>
      </c>
      <c s="34" t="s">
        <v>5044</v>
      </c>
      <c s="35" t="s">
        <v>5</v>
      </c>
      <c s="6" t="s">
        <v>4148</v>
      </c>
      <c s="36" t="s">
        <v>320</v>
      </c>
      <c s="37">
        <v>900</v>
      </c>
      <c s="36">
        <v>0</v>
      </c>
      <c s="36">
        <f>ROUND(G875*H875,6)</f>
      </c>
      <c r="L875" s="38">
        <v>0</v>
      </c>
      <c s="32">
        <f>ROUND(ROUND(L875,2)*ROUND(G875,3),2)</f>
      </c>
      <c s="36" t="s">
        <v>98</v>
      </c>
      <c>
        <f>(M875*21)/100</f>
      </c>
      <c t="s">
        <v>28</v>
      </c>
    </row>
    <row r="876" spans="1:5" ht="12.75">
      <c r="A876" s="35" t="s">
        <v>55</v>
      </c>
      <c r="E876" s="39" t="s">
        <v>4148</v>
      </c>
    </row>
    <row r="877" spans="1:5" ht="12.75">
      <c r="A877" s="35" t="s">
        <v>56</v>
      </c>
      <c r="E877" s="40" t="s">
        <v>5</v>
      </c>
    </row>
    <row r="878" spans="1:5" ht="12.75">
      <c r="A878" t="s">
        <v>57</v>
      </c>
      <c r="E878" s="39" t="s">
        <v>5</v>
      </c>
    </row>
    <row r="879" spans="1:16" ht="12.75">
      <c r="A879" t="s">
        <v>50</v>
      </c>
      <c s="34" t="s">
        <v>2017</v>
      </c>
      <c s="34" t="s">
        <v>5045</v>
      </c>
      <c s="35" t="s">
        <v>5</v>
      </c>
      <c s="6" t="s">
        <v>5046</v>
      </c>
      <c s="36" t="s">
        <v>320</v>
      </c>
      <c s="37">
        <v>900</v>
      </c>
      <c s="36">
        <v>0</v>
      </c>
      <c s="36">
        <f>ROUND(G879*H879,6)</f>
      </c>
      <c r="L879" s="38">
        <v>0</v>
      </c>
      <c s="32">
        <f>ROUND(ROUND(L879,2)*ROUND(G879,3),2)</f>
      </c>
      <c s="36" t="s">
        <v>98</v>
      </c>
      <c>
        <f>(M879*21)/100</f>
      </c>
      <c t="s">
        <v>28</v>
      </c>
    </row>
    <row r="880" spans="1:5" ht="12.75">
      <c r="A880" s="35" t="s">
        <v>55</v>
      </c>
      <c r="E880" s="39" t="s">
        <v>5046</v>
      </c>
    </row>
    <row r="881" spans="1:5" ht="12.75">
      <c r="A881" s="35" t="s">
        <v>56</v>
      </c>
      <c r="E881" s="40" t="s">
        <v>5</v>
      </c>
    </row>
    <row r="882" spans="1:5" ht="165.75">
      <c r="A882" t="s">
        <v>57</v>
      </c>
      <c r="E882" s="39" t="s">
        <v>5047</v>
      </c>
    </row>
    <row r="883" spans="1:16" ht="12.75">
      <c r="A883" t="s">
        <v>50</v>
      </c>
      <c s="34" t="s">
        <v>2020</v>
      </c>
      <c s="34" t="s">
        <v>5048</v>
      </c>
      <c s="35" t="s">
        <v>5</v>
      </c>
      <c s="6" t="s">
        <v>5049</v>
      </c>
      <c s="36" t="s">
        <v>320</v>
      </c>
      <c s="37">
        <v>1600</v>
      </c>
      <c s="36">
        <v>0</v>
      </c>
      <c s="36">
        <f>ROUND(G883*H883,6)</f>
      </c>
      <c r="L883" s="38">
        <v>0</v>
      </c>
      <c s="32">
        <f>ROUND(ROUND(L883,2)*ROUND(G883,3),2)</f>
      </c>
      <c s="36" t="s">
        <v>98</v>
      </c>
      <c>
        <f>(M883*21)/100</f>
      </c>
      <c t="s">
        <v>28</v>
      </c>
    </row>
    <row r="884" spans="1:5" ht="12.75">
      <c r="A884" s="35" t="s">
        <v>55</v>
      </c>
      <c r="E884" s="39" t="s">
        <v>5049</v>
      </c>
    </row>
    <row r="885" spans="1:5" ht="12.75">
      <c r="A885" s="35" t="s">
        <v>56</v>
      </c>
      <c r="E885" s="40" t="s">
        <v>5</v>
      </c>
    </row>
    <row r="886" spans="1:5" ht="89.25">
      <c r="A886" t="s">
        <v>57</v>
      </c>
      <c r="E886" s="39" t="s">
        <v>5050</v>
      </c>
    </row>
    <row r="887" spans="1:16" ht="25.5">
      <c r="A887" t="s">
        <v>50</v>
      </c>
      <c s="34" t="s">
        <v>2024</v>
      </c>
      <c s="34" t="s">
        <v>5051</v>
      </c>
      <c s="35" t="s">
        <v>5</v>
      </c>
      <c s="6" t="s">
        <v>5052</v>
      </c>
      <c s="36" t="s">
        <v>342</v>
      </c>
      <c s="37">
        <v>1.61</v>
      </c>
      <c s="36">
        <v>0</v>
      </c>
      <c s="36">
        <f>ROUND(G887*H887,6)</f>
      </c>
      <c r="L887" s="38">
        <v>0</v>
      </c>
      <c s="32">
        <f>ROUND(ROUND(L887,2)*ROUND(G887,3),2)</f>
      </c>
      <c s="36" t="s">
        <v>316</v>
      </c>
      <c>
        <f>(M887*21)/100</f>
      </c>
      <c t="s">
        <v>28</v>
      </c>
    </row>
    <row r="888" spans="1:5" ht="25.5">
      <c r="A888" s="35" t="s">
        <v>55</v>
      </c>
      <c r="E888" s="39" t="s">
        <v>5052</v>
      </c>
    </row>
    <row r="889" spans="1:5" ht="12.75">
      <c r="A889" s="35" t="s">
        <v>56</v>
      </c>
      <c r="E889" s="40" t="s">
        <v>5</v>
      </c>
    </row>
    <row r="890" spans="1:5" ht="12.75">
      <c r="A890" t="s">
        <v>57</v>
      </c>
      <c r="E890" s="39" t="s">
        <v>5</v>
      </c>
    </row>
    <row r="891" spans="1:13" ht="12.75">
      <c r="A891" t="s">
        <v>47</v>
      </c>
      <c r="C891" s="31" t="s">
        <v>2921</v>
      </c>
      <c r="E891" s="33" t="s">
        <v>5053</v>
      </c>
      <c r="J891" s="32">
        <f>0</f>
      </c>
      <c s="32">
        <f>0</f>
      </c>
      <c s="32">
        <f>0+L892+L896+L900+L904+L908+L912+L916+L920+L924+L928+L932</f>
      </c>
      <c s="32">
        <f>0+M892+M896+M900+M904+M908+M912+M916+M920+M924+M928+M932</f>
      </c>
    </row>
    <row r="892" spans="1:16" ht="25.5">
      <c r="A892" t="s">
        <v>50</v>
      </c>
      <c s="34" t="s">
        <v>2028</v>
      </c>
      <c s="34" t="s">
        <v>5054</v>
      </c>
      <c s="35" t="s">
        <v>5</v>
      </c>
      <c s="6" t="s">
        <v>5055</v>
      </c>
      <c s="36" t="s">
        <v>70</v>
      </c>
      <c s="37">
        <v>85</v>
      </c>
      <c s="36">
        <v>7E-05</v>
      </c>
      <c s="36">
        <f>ROUND(G892*H892,6)</f>
      </c>
      <c r="L892" s="38">
        <v>0</v>
      </c>
      <c s="32">
        <f>ROUND(ROUND(L892,2)*ROUND(G892,3),2)</f>
      </c>
      <c s="36" t="s">
        <v>316</v>
      </c>
      <c>
        <f>(M892*21)/100</f>
      </c>
      <c t="s">
        <v>28</v>
      </c>
    </row>
    <row r="893" spans="1:5" ht="25.5">
      <c r="A893" s="35" t="s">
        <v>55</v>
      </c>
      <c r="E893" s="39" t="s">
        <v>5055</v>
      </c>
    </row>
    <row r="894" spans="1:5" ht="12.75">
      <c r="A894" s="35" t="s">
        <v>56</v>
      </c>
      <c r="E894" s="40" t="s">
        <v>5</v>
      </c>
    </row>
    <row r="895" spans="1:5" ht="12.75">
      <c r="A895" t="s">
        <v>57</v>
      </c>
      <c r="E895" s="39" t="s">
        <v>5</v>
      </c>
    </row>
    <row r="896" spans="1:16" ht="25.5">
      <c r="A896" t="s">
        <v>50</v>
      </c>
      <c s="34" t="s">
        <v>2032</v>
      </c>
      <c s="34" t="s">
        <v>5056</v>
      </c>
      <c s="35" t="s">
        <v>5</v>
      </c>
      <c s="6" t="s">
        <v>5057</v>
      </c>
      <c s="36" t="s">
        <v>70</v>
      </c>
      <c s="37">
        <v>85</v>
      </c>
      <c s="36">
        <v>8E-05</v>
      </c>
      <c s="36">
        <f>ROUND(G896*H896,6)</f>
      </c>
      <c r="L896" s="38">
        <v>0</v>
      </c>
      <c s="32">
        <f>ROUND(ROUND(L896,2)*ROUND(G896,3),2)</f>
      </c>
      <c s="36" t="s">
        <v>316</v>
      </c>
      <c>
        <f>(M896*21)/100</f>
      </c>
      <c t="s">
        <v>28</v>
      </c>
    </row>
    <row r="897" spans="1:5" ht="25.5">
      <c r="A897" s="35" t="s">
        <v>55</v>
      </c>
      <c r="E897" s="39" t="s">
        <v>5057</v>
      </c>
    </row>
    <row r="898" spans="1:5" ht="12.75">
      <c r="A898" s="35" t="s">
        <v>56</v>
      </c>
      <c r="E898" s="40" t="s">
        <v>5</v>
      </c>
    </row>
    <row r="899" spans="1:5" ht="12.75">
      <c r="A899" t="s">
        <v>57</v>
      </c>
      <c r="E899" s="39" t="s">
        <v>5</v>
      </c>
    </row>
    <row r="900" spans="1:16" ht="12.75">
      <c r="A900" t="s">
        <v>50</v>
      </c>
      <c s="34" t="s">
        <v>1557</v>
      </c>
      <c s="34" t="s">
        <v>5058</v>
      </c>
      <c s="35" t="s">
        <v>5</v>
      </c>
      <c s="6" t="s">
        <v>5059</v>
      </c>
      <c s="36" t="s">
        <v>70</v>
      </c>
      <c s="37">
        <v>85</v>
      </c>
      <c s="36">
        <v>0</v>
      </c>
      <c s="36">
        <f>ROUND(G900*H900,6)</f>
      </c>
      <c r="L900" s="38">
        <v>0</v>
      </c>
      <c s="32">
        <f>ROUND(ROUND(L900,2)*ROUND(G900,3),2)</f>
      </c>
      <c s="36" t="s">
        <v>316</v>
      </c>
      <c>
        <f>(M900*21)/100</f>
      </c>
      <c t="s">
        <v>28</v>
      </c>
    </row>
    <row r="901" spans="1:5" ht="12.75">
      <c r="A901" s="35" t="s">
        <v>55</v>
      </c>
      <c r="E901" s="39" t="s">
        <v>5059</v>
      </c>
    </row>
    <row r="902" spans="1:5" ht="12.75">
      <c r="A902" s="35" t="s">
        <v>56</v>
      </c>
      <c r="E902" s="40" t="s">
        <v>5</v>
      </c>
    </row>
    <row r="903" spans="1:5" ht="12.75">
      <c r="A903" t="s">
        <v>57</v>
      </c>
      <c r="E903" s="39" t="s">
        <v>5</v>
      </c>
    </row>
    <row r="904" spans="1:16" ht="12.75">
      <c r="A904" t="s">
        <v>50</v>
      </c>
      <c s="34" t="s">
        <v>2036</v>
      </c>
      <c s="34" t="s">
        <v>5060</v>
      </c>
      <c s="35" t="s">
        <v>5</v>
      </c>
      <c s="6" t="s">
        <v>5061</v>
      </c>
      <c s="36" t="s">
        <v>70</v>
      </c>
      <c s="37">
        <v>85</v>
      </c>
      <c s="36">
        <v>0</v>
      </c>
      <c s="36">
        <f>ROUND(G904*H904,6)</f>
      </c>
      <c r="L904" s="38">
        <v>0</v>
      </c>
      <c s="32">
        <f>ROUND(ROUND(L904,2)*ROUND(G904,3),2)</f>
      </c>
      <c s="36" t="s">
        <v>98</v>
      </c>
      <c>
        <f>(M904*21)/100</f>
      </c>
      <c t="s">
        <v>28</v>
      </c>
    </row>
    <row r="905" spans="1:5" ht="12.75">
      <c r="A905" s="35" t="s">
        <v>55</v>
      </c>
      <c r="E905" s="39" t="s">
        <v>5061</v>
      </c>
    </row>
    <row r="906" spans="1:5" ht="12.75">
      <c r="A906" s="35" t="s">
        <v>56</v>
      </c>
      <c r="E906" s="40" t="s">
        <v>5</v>
      </c>
    </row>
    <row r="907" spans="1:5" ht="12.75">
      <c r="A907" t="s">
        <v>57</v>
      </c>
      <c r="E907" s="39" t="s">
        <v>5</v>
      </c>
    </row>
    <row r="908" spans="1:16" ht="12.75">
      <c r="A908" t="s">
        <v>50</v>
      </c>
      <c s="34" t="s">
        <v>2059</v>
      </c>
      <c s="34" t="s">
        <v>5062</v>
      </c>
      <c s="35" t="s">
        <v>5</v>
      </c>
      <c s="6" t="s">
        <v>5063</v>
      </c>
      <c s="36" t="s">
        <v>70</v>
      </c>
      <c s="37">
        <v>85</v>
      </c>
      <c s="36">
        <v>0</v>
      </c>
      <c s="36">
        <f>ROUND(G908*H908,6)</f>
      </c>
      <c r="L908" s="38">
        <v>0</v>
      </c>
      <c s="32">
        <f>ROUND(ROUND(L908,2)*ROUND(G908,3),2)</f>
      </c>
      <c s="36" t="s">
        <v>98</v>
      </c>
      <c>
        <f>(M908*21)/100</f>
      </c>
      <c t="s">
        <v>28</v>
      </c>
    </row>
    <row r="909" spans="1:5" ht="12.75">
      <c r="A909" s="35" t="s">
        <v>55</v>
      </c>
      <c r="E909" s="39" t="s">
        <v>5063</v>
      </c>
    </row>
    <row r="910" spans="1:5" ht="12.75">
      <c r="A910" s="35" t="s">
        <v>56</v>
      </c>
      <c r="E910" s="40" t="s">
        <v>5</v>
      </c>
    </row>
    <row r="911" spans="1:5" ht="12.75">
      <c r="A911" t="s">
        <v>57</v>
      </c>
      <c r="E911" s="39" t="s">
        <v>5</v>
      </c>
    </row>
    <row r="912" spans="1:16" ht="25.5">
      <c r="A912" t="s">
        <v>50</v>
      </c>
      <c s="34" t="s">
        <v>2065</v>
      </c>
      <c s="34" t="s">
        <v>5064</v>
      </c>
      <c s="35" t="s">
        <v>5</v>
      </c>
      <c s="6" t="s">
        <v>5065</v>
      </c>
      <c s="36" t="s">
        <v>78</v>
      </c>
      <c s="37">
        <v>390</v>
      </c>
      <c s="36">
        <v>1E-05</v>
      </c>
      <c s="36">
        <f>ROUND(G912*H912,6)</f>
      </c>
      <c r="L912" s="38">
        <v>0</v>
      </c>
      <c s="32">
        <f>ROUND(ROUND(L912,2)*ROUND(G912,3),2)</f>
      </c>
      <c s="36" t="s">
        <v>316</v>
      </c>
      <c>
        <f>(M912*21)/100</f>
      </c>
      <c t="s">
        <v>28</v>
      </c>
    </row>
    <row r="913" spans="1:5" ht="25.5">
      <c r="A913" s="35" t="s">
        <v>55</v>
      </c>
      <c r="E913" s="39" t="s">
        <v>5065</v>
      </c>
    </row>
    <row r="914" spans="1:5" ht="12.75">
      <c r="A914" s="35" t="s">
        <v>56</v>
      </c>
      <c r="E914" s="40" t="s">
        <v>5</v>
      </c>
    </row>
    <row r="915" spans="1:5" ht="12.75">
      <c r="A915" t="s">
        <v>57</v>
      </c>
      <c r="E915" s="39" t="s">
        <v>5</v>
      </c>
    </row>
    <row r="916" spans="1:16" ht="25.5">
      <c r="A916" t="s">
        <v>50</v>
      </c>
      <c s="34" t="s">
        <v>2069</v>
      </c>
      <c s="34" t="s">
        <v>5066</v>
      </c>
      <c s="35" t="s">
        <v>5</v>
      </c>
      <c s="6" t="s">
        <v>5067</v>
      </c>
      <c s="36" t="s">
        <v>78</v>
      </c>
      <c s="37">
        <v>408</v>
      </c>
      <c s="36">
        <v>1E-05</v>
      </c>
      <c s="36">
        <f>ROUND(G916*H916,6)</f>
      </c>
      <c r="L916" s="38">
        <v>0</v>
      </c>
      <c s="32">
        <f>ROUND(ROUND(L916,2)*ROUND(G916,3),2)</f>
      </c>
      <c s="36" t="s">
        <v>316</v>
      </c>
      <c>
        <f>(M916*21)/100</f>
      </c>
      <c t="s">
        <v>28</v>
      </c>
    </row>
    <row r="917" spans="1:5" ht="25.5">
      <c r="A917" s="35" t="s">
        <v>55</v>
      </c>
      <c r="E917" s="39" t="s">
        <v>5067</v>
      </c>
    </row>
    <row r="918" spans="1:5" ht="12.75">
      <c r="A918" s="35" t="s">
        <v>56</v>
      </c>
      <c r="E918" s="40" t="s">
        <v>5</v>
      </c>
    </row>
    <row r="919" spans="1:5" ht="12.75">
      <c r="A919" t="s">
        <v>57</v>
      </c>
      <c r="E919" s="39" t="s">
        <v>5</v>
      </c>
    </row>
    <row r="920" spans="1:16" ht="25.5">
      <c r="A920" t="s">
        <v>50</v>
      </c>
      <c s="34" t="s">
        <v>5068</v>
      </c>
      <c s="34" t="s">
        <v>5069</v>
      </c>
      <c s="35" t="s">
        <v>5</v>
      </c>
      <c s="6" t="s">
        <v>5070</v>
      </c>
      <c s="36" t="s">
        <v>78</v>
      </c>
      <c s="37">
        <v>390</v>
      </c>
      <c s="36">
        <v>2E-05</v>
      </c>
      <c s="36">
        <f>ROUND(G920*H920,6)</f>
      </c>
      <c r="L920" s="38">
        <v>0</v>
      </c>
      <c s="32">
        <f>ROUND(ROUND(L920,2)*ROUND(G920,3),2)</f>
      </c>
      <c s="36" t="s">
        <v>316</v>
      </c>
      <c>
        <f>(M920*21)/100</f>
      </c>
      <c t="s">
        <v>28</v>
      </c>
    </row>
    <row r="921" spans="1:5" ht="25.5">
      <c r="A921" s="35" t="s">
        <v>55</v>
      </c>
      <c r="E921" s="39" t="s">
        <v>5070</v>
      </c>
    </row>
    <row r="922" spans="1:5" ht="12.75">
      <c r="A922" s="35" t="s">
        <v>56</v>
      </c>
      <c r="E922" s="40" t="s">
        <v>5</v>
      </c>
    </row>
    <row r="923" spans="1:5" ht="12.75">
      <c r="A923" t="s">
        <v>57</v>
      </c>
      <c r="E923" s="39" t="s">
        <v>5</v>
      </c>
    </row>
    <row r="924" spans="1:16" ht="25.5">
      <c r="A924" t="s">
        <v>50</v>
      </c>
      <c s="34" t="s">
        <v>2090</v>
      </c>
      <c s="34" t="s">
        <v>5071</v>
      </c>
      <c s="35" t="s">
        <v>5</v>
      </c>
      <c s="6" t="s">
        <v>5072</v>
      </c>
      <c s="36" t="s">
        <v>78</v>
      </c>
      <c s="37">
        <v>408</v>
      </c>
      <c s="36">
        <v>3E-05</v>
      </c>
      <c s="36">
        <f>ROUND(G924*H924,6)</f>
      </c>
      <c r="L924" s="38">
        <v>0</v>
      </c>
      <c s="32">
        <f>ROUND(ROUND(L924,2)*ROUND(G924,3),2)</f>
      </c>
      <c s="36" t="s">
        <v>316</v>
      </c>
      <c>
        <f>(M924*21)/100</f>
      </c>
      <c t="s">
        <v>28</v>
      </c>
    </row>
    <row r="925" spans="1:5" ht="25.5">
      <c r="A925" s="35" t="s">
        <v>55</v>
      </c>
      <c r="E925" s="39" t="s">
        <v>5072</v>
      </c>
    </row>
    <row r="926" spans="1:5" ht="12.75">
      <c r="A926" s="35" t="s">
        <v>56</v>
      </c>
      <c r="E926" s="40" t="s">
        <v>5</v>
      </c>
    </row>
    <row r="927" spans="1:5" ht="12.75">
      <c r="A927" t="s">
        <v>57</v>
      </c>
      <c r="E927" s="39" t="s">
        <v>5</v>
      </c>
    </row>
    <row r="928" spans="1:16" ht="12.75">
      <c r="A928" t="s">
        <v>50</v>
      </c>
      <c s="34" t="s">
        <v>2094</v>
      </c>
      <c s="34" t="s">
        <v>5073</v>
      </c>
      <c s="35" t="s">
        <v>5</v>
      </c>
      <c s="6" t="s">
        <v>5074</v>
      </c>
      <c s="36" t="s">
        <v>78</v>
      </c>
      <c s="37">
        <v>780</v>
      </c>
      <c s="36">
        <v>0</v>
      </c>
      <c s="36">
        <f>ROUND(G928*H928,6)</f>
      </c>
      <c r="L928" s="38">
        <v>0</v>
      </c>
      <c s="32">
        <f>ROUND(ROUND(L928,2)*ROUND(G928,3),2)</f>
      </c>
      <c s="36" t="s">
        <v>98</v>
      </c>
      <c>
        <f>(M928*21)/100</f>
      </c>
      <c t="s">
        <v>28</v>
      </c>
    </row>
    <row r="929" spans="1:5" ht="12.75">
      <c r="A929" s="35" t="s">
        <v>55</v>
      </c>
      <c r="E929" s="39" t="s">
        <v>5074</v>
      </c>
    </row>
    <row r="930" spans="1:5" ht="12.75">
      <c r="A930" s="35" t="s">
        <v>56</v>
      </c>
      <c r="E930" s="40" t="s">
        <v>5</v>
      </c>
    </row>
    <row r="931" spans="1:5" ht="12.75">
      <c r="A931" t="s">
        <v>57</v>
      </c>
      <c r="E931" s="39" t="s">
        <v>5</v>
      </c>
    </row>
    <row r="932" spans="1:16" ht="25.5">
      <c r="A932" t="s">
        <v>50</v>
      </c>
      <c s="34" t="s">
        <v>2098</v>
      </c>
      <c s="34" t="s">
        <v>5075</v>
      </c>
      <c s="35" t="s">
        <v>5</v>
      </c>
      <c s="6" t="s">
        <v>5076</v>
      </c>
      <c s="36" t="s">
        <v>78</v>
      </c>
      <c s="37">
        <v>816</v>
      </c>
      <c s="36">
        <v>4E-05</v>
      </c>
      <c s="36">
        <f>ROUND(G932*H932,6)</f>
      </c>
      <c r="L932" s="38">
        <v>0</v>
      </c>
      <c s="32">
        <f>ROUND(ROUND(L932,2)*ROUND(G932,3),2)</f>
      </c>
      <c s="36" t="s">
        <v>316</v>
      </c>
      <c>
        <f>(M932*21)/100</f>
      </c>
      <c t="s">
        <v>28</v>
      </c>
    </row>
    <row r="933" spans="1:5" ht="25.5">
      <c r="A933" s="35" t="s">
        <v>55</v>
      </c>
      <c r="E933" s="39" t="s">
        <v>5076</v>
      </c>
    </row>
    <row r="934" spans="1:5" ht="12.75">
      <c r="A934" s="35" t="s">
        <v>56</v>
      </c>
      <c r="E934" s="40" t="s">
        <v>5</v>
      </c>
    </row>
    <row r="935" spans="1:5" ht="12.75">
      <c r="A935" t="s">
        <v>57</v>
      </c>
      <c r="E935" s="39" t="s">
        <v>5</v>
      </c>
    </row>
    <row r="936" spans="1:13" ht="12.75">
      <c r="A936" t="s">
        <v>47</v>
      </c>
      <c r="C936" s="31" t="s">
        <v>3038</v>
      </c>
      <c r="E936" s="33" t="s">
        <v>4158</v>
      </c>
      <c r="J936" s="32">
        <f>0</f>
      </c>
      <c s="32">
        <f>0</f>
      </c>
      <c s="32">
        <f>0+L937+L941+L945+L949+L953+L957+L961+L965+L969+L973+L977+L981+L985+L989+L993</f>
      </c>
      <c s="32">
        <f>0+M937+M941+M945+M949+M953+M957+M961+M965+M969+M973+M977+M981+M985+M989+M993</f>
      </c>
    </row>
    <row r="937" spans="1:16" ht="12.75">
      <c r="A937" t="s">
        <v>50</v>
      </c>
      <c s="34" t="s">
        <v>2101</v>
      </c>
      <c s="34" t="s">
        <v>5077</v>
      </c>
      <c s="35" t="s">
        <v>5</v>
      </c>
      <c s="6" t="s">
        <v>4160</v>
      </c>
      <c s="36" t="s">
        <v>228</v>
      </c>
      <c s="37">
        <v>1</v>
      </c>
      <c s="36">
        <v>0</v>
      </c>
      <c s="36">
        <f>ROUND(G937*H937,6)</f>
      </c>
      <c r="L937" s="38">
        <v>0</v>
      </c>
      <c s="32">
        <f>ROUND(ROUND(L937,2)*ROUND(G937,3),2)</f>
      </c>
      <c s="36" t="s">
        <v>98</v>
      </c>
      <c>
        <f>(M937*21)/100</f>
      </c>
      <c t="s">
        <v>28</v>
      </c>
    </row>
    <row r="938" spans="1:5" ht="12.75">
      <c r="A938" s="35" t="s">
        <v>55</v>
      </c>
      <c r="E938" s="39" t="s">
        <v>4160</v>
      </c>
    </row>
    <row r="939" spans="1:5" ht="12.75">
      <c r="A939" s="35" t="s">
        <v>56</v>
      </c>
      <c r="E939" s="40" t="s">
        <v>5</v>
      </c>
    </row>
    <row r="940" spans="1:5" ht="12.75">
      <c r="A940" t="s">
        <v>57</v>
      </c>
      <c r="E940" s="39" t="s">
        <v>5</v>
      </c>
    </row>
    <row r="941" spans="1:16" ht="25.5">
      <c r="A941" t="s">
        <v>50</v>
      </c>
      <c s="34" t="s">
        <v>2105</v>
      </c>
      <c s="34" t="s">
        <v>5078</v>
      </c>
      <c s="35" t="s">
        <v>5</v>
      </c>
      <c s="6" t="s">
        <v>4162</v>
      </c>
      <c s="36" t="s">
        <v>228</v>
      </c>
      <c s="37">
        <v>1</v>
      </c>
      <c s="36">
        <v>0</v>
      </c>
      <c s="36">
        <f>ROUND(G941*H941,6)</f>
      </c>
      <c r="L941" s="38">
        <v>0</v>
      </c>
      <c s="32">
        <f>ROUND(ROUND(L941,2)*ROUND(G941,3),2)</f>
      </c>
      <c s="36" t="s">
        <v>98</v>
      </c>
      <c>
        <f>(M941*21)/100</f>
      </c>
      <c t="s">
        <v>28</v>
      </c>
    </row>
    <row r="942" spans="1:5" ht="25.5">
      <c r="A942" s="35" t="s">
        <v>55</v>
      </c>
      <c r="E942" s="39" t="s">
        <v>4162</v>
      </c>
    </row>
    <row r="943" spans="1:5" ht="12.75">
      <c r="A943" s="35" t="s">
        <v>56</v>
      </c>
      <c r="E943" s="40" t="s">
        <v>5</v>
      </c>
    </row>
    <row r="944" spans="1:5" ht="12.75">
      <c r="A944" t="s">
        <v>57</v>
      </c>
      <c r="E944" s="39" t="s">
        <v>5</v>
      </c>
    </row>
    <row r="945" spans="1:16" ht="25.5">
      <c r="A945" t="s">
        <v>50</v>
      </c>
      <c s="34" t="s">
        <v>2109</v>
      </c>
      <c s="34" t="s">
        <v>5079</v>
      </c>
      <c s="35" t="s">
        <v>5</v>
      </c>
      <c s="6" t="s">
        <v>4164</v>
      </c>
      <c s="36" t="s">
        <v>228</v>
      </c>
      <c s="37">
        <v>1</v>
      </c>
      <c s="36">
        <v>0</v>
      </c>
      <c s="36">
        <f>ROUND(G945*H945,6)</f>
      </c>
      <c r="L945" s="38">
        <v>0</v>
      </c>
      <c s="32">
        <f>ROUND(ROUND(L945,2)*ROUND(G945,3),2)</f>
      </c>
      <c s="36" t="s">
        <v>98</v>
      </c>
      <c>
        <f>(M945*21)/100</f>
      </c>
      <c t="s">
        <v>28</v>
      </c>
    </row>
    <row r="946" spans="1:5" ht="38.25">
      <c r="A946" s="35" t="s">
        <v>55</v>
      </c>
      <c r="E946" s="39" t="s">
        <v>4165</v>
      </c>
    </row>
    <row r="947" spans="1:5" ht="12.75">
      <c r="A947" s="35" t="s">
        <v>56</v>
      </c>
      <c r="E947" s="40" t="s">
        <v>5</v>
      </c>
    </row>
    <row r="948" spans="1:5" ht="12.75">
      <c r="A948" t="s">
        <v>57</v>
      </c>
      <c r="E948" s="39" t="s">
        <v>5</v>
      </c>
    </row>
    <row r="949" spans="1:16" ht="25.5">
      <c r="A949" t="s">
        <v>50</v>
      </c>
      <c s="34" t="s">
        <v>2113</v>
      </c>
      <c s="34" t="s">
        <v>5080</v>
      </c>
      <c s="35" t="s">
        <v>5</v>
      </c>
      <c s="6" t="s">
        <v>5081</v>
      </c>
      <c s="36" t="s">
        <v>228</v>
      </c>
      <c s="37">
        <v>6</v>
      </c>
      <c s="36">
        <v>0</v>
      </c>
      <c s="36">
        <f>ROUND(G949*H949,6)</f>
      </c>
      <c r="L949" s="38">
        <v>0</v>
      </c>
      <c s="32">
        <f>ROUND(ROUND(L949,2)*ROUND(G949,3),2)</f>
      </c>
      <c s="36" t="s">
        <v>98</v>
      </c>
      <c>
        <f>(M949*21)/100</f>
      </c>
      <c t="s">
        <v>28</v>
      </c>
    </row>
    <row r="950" spans="1:5" ht="25.5">
      <c r="A950" s="35" t="s">
        <v>55</v>
      </c>
      <c r="E950" s="39" t="s">
        <v>5081</v>
      </c>
    </row>
    <row r="951" spans="1:5" ht="12.75">
      <c r="A951" s="35" t="s">
        <v>56</v>
      </c>
      <c r="E951" s="40" t="s">
        <v>5</v>
      </c>
    </row>
    <row r="952" spans="1:5" ht="12.75">
      <c r="A952" t="s">
        <v>57</v>
      </c>
      <c r="E952" s="39" t="s">
        <v>5</v>
      </c>
    </row>
    <row r="953" spans="1:16" ht="12.75">
      <c r="A953" t="s">
        <v>50</v>
      </c>
      <c s="34" t="s">
        <v>2117</v>
      </c>
      <c s="34" t="s">
        <v>5082</v>
      </c>
      <c s="35" t="s">
        <v>5</v>
      </c>
      <c s="6" t="s">
        <v>4167</v>
      </c>
      <c s="36" t="s">
        <v>4139</v>
      </c>
      <c s="37">
        <v>1</v>
      </c>
      <c s="36">
        <v>0</v>
      </c>
      <c s="36">
        <f>ROUND(G953*H953,6)</f>
      </c>
      <c r="L953" s="38">
        <v>0</v>
      </c>
      <c s="32">
        <f>ROUND(ROUND(L953,2)*ROUND(G953,3),2)</f>
      </c>
      <c s="36" t="s">
        <v>98</v>
      </c>
      <c>
        <f>(M953*21)/100</f>
      </c>
      <c t="s">
        <v>28</v>
      </c>
    </row>
    <row r="954" spans="1:5" ht="12.75">
      <c r="A954" s="35" t="s">
        <v>55</v>
      </c>
      <c r="E954" s="39" t="s">
        <v>4167</v>
      </c>
    </row>
    <row r="955" spans="1:5" ht="12.75">
      <c r="A955" s="35" t="s">
        <v>56</v>
      </c>
      <c r="E955" s="40" t="s">
        <v>5</v>
      </c>
    </row>
    <row r="956" spans="1:5" ht="12.75">
      <c r="A956" t="s">
        <v>57</v>
      </c>
      <c r="E956" s="39" t="s">
        <v>5</v>
      </c>
    </row>
    <row r="957" spans="1:16" ht="12.75">
      <c r="A957" t="s">
        <v>50</v>
      </c>
      <c s="34" t="s">
        <v>2122</v>
      </c>
      <c s="34" t="s">
        <v>5083</v>
      </c>
      <c s="35" t="s">
        <v>5</v>
      </c>
      <c s="6" t="s">
        <v>4169</v>
      </c>
      <c s="36" t="s">
        <v>4139</v>
      </c>
      <c s="37">
        <v>1</v>
      </c>
      <c s="36">
        <v>0</v>
      </c>
      <c s="36">
        <f>ROUND(G957*H957,6)</f>
      </c>
      <c r="L957" s="38">
        <v>0</v>
      </c>
      <c s="32">
        <f>ROUND(ROUND(L957,2)*ROUND(G957,3),2)</f>
      </c>
      <c s="36" t="s">
        <v>98</v>
      </c>
      <c>
        <f>(M957*21)/100</f>
      </c>
      <c t="s">
        <v>28</v>
      </c>
    </row>
    <row r="958" spans="1:5" ht="12.75">
      <c r="A958" s="35" t="s">
        <v>55</v>
      </c>
      <c r="E958" s="39" t="s">
        <v>4169</v>
      </c>
    </row>
    <row r="959" spans="1:5" ht="12.75">
      <c r="A959" s="35" t="s">
        <v>56</v>
      </c>
      <c r="E959" s="40" t="s">
        <v>5</v>
      </c>
    </row>
    <row r="960" spans="1:5" ht="12.75">
      <c r="A960" t="s">
        <v>57</v>
      </c>
      <c r="E960" s="39" t="s">
        <v>5</v>
      </c>
    </row>
    <row r="961" spans="1:16" ht="12.75">
      <c r="A961" t="s">
        <v>50</v>
      </c>
      <c s="34" t="s">
        <v>1561</v>
      </c>
      <c s="34" t="s">
        <v>5084</v>
      </c>
      <c s="35" t="s">
        <v>5</v>
      </c>
      <c s="6" t="s">
        <v>4171</v>
      </c>
      <c s="36" t="s">
        <v>228</v>
      </c>
      <c s="37">
        <v>1</v>
      </c>
      <c s="36">
        <v>0</v>
      </c>
      <c s="36">
        <f>ROUND(G961*H961,6)</f>
      </c>
      <c r="L961" s="38">
        <v>0</v>
      </c>
      <c s="32">
        <f>ROUND(ROUND(L961,2)*ROUND(G961,3),2)</f>
      </c>
      <c s="36" t="s">
        <v>98</v>
      </c>
      <c>
        <f>(M961*21)/100</f>
      </c>
      <c t="s">
        <v>28</v>
      </c>
    </row>
    <row r="962" spans="1:5" ht="12.75">
      <c r="A962" s="35" t="s">
        <v>55</v>
      </c>
      <c r="E962" s="39" t="s">
        <v>4171</v>
      </c>
    </row>
    <row r="963" spans="1:5" ht="12.75">
      <c r="A963" s="35" t="s">
        <v>56</v>
      </c>
      <c r="E963" s="40" t="s">
        <v>5</v>
      </c>
    </row>
    <row r="964" spans="1:5" ht="12.75">
      <c r="A964" t="s">
        <v>57</v>
      </c>
      <c r="E964" s="39" t="s">
        <v>5</v>
      </c>
    </row>
    <row r="965" spans="1:16" ht="12.75">
      <c r="A965" t="s">
        <v>50</v>
      </c>
      <c s="34" t="s">
        <v>2130</v>
      </c>
      <c s="34" t="s">
        <v>5085</v>
      </c>
      <c s="35" t="s">
        <v>5</v>
      </c>
      <c s="6" t="s">
        <v>5086</v>
      </c>
      <c s="36" t="s">
        <v>4139</v>
      </c>
      <c s="37">
        <v>1</v>
      </c>
      <c s="36">
        <v>0</v>
      </c>
      <c s="36">
        <f>ROUND(G965*H965,6)</f>
      </c>
      <c r="L965" s="38">
        <v>0</v>
      </c>
      <c s="32">
        <f>ROUND(ROUND(L965,2)*ROUND(G965,3),2)</f>
      </c>
      <c s="36" t="s">
        <v>98</v>
      </c>
      <c>
        <f>(M965*21)/100</f>
      </c>
      <c t="s">
        <v>28</v>
      </c>
    </row>
    <row r="966" spans="1:5" ht="12.75">
      <c r="A966" s="35" t="s">
        <v>55</v>
      </c>
      <c r="E966" s="39" t="s">
        <v>5086</v>
      </c>
    </row>
    <row r="967" spans="1:5" ht="12.75">
      <c r="A967" s="35" t="s">
        <v>56</v>
      </c>
      <c r="E967" s="40" t="s">
        <v>5</v>
      </c>
    </row>
    <row r="968" spans="1:5" ht="12.75">
      <c r="A968" t="s">
        <v>57</v>
      </c>
      <c r="E968" s="39" t="s">
        <v>5</v>
      </c>
    </row>
    <row r="969" spans="1:16" ht="12.75">
      <c r="A969" t="s">
        <v>50</v>
      </c>
      <c s="34" t="s">
        <v>2134</v>
      </c>
      <c s="34" t="s">
        <v>5087</v>
      </c>
      <c s="35" t="s">
        <v>5</v>
      </c>
      <c s="6" t="s">
        <v>5088</v>
      </c>
      <c s="36" t="s">
        <v>228</v>
      </c>
      <c s="37">
        <v>1</v>
      </c>
      <c s="36">
        <v>0</v>
      </c>
      <c s="36">
        <f>ROUND(G969*H969,6)</f>
      </c>
      <c r="L969" s="38">
        <v>0</v>
      </c>
      <c s="32">
        <f>ROUND(ROUND(L969,2)*ROUND(G969,3),2)</f>
      </c>
      <c s="36" t="s">
        <v>98</v>
      </c>
      <c>
        <f>(M969*21)/100</f>
      </c>
      <c t="s">
        <v>28</v>
      </c>
    </row>
    <row r="970" spans="1:5" ht="12.75">
      <c r="A970" s="35" t="s">
        <v>55</v>
      </c>
      <c r="E970" s="39" t="s">
        <v>5088</v>
      </c>
    </row>
    <row r="971" spans="1:5" ht="12.75">
      <c r="A971" s="35" t="s">
        <v>56</v>
      </c>
      <c r="E971" s="40" t="s">
        <v>5</v>
      </c>
    </row>
    <row r="972" spans="1:5" ht="12.75">
      <c r="A972" t="s">
        <v>57</v>
      </c>
      <c r="E972" s="39" t="s">
        <v>5</v>
      </c>
    </row>
    <row r="973" spans="1:16" ht="12.75">
      <c r="A973" t="s">
        <v>50</v>
      </c>
      <c s="34" t="s">
        <v>2137</v>
      </c>
      <c s="34" t="s">
        <v>5089</v>
      </c>
      <c s="35" t="s">
        <v>5</v>
      </c>
      <c s="6" t="s">
        <v>5090</v>
      </c>
      <c s="36" t="s">
        <v>228</v>
      </c>
      <c s="37">
        <v>1</v>
      </c>
      <c s="36">
        <v>0</v>
      </c>
      <c s="36">
        <f>ROUND(G973*H973,6)</f>
      </c>
      <c r="L973" s="38">
        <v>0</v>
      </c>
      <c s="32">
        <f>ROUND(ROUND(L973,2)*ROUND(G973,3),2)</f>
      </c>
      <c s="36" t="s">
        <v>98</v>
      </c>
      <c>
        <f>(M973*21)/100</f>
      </c>
      <c t="s">
        <v>28</v>
      </c>
    </row>
    <row r="974" spans="1:5" ht="12.75">
      <c r="A974" s="35" t="s">
        <v>55</v>
      </c>
      <c r="E974" s="39" t="s">
        <v>5090</v>
      </c>
    </row>
    <row r="975" spans="1:5" ht="12.75">
      <c r="A975" s="35" t="s">
        <v>56</v>
      </c>
      <c r="E975" s="40" t="s">
        <v>5</v>
      </c>
    </row>
    <row r="976" spans="1:5" ht="12.75">
      <c r="A976" t="s">
        <v>57</v>
      </c>
      <c r="E976" s="39" t="s">
        <v>5</v>
      </c>
    </row>
    <row r="977" spans="1:16" ht="12.75">
      <c r="A977" t="s">
        <v>50</v>
      </c>
      <c s="34" t="s">
        <v>2141</v>
      </c>
      <c s="34" t="s">
        <v>5091</v>
      </c>
      <c s="35" t="s">
        <v>5</v>
      </c>
      <c s="6" t="s">
        <v>5092</v>
      </c>
      <c s="36" t="s">
        <v>4139</v>
      </c>
      <c s="37">
        <v>1</v>
      </c>
      <c s="36">
        <v>0</v>
      </c>
      <c s="36">
        <f>ROUND(G977*H977,6)</f>
      </c>
      <c r="L977" s="38">
        <v>0</v>
      </c>
      <c s="32">
        <f>ROUND(ROUND(L977,2)*ROUND(G977,3),2)</f>
      </c>
      <c s="36" t="s">
        <v>98</v>
      </c>
      <c>
        <f>(M977*21)/100</f>
      </c>
      <c t="s">
        <v>28</v>
      </c>
    </row>
    <row r="978" spans="1:5" ht="12.75">
      <c r="A978" s="35" t="s">
        <v>55</v>
      </c>
      <c r="E978" s="39" t="s">
        <v>5092</v>
      </c>
    </row>
    <row r="979" spans="1:5" ht="12.75">
      <c r="A979" s="35" t="s">
        <v>56</v>
      </c>
      <c r="E979" s="40" t="s">
        <v>5</v>
      </c>
    </row>
    <row r="980" spans="1:5" ht="12.75">
      <c r="A980" t="s">
        <v>57</v>
      </c>
      <c r="E980" s="39" t="s">
        <v>5</v>
      </c>
    </row>
    <row r="981" spans="1:16" ht="12.75">
      <c r="A981" t="s">
        <v>50</v>
      </c>
      <c s="34" t="s">
        <v>2145</v>
      </c>
      <c s="34" t="s">
        <v>5093</v>
      </c>
      <c s="35" t="s">
        <v>5</v>
      </c>
      <c s="6" t="s">
        <v>5094</v>
      </c>
      <c s="36" t="s">
        <v>4139</v>
      </c>
      <c s="37">
        <v>1</v>
      </c>
      <c s="36">
        <v>0</v>
      </c>
      <c s="36">
        <f>ROUND(G981*H981,6)</f>
      </c>
      <c r="L981" s="38">
        <v>0</v>
      </c>
      <c s="32">
        <f>ROUND(ROUND(L981,2)*ROUND(G981,3),2)</f>
      </c>
      <c s="36" t="s">
        <v>98</v>
      </c>
      <c>
        <f>(M981*21)/100</f>
      </c>
      <c t="s">
        <v>28</v>
      </c>
    </row>
    <row r="982" spans="1:5" ht="12.75">
      <c r="A982" s="35" t="s">
        <v>55</v>
      </c>
      <c r="E982" s="39" t="s">
        <v>5094</v>
      </c>
    </row>
    <row r="983" spans="1:5" ht="12.75">
      <c r="A983" s="35" t="s">
        <v>56</v>
      </c>
      <c r="E983" s="40" t="s">
        <v>5</v>
      </c>
    </row>
    <row r="984" spans="1:5" ht="12.75">
      <c r="A984" t="s">
        <v>57</v>
      </c>
      <c r="E984" s="39" t="s">
        <v>5</v>
      </c>
    </row>
    <row r="985" spans="1:16" ht="12.75">
      <c r="A985" t="s">
        <v>50</v>
      </c>
      <c s="34" t="s">
        <v>2149</v>
      </c>
      <c s="34" t="s">
        <v>5095</v>
      </c>
      <c s="35" t="s">
        <v>5</v>
      </c>
      <c s="6" t="s">
        <v>5096</v>
      </c>
      <c s="36" t="s">
        <v>4139</v>
      </c>
      <c s="37">
        <v>1</v>
      </c>
      <c s="36">
        <v>0</v>
      </c>
      <c s="36">
        <f>ROUND(G985*H985,6)</f>
      </c>
      <c r="L985" s="38">
        <v>0</v>
      </c>
      <c s="32">
        <f>ROUND(ROUND(L985,2)*ROUND(G985,3),2)</f>
      </c>
      <c s="36" t="s">
        <v>98</v>
      </c>
      <c>
        <f>(M985*21)/100</f>
      </c>
      <c t="s">
        <v>28</v>
      </c>
    </row>
    <row r="986" spans="1:5" ht="12.75">
      <c r="A986" s="35" t="s">
        <v>55</v>
      </c>
      <c r="E986" s="39" t="s">
        <v>5096</v>
      </c>
    </row>
    <row r="987" spans="1:5" ht="12.75">
      <c r="A987" s="35" t="s">
        <v>56</v>
      </c>
      <c r="E987" s="40" t="s">
        <v>5</v>
      </c>
    </row>
    <row r="988" spans="1:5" ht="12.75">
      <c r="A988" t="s">
        <v>57</v>
      </c>
      <c r="E988" s="39" t="s">
        <v>5</v>
      </c>
    </row>
    <row r="989" spans="1:16" ht="12.75">
      <c r="A989" t="s">
        <v>50</v>
      </c>
      <c s="34" t="s">
        <v>2152</v>
      </c>
      <c s="34" t="s">
        <v>5097</v>
      </c>
      <c s="35" t="s">
        <v>5</v>
      </c>
      <c s="6" t="s">
        <v>4173</v>
      </c>
      <c s="36" t="s">
        <v>342</v>
      </c>
      <c s="37">
        <v>1</v>
      </c>
      <c s="36">
        <v>0</v>
      </c>
      <c s="36">
        <f>ROUND(G989*H989,6)</f>
      </c>
      <c r="L989" s="38">
        <v>0</v>
      </c>
      <c s="32">
        <f>ROUND(ROUND(L989,2)*ROUND(G989,3),2)</f>
      </c>
      <c s="36" t="s">
        <v>98</v>
      </c>
      <c>
        <f>(M989*21)/100</f>
      </c>
      <c t="s">
        <v>28</v>
      </c>
    </row>
    <row r="990" spans="1:5" ht="12.75">
      <c r="A990" s="35" t="s">
        <v>55</v>
      </c>
      <c r="E990" s="39" t="s">
        <v>4173</v>
      </c>
    </row>
    <row r="991" spans="1:5" ht="12.75">
      <c r="A991" s="35" t="s">
        <v>56</v>
      </c>
      <c r="E991" s="40" t="s">
        <v>5</v>
      </c>
    </row>
    <row r="992" spans="1:5" ht="12.75">
      <c r="A992" t="s">
        <v>57</v>
      </c>
      <c r="E992" s="39" t="s">
        <v>5</v>
      </c>
    </row>
    <row r="993" spans="1:16" ht="12.75">
      <c r="A993" t="s">
        <v>50</v>
      </c>
      <c s="34" t="s">
        <v>2155</v>
      </c>
      <c s="34" t="s">
        <v>5098</v>
      </c>
      <c s="35" t="s">
        <v>5</v>
      </c>
      <c s="6" t="s">
        <v>4175</v>
      </c>
      <c s="36" t="s">
        <v>168</v>
      </c>
      <c s="37">
        <v>120</v>
      </c>
      <c s="36">
        <v>0</v>
      </c>
      <c s="36">
        <f>ROUND(G993*H993,6)</f>
      </c>
      <c r="L993" s="38">
        <v>0</v>
      </c>
      <c s="32">
        <f>ROUND(ROUND(L993,2)*ROUND(G993,3),2)</f>
      </c>
      <c s="36" t="s">
        <v>98</v>
      </c>
      <c>
        <f>(M993*21)/100</f>
      </c>
      <c t="s">
        <v>28</v>
      </c>
    </row>
    <row r="994" spans="1:5" ht="12.75">
      <c r="A994" s="35" t="s">
        <v>55</v>
      </c>
      <c r="E994" s="39" t="s">
        <v>4175</v>
      </c>
    </row>
    <row r="995" spans="1:5" ht="12.75">
      <c r="A995" s="35" t="s">
        <v>56</v>
      </c>
      <c r="E995" s="40" t="s">
        <v>5</v>
      </c>
    </row>
    <row r="996" spans="1:5" ht="12.75">
      <c r="A996" t="s">
        <v>57</v>
      </c>
      <c r="E996" s="39" t="s">
        <v>5</v>
      </c>
    </row>
    <row r="997" spans="1:13" ht="12.75">
      <c r="A997" t="s">
        <v>47</v>
      </c>
      <c r="C997" s="31" t="s">
        <v>3286</v>
      </c>
      <c r="E997" s="33" t="s">
        <v>4176</v>
      </c>
      <c r="J997" s="32">
        <f>0</f>
      </c>
      <c s="32">
        <f>0</f>
      </c>
      <c s="32">
        <f>0+L998</f>
      </c>
      <c s="32">
        <f>0+M998</f>
      </c>
    </row>
    <row r="998" spans="1:16" ht="12.75">
      <c r="A998" t="s">
        <v>50</v>
      </c>
      <c s="34" t="s">
        <v>48</v>
      </c>
      <c s="34" t="s">
        <v>5099</v>
      </c>
      <c s="35" t="s">
        <v>5</v>
      </c>
      <c s="6" t="s">
        <v>5100</v>
      </c>
      <c s="36" t="s">
        <v>168</v>
      </c>
      <c s="37">
        <v>150</v>
      </c>
      <c s="36">
        <v>0</v>
      </c>
      <c s="36">
        <f>ROUND(G998*H998,6)</f>
      </c>
      <c r="L998" s="38">
        <v>0</v>
      </c>
      <c s="32">
        <f>ROUND(ROUND(L998,2)*ROUND(G998,3),2)</f>
      </c>
      <c s="36" t="s">
        <v>98</v>
      </c>
      <c>
        <f>(M998*21)/100</f>
      </c>
      <c t="s">
        <v>28</v>
      </c>
    </row>
    <row r="999" spans="1:5" ht="12.75">
      <c r="A999" s="35" t="s">
        <v>55</v>
      </c>
      <c r="E999" s="39" t="s">
        <v>5100</v>
      </c>
    </row>
    <row r="1000" spans="1:5" ht="12.75">
      <c r="A1000" s="35" t="s">
        <v>56</v>
      </c>
      <c r="E1000" s="40" t="s">
        <v>5</v>
      </c>
    </row>
    <row r="1001" spans="1:5" ht="165.75">
      <c r="A1001" t="s">
        <v>57</v>
      </c>
      <c r="E1001" s="39" t="s">
        <v>5101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3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COUNTIFS(L8:L1349,"=0",A8:A1349,"P")+COUNTIFS(L8:L1349,"",A8:A1349,"P")+SUM(Q8:Q1349)</f>
      </c>
    </row>
    <row r="8" spans="1:13" ht="12.75">
      <c r="A8" t="s">
        <v>45</v>
      </c>
      <c r="C8" s="28" t="s">
        <v>5104</v>
      </c>
      <c r="E8" s="30" t="s">
        <v>5103</v>
      </c>
      <c r="J8" s="29">
        <f>0+J9+J490+J531+J700+J777+J854+J931+J1008+J1085+J1166+J1259+J1348</f>
      </c>
      <c s="29">
        <f>0+K9+K490+K531+K700+K777+K854+K931+K1008+K1085+K1166+K1259+K1348</f>
      </c>
      <c s="29">
        <f>0+L9+L490+L531+L700+L777+L854+L931+L1008+L1085+L1166+L1259+L1348</f>
      </c>
      <c s="29">
        <f>0+M9+M490+M531+M700+M777+M854+M931+M1008+M1085+M1166+M1259+M1348</f>
      </c>
    </row>
    <row r="9" spans="1:13" ht="12.75">
      <c r="A9" t="s">
        <v>47</v>
      </c>
      <c r="C9" s="31" t="s">
        <v>99</v>
      </c>
      <c r="E9" s="33" t="s">
        <v>221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f>
      </c>
    </row>
    <row r="10" spans="1:16" ht="25.5">
      <c r="A10" t="s">
        <v>50</v>
      </c>
      <c s="34" t="s">
        <v>48</v>
      </c>
      <c s="34" t="s">
        <v>5105</v>
      </c>
      <c s="35" t="s">
        <v>5</v>
      </c>
      <c s="6" t="s">
        <v>5106</v>
      </c>
      <c s="36" t="s">
        <v>78</v>
      </c>
      <c s="37">
        <v>80</v>
      </c>
      <c s="36">
        <v>0</v>
      </c>
      <c s="36">
        <f>ROUND(G10*H10,6)</f>
      </c>
      <c r="L10" s="38">
        <v>0</v>
      </c>
      <c s="32">
        <f>ROUND(ROUND(L10,2)*ROUND(G10,3),2)</f>
      </c>
      <c s="36" t="s">
        <v>316</v>
      </c>
      <c>
        <f>(M10*21)/100</f>
      </c>
      <c t="s">
        <v>28</v>
      </c>
    </row>
    <row r="11" spans="1:5" ht="25.5">
      <c r="A11" s="35" t="s">
        <v>55</v>
      </c>
      <c r="E11" s="39" t="s">
        <v>5106</v>
      </c>
    </row>
    <row r="12" spans="1:5" ht="12.75">
      <c r="A12" s="35" t="s">
        <v>56</v>
      </c>
      <c r="E12" s="40" t="s">
        <v>5</v>
      </c>
    </row>
    <row r="13" spans="1:5" ht="12.75">
      <c r="A13" t="s">
        <v>57</v>
      </c>
      <c r="E13" s="39" t="s">
        <v>5</v>
      </c>
    </row>
    <row r="14" spans="1:16" ht="12.75">
      <c r="A14" t="s">
        <v>50</v>
      </c>
      <c s="34" t="s">
        <v>28</v>
      </c>
      <c s="34" t="s">
        <v>5107</v>
      </c>
      <c s="35" t="s">
        <v>5</v>
      </c>
      <c s="6" t="s">
        <v>5108</v>
      </c>
      <c s="36" t="s">
        <v>78</v>
      </c>
      <c s="37">
        <v>80</v>
      </c>
      <c s="36">
        <v>0.00012</v>
      </c>
      <c s="36">
        <f>ROUND(G14*H14,6)</f>
      </c>
      <c r="L14" s="38">
        <v>0</v>
      </c>
      <c s="32">
        <f>ROUND(ROUND(L14,2)*ROUND(G14,3),2)</f>
      </c>
      <c s="36" t="s">
        <v>316</v>
      </c>
      <c>
        <f>(M14*21)/100</f>
      </c>
      <c t="s">
        <v>28</v>
      </c>
    </row>
    <row r="15" spans="1:5" ht="12.75">
      <c r="A15" s="35" t="s">
        <v>55</v>
      </c>
      <c r="E15" s="39" t="s">
        <v>5108</v>
      </c>
    </row>
    <row r="16" spans="1:5" ht="12.75">
      <c r="A16" s="35" t="s">
        <v>56</v>
      </c>
      <c r="E16" s="40" t="s">
        <v>5</v>
      </c>
    </row>
    <row r="17" spans="1:5" ht="12.75">
      <c r="A17" t="s">
        <v>57</v>
      </c>
      <c r="E17" s="39" t="s">
        <v>5</v>
      </c>
    </row>
    <row r="18" spans="1:16" ht="25.5">
      <c r="A18" t="s">
        <v>50</v>
      </c>
      <c s="34" t="s">
        <v>26</v>
      </c>
      <c s="34" t="s">
        <v>5109</v>
      </c>
      <c s="35" t="s">
        <v>5</v>
      </c>
      <c s="6" t="s">
        <v>5110</v>
      </c>
      <c s="36" t="s">
        <v>78</v>
      </c>
      <c s="37">
        <v>60</v>
      </c>
      <c s="36">
        <v>0</v>
      </c>
      <c s="36">
        <f>ROUND(G18*H18,6)</f>
      </c>
      <c r="L18" s="38">
        <v>0</v>
      </c>
      <c s="32">
        <f>ROUND(ROUND(L18,2)*ROUND(G18,3),2)</f>
      </c>
      <c s="36" t="s">
        <v>316</v>
      </c>
      <c>
        <f>(M18*21)/100</f>
      </c>
      <c t="s">
        <v>28</v>
      </c>
    </row>
    <row r="19" spans="1:5" ht="25.5">
      <c r="A19" s="35" t="s">
        <v>55</v>
      </c>
      <c r="E19" s="39" t="s">
        <v>5110</v>
      </c>
    </row>
    <row r="20" spans="1:5" ht="12.75">
      <c r="A20" s="35" t="s">
        <v>56</v>
      </c>
      <c r="E20" s="40" t="s">
        <v>5</v>
      </c>
    </row>
    <row r="21" spans="1:5" ht="12.75">
      <c r="A21" t="s">
        <v>57</v>
      </c>
      <c r="E21" s="39" t="s">
        <v>5</v>
      </c>
    </row>
    <row r="22" spans="1:16" ht="12.75">
      <c r="A22" t="s">
        <v>50</v>
      </c>
      <c s="34" t="s">
        <v>63</v>
      </c>
      <c s="34" t="s">
        <v>5111</v>
      </c>
      <c s="35" t="s">
        <v>5</v>
      </c>
      <c s="6" t="s">
        <v>5112</v>
      </c>
      <c s="36" t="s">
        <v>78</v>
      </c>
      <c s="37">
        <v>50</v>
      </c>
      <c s="36">
        <v>0.00017</v>
      </c>
      <c s="36">
        <f>ROUND(G22*H22,6)</f>
      </c>
      <c r="L22" s="38">
        <v>0</v>
      </c>
      <c s="32">
        <f>ROUND(ROUND(L22,2)*ROUND(G22,3),2)</f>
      </c>
      <c s="36" t="s">
        <v>316</v>
      </c>
      <c>
        <f>(M22*21)/100</f>
      </c>
      <c t="s">
        <v>28</v>
      </c>
    </row>
    <row r="23" spans="1:5" ht="12.75">
      <c r="A23" s="35" t="s">
        <v>55</v>
      </c>
      <c r="E23" s="39" t="s">
        <v>5112</v>
      </c>
    </row>
    <row r="24" spans="1:5" ht="12.75">
      <c r="A24" s="35" t="s">
        <v>56</v>
      </c>
      <c r="E24" s="40" t="s">
        <v>5</v>
      </c>
    </row>
    <row r="25" spans="1:5" ht="12.75">
      <c r="A25" t="s">
        <v>57</v>
      </c>
      <c r="E25" s="39" t="s">
        <v>5</v>
      </c>
    </row>
    <row r="26" spans="1:16" ht="12.75">
      <c r="A26" t="s">
        <v>50</v>
      </c>
      <c s="34" t="s">
        <v>66</v>
      </c>
      <c s="34" t="s">
        <v>5113</v>
      </c>
      <c s="35" t="s">
        <v>5</v>
      </c>
      <c s="6" t="s">
        <v>5114</v>
      </c>
      <c s="36" t="s">
        <v>78</v>
      </c>
      <c s="37">
        <v>10</v>
      </c>
      <c s="36">
        <v>0.00035</v>
      </c>
      <c s="36">
        <f>ROUND(G26*H26,6)</f>
      </c>
      <c r="L26" s="38">
        <v>0</v>
      </c>
      <c s="32">
        <f>ROUND(ROUND(L26,2)*ROUND(G26,3),2)</f>
      </c>
      <c s="36" t="s">
        <v>316</v>
      </c>
      <c>
        <f>(M26*21)/100</f>
      </c>
      <c t="s">
        <v>28</v>
      </c>
    </row>
    <row r="27" spans="1:5" ht="12.75">
      <c r="A27" s="35" t="s">
        <v>55</v>
      </c>
      <c r="E27" s="39" t="s">
        <v>5114</v>
      </c>
    </row>
    <row r="28" spans="1:5" ht="12.75">
      <c r="A28" s="35" t="s">
        <v>56</v>
      </c>
      <c r="E28" s="40" t="s">
        <v>5</v>
      </c>
    </row>
    <row r="29" spans="1:5" ht="12.75">
      <c r="A29" t="s">
        <v>57</v>
      </c>
      <c r="E29" s="39" t="s">
        <v>5</v>
      </c>
    </row>
    <row r="30" spans="1:16" ht="25.5">
      <c r="A30" t="s">
        <v>50</v>
      </c>
      <c s="34" t="s">
        <v>27</v>
      </c>
      <c s="34" t="s">
        <v>5115</v>
      </c>
      <c s="35" t="s">
        <v>5</v>
      </c>
      <c s="6" t="s">
        <v>5116</v>
      </c>
      <c s="36" t="s">
        <v>78</v>
      </c>
      <c s="37">
        <v>65</v>
      </c>
      <c s="36">
        <v>0</v>
      </c>
      <c s="36">
        <f>ROUND(G30*H30,6)</f>
      </c>
      <c r="L30" s="38">
        <v>0</v>
      </c>
      <c s="32">
        <f>ROUND(ROUND(L30,2)*ROUND(G30,3),2)</f>
      </c>
      <c s="36" t="s">
        <v>316</v>
      </c>
      <c>
        <f>(M30*21)/100</f>
      </c>
      <c t="s">
        <v>28</v>
      </c>
    </row>
    <row r="31" spans="1:5" ht="25.5">
      <c r="A31" s="35" t="s">
        <v>55</v>
      </c>
      <c r="E31" s="39" t="s">
        <v>5116</v>
      </c>
    </row>
    <row r="32" spans="1:5" ht="12.75">
      <c r="A32" s="35" t="s">
        <v>56</v>
      </c>
      <c r="E32" s="40" t="s">
        <v>5</v>
      </c>
    </row>
    <row r="33" spans="1:5" ht="12.75">
      <c r="A33" t="s">
        <v>57</v>
      </c>
      <c r="E33" s="39" t="s">
        <v>5</v>
      </c>
    </row>
    <row r="34" spans="1:16" ht="12.75">
      <c r="A34" t="s">
        <v>50</v>
      </c>
      <c s="34" t="s">
        <v>75</v>
      </c>
      <c s="34" t="s">
        <v>5117</v>
      </c>
      <c s="35" t="s">
        <v>5</v>
      </c>
      <c s="6" t="s">
        <v>5118</v>
      </c>
      <c s="36" t="s">
        <v>78</v>
      </c>
      <c s="37">
        <v>65</v>
      </c>
      <c s="36">
        <v>0.00053</v>
      </c>
      <c s="36">
        <f>ROUND(G34*H34,6)</f>
      </c>
      <c r="L34" s="38">
        <v>0</v>
      </c>
      <c s="32">
        <f>ROUND(ROUND(L34,2)*ROUND(G34,3),2)</f>
      </c>
      <c s="36" t="s">
        <v>316</v>
      </c>
      <c>
        <f>(M34*21)/100</f>
      </c>
      <c t="s">
        <v>28</v>
      </c>
    </row>
    <row r="35" spans="1:5" ht="12.75">
      <c r="A35" s="35" t="s">
        <v>55</v>
      </c>
      <c r="E35" s="39" t="s">
        <v>5118</v>
      </c>
    </row>
    <row r="36" spans="1:5" ht="12.75">
      <c r="A36" s="35" t="s">
        <v>56</v>
      </c>
      <c r="E36" s="40" t="s">
        <v>5</v>
      </c>
    </row>
    <row r="37" spans="1:5" ht="12.75">
      <c r="A37" t="s">
        <v>57</v>
      </c>
      <c r="E37" s="39" t="s">
        <v>5</v>
      </c>
    </row>
    <row r="38" spans="1:16" ht="25.5">
      <c r="A38" t="s">
        <v>50</v>
      </c>
      <c s="34" t="s">
        <v>79</v>
      </c>
      <c s="34" t="s">
        <v>5119</v>
      </c>
      <c s="35" t="s">
        <v>5</v>
      </c>
      <c s="6" t="s">
        <v>5120</v>
      </c>
      <c s="36" t="s">
        <v>78</v>
      </c>
      <c s="37">
        <v>20</v>
      </c>
      <c s="36">
        <v>0</v>
      </c>
      <c s="36">
        <f>ROUND(G38*H38,6)</f>
      </c>
      <c r="L38" s="38">
        <v>0</v>
      </c>
      <c s="32">
        <f>ROUND(ROUND(L38,2)*ROUND(G38,3),2)</f>
      </c>
      <c s="36" t="s">
        <v>316</v>
      </c>
      <c>
        <f>(M38*21)/100</f>
      </c>
      <c t="s">
        <v>28</v>
      </c>
    </row>
    <row r="39" spans="1:5" ht="25.5">
      <c r="A39" s="35" t="s">
        <v>55</v>
      </c>
      <c r="E39" s="39" t="s">
        <v>5120</v>
      </c>
    </row>
    <row r="40" spans="1:5" ht="12.75">
      <c r="A40" s="35" t="s">
        <v>56</v>
      </c>
      <c r="E40" s="40" t="s">
        <v>5</v>
      </c>
    </row>
    <row r="41" spans="1:5" ht="12.75">
      <c r="A41" t="s">
        <v>57</v>
      </c>
      <c r="E41" s="39" t="s">
        <v>5</v>
      </c>
    </row>
    <row r="42" spans="1:16" ht="12.75">
      <c r="A42" t="s">
        <v>50</v>
      </c>
      <c s="34" t="s">
        <v>82</v>
      </c>
      <c s="34" t="s">
        <v>5121</v>
      </c>
      <c s="35" t="s">
        <v>5</v>
      </c>
      <c s="6" t="s">
        <v>5122</v>
      </c>
      <c s="36" t="s">
        <v>78</v>
      </c>
      <c s="37">
        <v>20</v>
      </c>
      <c s="36">
        <v>0.00052</v>
      </c>
      <c s="36">
        <f>ROUND(G42*H42,6)</f>
      </c>
      <c r="L42" s="38">
        <v>0</v>
      </c>
      <c s="32">
        <f>ROUND(ROUND(L42,2)*ROUND(G42,3),2)</f>
      </c>
      <c s="36" t="s">
        <v>316</v>
      </c>
      <c>
        <f>(M42*21)/100</f>
      </c>
      <c t="s">
        <v>28</v>
      </c>
    </row>
    <row r="43" spans="1:5" ht="12.75">
      <c r="A43" s="35" t="s">
        <v>55</v>
      </c>
      <c r="E43" s="39" t="s">
        <v>5122</v>
      </c>
    </row>
    <row r="44" spans="1:5" ht="12.75">
      <c r="A44" s="35" t="s">
        <v>56</v>
      </c>
      <c r="E44" s="40" t="s">
        <v>5</v>
      </c>
    </row>
    <row r="45" spans="1:5" ht="12.75">
      <c r="A45" t="s">
        <v>57</v>
      </c>
      <c r="E45" s="39" t="s">
        <v>5</v>
      </c>
    </row>
    <row r="46" spans="1:16" ht="25.5">
      <c r="A46" t="s">
        <v>50</v>
      </c>
      <c s="34" t="s">
        <v>86</v>
      </c>
      <c s="34" t="s">
        <v>5123</v>
      </c>
      <c s="35" t="s">
        <v>5</v>
      </c>
      <c s="6" t="s">
        <v>5124</v>
      </c>
      <c s="36" t="s">
        <v>78</v>
      </c>
      <c s="37">
        <v>85</v>
      </c>
      <c s="36">
        <v>0</v>
      </c>
      <c s="36">
        <f>ROUND(G46*H46,6)</f>
      </c>
      <c r="L46" s="38">
        <v>0</v>
      </c>
      <c s="32">
        <f>ROUND(ROUND(L46,2)*ROUND(G46,3),2)</f>
      </c>
      <c s="36" t="s">
        <v>316</v>
      </c>
      <c>
        <f>(M46*21)/100</f>
      </c>
      <c t="s">
        <v>28</v>
      </c>
    </row>
    <row r="47" spans="1:5" ht="25.5">
      <c r="A47" s="35" t="s">
        <v>55</v>
      </c>
      <c r="E47" s="39" t="s">
        <v>5124</v>
      </c>
    </row>
    <row r="48" spans="1:5" ht="12.75">
      <c r="A48" s="35" t="s">
        <v>56</v>
      </c>
      <c r="E48" s="40" t="s">
        <v>5</v>
      </c>
    </row>
    <row r="49" spans="1:5" ht="12.75">
      <c r="A49" t="s">
        <v>57</v>
      </c>
      <c r="E49" s="39" t="s">
        <v>5</v>
      </c>
    </row>
    <row r="50" spans="1:16" ht="12.75">
      <c r="A50" t="s">
        <v>50</v>
      </c>
      <c s="34" t="s">
        <v>89</v>
      </c>
      <c s="34" t="s">
        <v>5125</v>
      </c>
      <c s="35" t="s">
        <v>5</v>
      </c>
      <c s="6" t="s">
        <v>5126</v>
      </c>
      <c s="36" t="s">
        <v>78</v>
      </c>
      <c s="37">
        <v>85</v>
      </c>
      <c s="36">
        <v>0.00077</v>
      </c>
      <c s="36">
        <f>ROUND(G50*H50,6)</f>
      </c>
      <c r="L50" s="38">
        <v>0</v>
      </c>
      <c s="32">
        <f>ROUND(ROUND(L50,2)*ROUND(G50,3),2)</f>
      </c>
      <c s="36" t="s">
        <v>316</v>
      </c>
      <c>
        <f>(M50*21)/100</f>
      </c>
      <c t="s">
        <v>28</v>
      </c>
    </row>
    <row r="51" spans="1:5" ht="12.75">
      <c r="A51" s="35" t="s">
        <v>55</v>
      </c>
      <c r="E51" s="39" t="s">
        <v>5126</v>
      </c>
    </row>
    <row r="52" spans="1:5" ht="12.75">
      <c r="A52" s="35" t="s">
        <v>56</v>
      </c>
      <c r="E52" s="40" t="s">
        <v>5</v>
      </c>
    </row>
    <row r="53" spans="1:5" ht="12.75">
      <c r="A53" t="s">
        <v>57</v>
      </c>
      <c r="E53" s="39" t="s">
        <v>5</v>
      </c>
    </row>
    <row r="54" spans="1:16" ht="25.5">
      <c r="A54" t="s">
        <v>50</v>
      </c>
      <c s="34" t="s">
        <v>92</v>
      </c>
      <c s="34" t="s">
        <v>5127</v>
      </c>
      <c s="35" t="s">
        <v>5</v>
      </c>
      <c s="6" t="s">
        <v>5128</v>
      </c>
      <c s="36" t="s">
        <v>78</v>
      </c>
      <c s="37">
        <v>23420</v>
      </c>
      <c s="36">
        <v>0</v>
      </c>
      <c s="36">
        <f>ROUND(G54*H54,6)</f>
      </c>
      <c r="L54" s="38">
        <v>0</v>
      </c>
      <c s="32">
        <f>ROUND(ROUND(L54,2)*ROUND(G54,3),2)</f>
      </c>
      <c s="36" t="s">
        <v>98</v>
      </c>
      <c>
        <f>(M54*21)/100</f>
      </c>
      <c t="s">
        <v>28</v>
      </c>
    </row>
    <row r="55" spans="1:5" ht="25.5">
      <c r="A55" s="35" t="s">
        <v>55</v>
      </c>
      <c r="E55" s="39" t="s">
        <v>5128</v>
      </c>
    </row>
    <row r="56" spans="1:5" ht="12.75">
      <c r="A56" s="35" t="s">
        <v>56</v>
      </c>
      <c r="E56" s="40" t="s">
        <v>5129</v>
      </c>
    </row>
    <row r="57" spans="1:5" ht="12.75">
      <c r="A57" t="s">
        <v>57</v>
      </c>
      <c r="E57" s="39" t="s">
        <v>5</v>
      </c>
    </row>
    <row r="58" spans="1:16" ht="25.5">
      <c r="A58" t="s">
        <v>50</v>
      </c>
      <c s="34" t="s">
        <v>95</v>
      </c>
      <c s="34" t="s">
        <v>5130</v>
      </c>
      <c s="35" t="s">
        <v>5</v>
      </c>
      <c s="6" t="s">
        <v>5131</v>
      </c>
      <c s="36" t="s">
        <v>78</v>
      </c>
      <c s="37">
        <v>3650</v>
      </c>
      <c s="36">
        <v>0.00013</v>
      </c>
      <c s="36">
        <f>ROUND(G58*H58,6)</f>
      </c>
      <c r="L58" s="38">
        <v>0</v>
      </c>
      <c s="32">
        <f>ROUND(ROUND(L58,2)*ROUND(G58,3),2)</f>
      </c>
      <c s="36" t="s">
        <v>98</v>
      </c>
      <c>
        <f>(M58*21)/100</f>
      </c>
      <c t="s">
        <v>28</v>
      </c>
    </row>
    <row r="59" spans="1:5" ht="25.5">
      <c r="A59" s="35" t="s">
        <v>55</v>
      </c>
      <c r="E59" s="39" t="s">
        <v>5131</v>
      </c>
    </row>
    <row r="60" spans="1:5" ht="12.75">
      <c r="A60" s="35" t="s">
        <v>56</v>
      </c>
      <c r="E60" s="40" t="s">
        <v>5</v>
      </c>
    </row>
    <row r="61" spans="1:5" ht="12.75">
      <c r="A61" t="s">
        <v>57</v>
      </c>
      <c r="E61" s="39" t="s">
        <v>5</v>
      </c>
    </row>
    <row r="62" spans="1:16" ht="25.5">
      <c r="A62" t="s">
        <v>50</v>
      </c>
      <c s="34" t="s">
        <v>101</v>
      </c>
      <c s="34" t="s">
        <v>5132</v>
      </c>
      <c s="35" t="s">
        <v>5</v>
      </c>
      <c s="6" t="s">
        <v>5133</v>
      </c>
      <c s="36" t="s">
        <v>78</v>
      </c>
      <c s="37">
        <v>3600</v>
      </c>
      <c s="36">
        <v>0.00013</v>
      </c>
      <c s="36">
        <f>ROUND(G62*H62,6)</f>
      </c>
      <c r="L62" s="38">
        <v>0</v>
      </c>
      <c s="32">
        <f>ROUND(ROUND(L62,2)*ROUND(G62,3),2)</f>
      </c>
      <c s="36" t="s">
        <v>98</v>
      </c>
      <c>
        <f>(M62*21)/100</f>
      </c>
      <c t="s">
        <v>28</v>
      </c>
    </row>
    <row r="63" spans="1:5" ht="25.5">
      <c r="A63" s="35" t="s">
        <v>55</v>
      </c>
      <c r="E63" s="39" t="s">
        <v>5133</v>
      </c>
    </row>
    <row r="64" spans="1:5" ht="12.75">
      <c r="A64" s="35" t="s">
        <v>56</v>
      </c>
      <c r="E64" s="40" t="s">
        <v>5</v>
      </c>
    </row>
    <row r="65" spans="1:5" ht="12.75">
      <c r="A65" t="s">
        <v>57</v>
      </c>
      <c r="E65" s="39" t="s">
        <v>5</v>
      </c>
    </row>
    <row r="66" spans="1:16" ht="25.5">
      <c r="A66" t="s">
        <v>50</v>
      </c>
      <c s="34" t="s">
        <v>104</v>
      </c>
      <c s="34" t="s">
        <v>5134</v>
      </c>
      <c s="35" t="s">
        <v>5</v>
      </c>
      <c s="6" t="s">
        <v>5135</v>
      </c>
      <c s="36" t="s">
        <v>78</v>
      </c>
      <c s="37">
        <v>16100</v>
      </c>
      <c s="36">
        <v>0.00017</v>
      </c>
      <c s="36">
        <f>ROUND(G66*H66,6)</f>
      </c>
      <c r="L66" s="38">
        <v>0</v>
      </c>
      <c s="32">
        <f>ROUND(ROUND(L66,2)*ROUND(G66,3),2)</f>
      </c>
      <c s="36" t="s">
        <v>98</v>
      </c>
      <c>
        <f>(M66*21)/100</f>
      </c>
      <c t="s">
        <v>28</v>
      </c>
    </row>
    <row r="67" spans="1:5" ht="25.5">
      <c r="A67" s="35" t="s">
        <v>55</v>
      </c>
      <c r="E67" s="39" t="s">
        <v>5135</v>
      </c>
    </row>
    <row r="68" spans="1:5" ht="12.75">
      <c r="A68" s="35" t="s">
        <v>56</v>
      </c>
      <c r="E68" s="40" t="s">
        <v>5</v>
      </c>
    </row>
    <row r="69" spans="1:5" ht="12.75">
      <c r="A69" t="s">
        <v>57</v>
      </c>
      <c r="E69" s="39" t="s">
        <v>5</v>
      </c>
    </row>
    <row r="70" spans="1:16" ht="25.5">
      <c r="A70" t="s">
        <v>50</v>
      </c>
      <c s="34" t="s">
        <v>109</v>
      </c>
      <c s="34" t="s">
        <v>5136</v>
      </c>
      <c s="35" t="s">
        <v>5</v>
      </c>
      <c s="6" t="s">
        <v>5137</v>
      </c>
      <c s="36" t="s">
        <v>78</v>
      </c>
      <c s="37">
        <v>70</v>
      </c>
      <c s="36">
        <v>0.00015</v>
      </c>
      <c s="36">
        <f>ROUND(G70*H70,6)</f>
      </c>
      <c r="L70" s="38">
        <v>0</v>
      </c>
      <c s="32">
        <f>ROUND(ROUND(L70,2)*ROUND(G70,3),2)</f>
      </c>
      <c s="36" t="s">
        <v>98</v>
      </c>
      <c>
        <f>(M70*21)/100</f>
      </c>
      <c t="s">
        <v>28</v>
      </c>
    </row>
    <row r="71" spans="1:5" ht="25.5">
      <c r="A71" s="35" t="s">
        <v>55</v>
      </c>
      <c r="E71" s="39" t="s">
        <v>5137</v>
      </c>
    </row>
    <row r="72" spans="1:5" ht="12.75">
      <c r="A72" s="35" t="s">
        <v>56</v>
      </c>
      <c r="E72" s="40" t="s">
        <v>5</v>
      </c>
    </row>
    <row r="73" spans="1:5" ht="12.75">
      <c r="A73" t="s">
        <v>57</v>
      </c>
      <c r="E73" s="39" t="s">
        <v>5</v>
      </c>
    </row>
    <row r="74" spans="1:16" ht="25.5">
      <c r="A74" t="s">
        <v>50</v>
      </c>
      <c s="34" t="s">
        <v>112</v>
      </c>
      <c s="34" t="s">
        <v>5138</v>
      </c>
      <c s="35" t="s">
        <v>5</v>
      </c>
      <c s="6" t="s">
        <v>5139</v>
      </c>
      <c s="36" t="s">
        <v>78</v>
      </c>
      <c s="37">
        <v>3200</v>
      </c>
      <c s="36">
        <v>0</v>
      </c>
      <c s="36">
        <f>ROUND(G74*H74,6)</f>
      </c>
      <c r="L74" s="38">
        <v>0</v>
      </c>
      <c s="32">
        <f>ROUND(ROUND(L74,2)*ROUND(G74,3),2)</f>
      </c>
      <c s="36" t="s">
        <v>98</v>
      </c>
      <c>
        <f>(M74*21)/100</f>
      </c>
      <c t="s">
        <v>28</v>
      </c>
    </row>
    <row r="75" spans="1:5" ht="25.5">
      <c r="A75" s="35" t="s">
        <v>55</v>
      </c>
      <c r="E75" s="39" t="s">
        <v>5139</v>
      </c>
    </row>
    <row r="76" spans="1:5" ht="12.75">
      <c r="A76" s="35" t="s">
        <v>56</v>
      </c>
      <c r="E76" s="40" t="s">
        <v>5</v>
      </c>
    </row>
    <row r="77" spans="1:5" ht="12.75">
      <c r="A77" t="s">
        <v>57</v>
      </c>
      <c r="E77" s="39" t="s">
        <v>5</v>
      </c>
    </row>
    <row r="78" spans="1:16" ht="25.5">
      <c r="A78" t="s">
        <v>50</v>
      </c>
      <c s="34" t="s">
        <v>115</v>
      </c>
      <c s="34" t="s">
        <v>5140</v>
      </c>
      <c s="35" t="s">
        <v>5</v>
      </c>
      <c s="6" t="s">
        <v>5141</v>
      </c>
      <c s="36" t="s">
        <v>78</v>
      </c>
      <c s="37">
        <v>3200</v>
      </c>
      <c s="36">
        <v>0.00018</v>
      </c>
      <c s="36">
        <f>ROUND(G78*H78,6)</f>
      </c>
      <c r="L78" s="38">
        <v>0</v>
      </c>
      <c s="32">
        <f>ROUND(ROUND(L78,2)*ROUND(G78,3),2)</f>
      </c>
      <c s="36" t="s">
        <v>98</v>
      </c>
      <c>
        <f>(M78*21)/100</f>
      </c>
      <c t="s">
        <v>28</v>
      </c>
    </row>
    <row r="79" spans="1:5" ht="25.5">
      <c r="A79" s="35" t="s">
        <v>55</v>
      </c>
      <c r="E79" s="39" t="s">
        <v>5141</v>
      </c>
    </row>
    <row r="80" spans="1:5" ht="12.75">
      <c r="A80" s="35" t="s">
        <v>56</v>
      </c>
      <c r="E80" s="40" t="s">
        <v>5</v>
      </c>
    </row>
    <row r="81" spans="1:5" ht="12.75">
      <c r="A81" t="s">
        <v>57</v>
      </c>
      <c r="E81" s="39" t="s">
        <v>5</v>
      </c>
    </row>
    <row r="82" spans="1:16" ht="25.5">
      <c r="A82" t="s">
        <v>50</v>
      </c>
      <c s="34" t="s">
        <v>118</v>
      </c>
      <c s="34" t="s">
        <v>5142</v>
      </c>
      <c s="35" t="s">
        <v>5</v>
      </c>
      <c s="6" t="s">
        <v>5143</v>
      </c>
      <c s="36" t="s">
        <v>78</v>
      </c>
      <c s="37">
        <v>100</v>
      </c>
      <c s="36">
        <v>0</v>
      </c>
      <c s="36">
        <f>ROUND(G82*H82,6)</f>
      </c>
      <c r="L82" s="38">
        <v>0</v>
      </c>
      <c s="32">
        <f>ROUND(ROUND(L82,2)*ROUND(G82,3),2)</f>
      </c>
      <c s="36" t="s">
        <v>98</v>
      </c>
      <c>
        <f>(M82*21)/100</f>
      </c>
      <c t="s">
        <v>28</v>
      </c>
    </row>
    <row r="83" spans="1:5" ht="25.5">
      <c r="A83" s="35" t="s">
        <v>55</v>
      </c>
      <c r="E83" s="39" t="s">
        <v>5143</v>
      </c>
    </row>
    <row r="84" spans="1:5" ht="12.75">
      <c r="A84" s="35" t="s">
        <v>56</v>
      </c>
      <c r="E84" s="40" t="s">
        <v>5</v>
      </c>
    </row>
    <row r="85" spans="1:5" ht="12.75">
      <c r="A85" t="s">
        <v>57</v>
      </c>
      <c r="E85" s="39" t="s">
        <v>5</v>
      </c>
    </row>
    <row r="86" spans="1:16" ht="25.5">
      <c r="A86" t="s">
        <v>50</v>
      </c>
      <c s="34" t="s">
        <v>121</v>
      </c>
      <c s="34" t="s">
        <v>5144</v>
      </c>
      <c s="35" t="s">
        <v>5</v>
      </c>
      <c s="6" t="s">
        <v>5145</v>
      </c>
      <c s="36" t="s">
        <v>78</v>
      </c>
      <c s="37">
        <v>100</v>
      </c>
      <c s="36">
        <v>0.00065</v>
      </c>
      <c s="36">
        <f>ROUND(G86*H86,6)</f>
      </c>
      <c r="L86" s="38">
        <v>0</v>
      </c>
      <c s="32">
        <f>ROUND(ROUND(L86,2)*ROUND(G86,3),2)</f>
      </c>
      <c s="36" t="s">
        <v>98</v>
      </c>
      <c>
        <f>(M86*21)/100</f>
      </c>
      <c t="s">
        <v>28</v>
      </c>
    </row>
    <row r="87" spans="1:5" ht="25.5">
      <c r="A87" s="35" t="s">
        <v>55</v>
      </c>
      <c r="E87" s="39" t="s">
        <v>5145</v>
      </c>
    </row>
    <row r="88" spans="1:5" ht="12.75">
      <c r="A88" s="35" t="s">
        <v>56</v>
      </c>
      <c r="E88" s="40" t="s">
        <v>5</v>
      </c>
    </row>
    <row r="89" spans="1:5" ht="12.75">
      <c r="A89" t="s">
        <v>57</v>
      </c>
      <c r="E89" s="39" t="s">
        <v>5</v>
      </c>
    </row>
    <row r="90" spans="1:16" ht="25.5">
      <c r="A90" t="s">
        <v>50</v>
      </c>
      <c s="34" t="s">
        <v>124</v>
      </c>
      <c s="34" t="s">
        <v>5146</v>
      </c>
      <c s="35" t="s">
        <v>5</v>
      </c>
      <c s="6" t="s">
        <v>5147</v>
      </c>
      <c s="36" t="s">
        <v>78</v>
      </c>
      <c s="37">
        <v>300</v>
      </c>
      <c s="36">
        <v>0</v>
      </c>
      <c s="36">
        <f>ROUND(G90*H90,6)</f>
      </c>
      <c r="L90" s="38">
        <v>0</v>
      </c>
      <c s="32">
        <f>ROUND(ROUND(L90,2)*ROUND(G90,3),2)</f>
      </c>
      <c s="36" t="s">
        <v>98</v>
      </c>
      <c>
        <f>(M90*21)/100</f>
      </c>
      <c t="s">
        <v>28</v>
      </c>
    </row>
    <row r="91" spans="1:5" ht="25.5">
      <c r="A91" s="35" t="s">
        <v>55</v>
      </c>
      <c r="E91" s="39" t="s">
        <v>5147</v>
      </c>
    </row>
    <row r="92" spans="1:5" ht="12.75">
      <c r="A92" s="35" t="s">
        <v>56</v>
      </c>
      <c r="E92" s="40" t="s">
        <v>5</v>
      </c>
    </row>
    <row r="93" spans="1:5" ht="12.75">
      <c r="A93" t="s">
        <v>57</v>
      </c>
      <c r="E93" s="39" t="s">
        <v>5</v>
      </c>
    </row>
    <row r="94" spans="1:16" ht="25.5">
      <c r="A94" t="s">
        <v>50</v>
      </c>
      <c s="34" t="s">
        <v>127</v>
      </c>
      <c s="34" t="s">
        <v>5148</v>
      </c>
      <c s="35" t="s">
        <v>5</v>
      </c>
      <c s="6" t="s">
        <v>5149</v>
      </c>
      <c s="36" t="s">
        <v>78</v>
      </c>
      <c s="37">
        <v>300</v>
      </c>
      <c s="36">
        <v>0.00098</v>
      </c>
      <c s="36">
        <f>ROUND(G94*H94,6)</f>
      </c>
      <c r="L94" s="38">
        <v>0</v>
      </c>
      <c s="32">
        <f>ROUND(ROUND(L94,2)*ROUND(G94,3),2)</f>
      </c>
      <c s="36" t="s">
        <v>98</v>
      </c>
      <c>
        <f>(M94*21)/100</f>
      </c>
      <c t="s">
        <v>28</v>
      </c>
    </row>
    <row r="95" spans="1:5" ht="25.5">
      <c r="A95" s="35" t="s">
        <v>55</v>
      </c>
      <c r="E95" s="39" t="s">
        <v>5149</v>
      </c>
    </row>
    <row r="96" spans="1:5" ht="12.75">
      <c r="A96" s="35" t="s">
        <v>56</v>
      </c>
      <c r="E96" s="40" t="s">
        <v>5</v>
      </c>
    </row>
    <row r="97" spans="1:5" ht="12.75">
      <c r="A97" t="s">
        <v>57</v>
      </c>
      <c r="E97" s="39" t="s">
        <v>5</v>
      </c>
    </row>
    <row r="98" spans="1:16" ht="25.5">
      <c r="A98" t="s">
        <v>50</v>
      </c>
      <c s="34" t="s">
        <v>130</v>
      </c>
      <c s="34" t="s">
        <v>5150</v>
      </c>
      <c s="35" t="s">
        <v>5</v>
      </c>
      <c s="6" t="s">
        <v>5151</v>
      </c>
      <c s="36" t="s">
        <v>78</v>
      </c>
      <c s="37">
        <v>65</v>
      </c>
      <c s="36">
        <v>0</v>
      </c>
      <c s="36">
        <f>ROUND(G98*H98,6)</f>
      </c>
      <c r="L98" s="38">
        <v>0</v>
      </c>
      <c s="32">
        <f>ROUND(ROUND(L98,2)*ROUND(G98,3),2)</f>
      </c>
      <c s="36" t="s">
        <v>98</v>
      </c>
      <c>
        <f>(M98*21)/100</f>
      </c>
      <c t="s">
        <v>28</v>
      </c>
    </row>
    <row r="99" spans="1:5" ht="25.5">
      <c r="A99" s="35" t="s">
        <v>55</v>
      </c>
      <c r="E99" s="39" t="s">
        <v>5151</v>
      </c>
    </row>
    <row r="100" spans="1:5" ht="12.75">
      <c r="A100" s="35" t="s">
        <v>56</v>
      </c>
      <c r="E100" s="40" t="s">
        <v>5</v>
      </c>
    </row>
    <row r="101" spans="1:5" ht="12.75">
      <c r="A101" t="s">
        <v>57</v>
      </c>
      <c r="E101" s="39" t="s">
        <v>5</v>
      </c>
    </row>
    <row r="102" spans="1:16" ht="25.5">
      <c r="A102" t="s">
        <v>50</v>
      </c>
      <c s="34" t="s">
        <v>135</v>
      </c>
      <c s="34" t="s">
        <v>5152</v>
      </c>
      <c s="35" t="s">
        <v>5</v>
      </c>
      <c s="6" t="s">
        <v>5153</v>
      </c>
      <c s="36" t="s">
        <v>78</v>
      </c>
      <c s="37">
        <v>65</v>
      </c>
      <c s="36">
        <v>0.00209</v>
      </c>
      <c s="36">
        <f>ROUND(G102*H102,6)</f>
      </c>
      <c r="L102" s="38">
        <v>0</v>
      </c>
      <c s="32">
        <f>ROUND(ROUND(L102,2)*ROUND(G102,3),2)</f>
      </c>
      <c s="36" t="s">
        <v>98</v>
      </c>
      <c>
        <f>(M102*21)/100</f>
      </c>
      <c t="s">
        <v>28</v>
      </c>
    </row>
    <row r="103" spans="1:5" ht="25.5">
      <c r="A103" s="35" t="s">
        <v>55</v>
      </c>
      <c r="E103" s="39" t="s">
        <v>5153</v>
      </c>
    </row>
    <row r="104" spans="1:5" ht="12.75">
      <c r="A104" s="35" t="s">
        <v>56</v>
      </c>
      <c r="E104" s="40" t="s">
        <v>5</v>
      </c>
    </row>
    <row r="105" spans="1:5" ht="12.75">
      <c r="A105" t="s">
        <v>57</v>
      </c>
      <c r="E105" s="39" t="s">
        <v>5</v>
      </c>
    </row>
    <row r="106" spans="1:16" ht="25.5">
      <c r="A106" t="s">
        <v>50</v>
      </c>
      <c s="34" t="s">
        <v>138</v>
      </c>
      <c s="34" t="s">
        <v>5154</v>
      </c>
      <c s="35" t="s">
        <v>5</v>
      </c>
      <c s="6" t="s">
        <v>5155</v>
      </c>
      <c s="36" t="s">
        <v>78</v>
      </c>
      <c s="37">
        <v>65</v>
      </c>
      <c s="36">
        <v>0</v>
      </c>
      <c s="36">
        <f>ROUND(G106*H106,6)</f>
      </c>
      <c r="L106" s="38">
        <v>0</v>
      </c>
      <c s="32">
        <f>ROUND(ROUND(L106,2)*ROUND(G106,3),2)</f>
      </c>
      <c s="36" t="s">
        <v>98</v>
      </c>
      <c>
        <f>(M106*21)/100</f>
      </c>
      <c t="s">
        <v>28</v>
      </c>
    </row>
    <row r="107" spans="1:5" ht="25.5">
      <c r="A107" s="35" t="s">
        <v>55</v>
      </c>
      <c r="E107" s="39" t="s">
        <v>5155</v>
      </c>
    </row>
    <row r="108" spans="1:5" ht="12.75">
      <c r="A108" s="35" t="s">
        <v>56</v>
      </c>
      <c r="E108" s="40" t="s">
        <v>5</v>
      </c>
    </row>
    <row r="109" spans="1:5" ht="12.75">
      <c r="A109" t="s">
        <v>57</v>
      </c>
      <c r="E109" s="39" t="s">
        <v>5</v>
      </c>
    </row>
    <row r="110" spans="1:16" ht="25.5">
      <c r="A110" t="s">
        <v>50</v>
      </c>
      <c s="34" t="s">
        <v>141</v>
      </c>
      <c s="34" t="s">
        <v>5156</v>
      </c>
      <c s="35" t="s">
        <v>5</v>
      </c>
      <c s="6" t="s">
        <v>5157</v>
      </c>
      <c s="36" t="s">
        <v>78</v>
      </c>
      <c s="37">
        <v>65</v>
      </c>
      <c s="36">
        <v>0.00269</v>
      </c>
      <c s="36">
        <f>ROUND(G110*H110,6)</f>
      </c>
      <c r="L110" s="38">
        <v>0</v>
      </c>
      <c s="32">
        <f>ROUND(ROUND(L110,2)*ROUND(G110,3),2)</f>
      </c>
      <c s="36" t="s">
        <v>98</v>
      </c>
      <c>
        <f>(M110*21)/100</f>
      </c>
      <c t="s">
        <v>28</v>
      </c>
    </row>
    <row r="111" spans="1:5" ht="25.5">
      <c r="A111" s="35" t="s">
        <v>55</v>
      </c>
      <c r="E111" s="39" t="s">
        <v>5157</v>
      </c>
    </row>
    <row r="112" spans="1:5" ht="12.75">
      <c r="A112" s="35" t="s">
        <v>56</v>
      </c>
      <c r="E112" s="40" t="s">
        <v>5</v>
      </c>
    </row>
    <row r="113" spans="1:5" ht="12.75">
      <c r="A113" t="s">
        <v>57</v>
      </c>
      <c r="E113" s="39" t="s">
        <v>5</v>
      </c>
    </row>
    <row r="114" spans="1:16" ht="25.5">
      <c r="A114" t="s">
        <v>50</v>
      </c>
      <c s="34" t="s">
        <v>144</v>
      </c>
      <c s="34" t="s">
        <v>5158</v>
      </c>
      <c s="35" t="s">
        <v>5</v>
      </c>
      <c s="6" t="s">
        <v>5159</v>
      </c>
      <c s="36" t="s">
        <v>85</v>
      </c>
      <c s="37">
        <v>4480</v>
      </c>
      <c s="36">
        <v>0</v>
      </c>
      <c s="36">
        <f>ROUND(G114*H114,6)</f>
      </c>
      <c r="L114" s="38">
        <v>0</v>
      </c>
      <c s="32">
        <f>ROUND(ROUND(L114,2)*ROUND(G114,3),2)</f>
      </c>
      <c s="36" t="s">
        <v>316</v>
      </c>
      <c>
        <f>(M114*21)/100</f>
      </c>
      <c t="s">
        <v>28</v>
      </c>
    </row>
    <row r="115" spans="1:5" ht="25.5">
      <c r="A115" s="35" t="s">
        <v>55</v>
      </c>
      <c r="E115" s="39" t="s">
        <v>5159</v>
      </c>
    </row>
    <row r="116" spans="1:5" ht="12.75">
      <c r="A116" s="35" t="s">
        <v>56</v>
      </c>
      <c r="E116" s="40" t="s">
        <v>5</v>
      </c>
    </row>
    <row r="117" spans="1:5" ht="12.75">
      <c r="A117" t="s">
        <v>57</v>
      </c>
      <c r="E117" s="39" t="s">
        <v>5</v>
      </c>
    </row>
    <row r="118" spans="1:16" ht="25.5">
      <c r="A118" t="s">
        <v>50</v>
      </c>
      <c s="34" t="s">
        <v>149</v>
      </c>
      <c s="34" t="s">
        <v>5160</v>
      </c>
      <c s="35" t="s">
        <v>5</v>
      </c>
      <c s="6" t="s">
        <v>5161</v>
      </c>
      <c s="36" t="s">
        <v>85</v>
      </c>
      <c s="37">
        <v>5</v>
      </c>
      <c s="36">
        <v>0</v>
      </c>
      <c s="36">
        <f>ROUND(G118*H118,6)</f>
      </c>
      <c r="L118" s="38">
        <v>0</v>
      </c>
      <c s="32">
        <f>ROUND(ROUND(L118,2)*ROUND(G118,3),2)</f>
      </c>
      <c s="36" t="s">
        <v>316</v>
      </c>
      <c>
        <f>(M118*21)/100</f>
      </c>
      <c t="s">
        <v>28</v>
      </c>
    </row>
    <row r="119" spans="1:5" ht="25.5">
      <c r="A119" s="35" t="s">
        <v>55</v>
      </c>
      <c r="E119" s="39" t="s">
        <v>5161</v>
      </c>
    </row>
    <row r="120" spans="1:5" ht="12.75">
      <c r="A120" s="35" t="s">
        <v>56</v>
      </c>
      <c r="E120" s="40" t="s">
        <v>5</v>
      </c>
    </row>
    <row r="121" spans="1:5" ht="12.75">
      <c r="A121" t="s">
        <v>57</v>
      </c>
      <c r="E121" s="39" t="s">
        <v>5</v>
      </c>
    </row>
    <row r="122" spans="1:16" ht="12.75">
      <c r="A122" t="s">
        <v>50</v>
      </c>
      <c s="34" t="s">
        <v>152</v>
      </c>
      <c s="34" t="s">
        <v>5162</v>
      </c>
      <c s="35" t="s">
        <v>5</v>
      </c>
      <c s="6" t="s">
        <v>5163</v>
      </c>
      <c s="36" t="s">
        <v>85</v>
      </c>
      <c s="37">
        <v>5</v>
      </c>
      <c s="36">
        <v>9E-05</v>
      </c>
      <c s="36">
        <f>ROUND(G122*H122,6)</f>
      </c>
      <c r="L122" s="38">
        <v>0</v>
      </c>
      <c s="32">
        <f>ROUND(ROUND(L122,2)*ROUND(G122,3),2)</f>
      </c>
      <c s="36" t="s">
        <v>98</v>
      </c>
      <c>
        <f>(M122*21)/100</f>
      </c>
      <c t="s">
        <v>28</v>
      </c>
    </row>
    <row r="123" spans="1:5" ht="12.75">
      <c r="A123" s="35" t="s">
        <v>55</v>
      </c>
      <c r="E123" s="39" t="s">
        <v>5163</v>
      </c>
    </row>
    <row r="124" spans="1:5" ht="12.75">
      <c r="A124" s="35" t="s">
        <v>56</v>
      </c>
      <c r="E124" s="40" t="s">
        <v>5</v>
      </c>
    </row>
    <row r="125" spans="1:5" ht="12.75">
      <c r="A125" t="s">
        <v>57</v>
      </c>
      <c r="E125" s="39" t="s">
        <v>5</v>
      </c>
    </row>
    <row r="126" spans="1:16" ht="12.75">
      <c r="A126" t="s">
        <v>50</v>
      </c>
      <c s="34" t="s">
        <v>156</v>
      </c>
      <c s="34" t="s">
        <v>5164</v>
      </c>
      <c s="35" t="s">
        <v>5</v>
      </c>
      <c s="6" t="s">
        <v>5165</v>
      </c>
      <c s="36" t="s">
        <v>85</v>
      </c>
      <c s="37">
        <v>2</v>
      </c>
      <c s="36">
        <v>0</v>
      </c>
      <c s="36">
        <f>ROUND(G126*H126,6)</f>
      </c>
      <c r="L126" s="38">
        <v>0</v>
      </c>
      <c s="32">
        <f>ROUND(ROUND(L126,2)*ROUND(G126,3),2)</f>
      </c>
      <c s="36" t="s">
        <v>316</v>
      </c>
      <c>
        <f>(M126*21)/100</f>
      </c>
      <c t="s">
        <v>28</v>
      </c>
    </row>
    <row r="127" spans="1:5" ht="12.75">
      <c r="A127" s="35" t="s">
        <v>55</v>
      </c>
      <c r="E127" s="39" t="s">
        <v>5165</v>
      </c>
    </row>
    <row r="128" spans="1:5" ht="12.75">
      <c r="A128" s="35" t="s">
        <v>56</v>
      </c>
      <c r="E128" s="40" t="s">
        <v>5</v>
      </c>
    </row>
    <row r="129" spans="1:5" ht="12.75">
      <c r="A129" t="s">
        <v>57</v>
      </c>
      <c r="E129" s="39" t="s">
        <v>5</v>
      </c>
    </row>
    <row r="130" spans="1:16" ht="12.75">
      <c r="A130" t="s">
        <v>50</v>
      </c>
      <c s="34" t="s">
        <v>159</v>
      </c>
      <c s="34" t="s">
        <v>5166</v>
      </c>
      <c s="35" t="s">
        <v>5</v>
      </c>
      <c s="6" t="s">
        <v>5167</v>
      </c>
      <c s="36" t="s">
        <v>85</v>
      </c>
      <c s="37">
        <v>2</v>
      </c>
      <c s="36">
        <v>0.00011</v>
      </c>
      <c s="36">
        <f>ROUND(G130*H130,6)</f>
      </c>
      <c r="L130" s="38">
        <v>0</v>
      </c>
      <c s="32">
        <f>ROUND(ROUND(L130,2)*ROUND(G130,3),2)</f>
      </c>
      <c s="36" t="s">
        <v>98</v>
      </c>
      <c>
        <f>(M130*21)/100</f>
      </c>
      <c t="s">
        <v>28</v>
      </c>
    </row>
    <row r="131" spans="1:5" ht="12.75">
      <c r="A131" s="35" t="s">
        <v>55</v>
      </c>
      <c r="E131" s="39" t="s">
        <v>5167</v>
      </c>
    </row>
    <row r="132" spans="1:5" ht="12.75">
      <c r="A132" s="35" t="s">
        <v>56</v>
      </c>
      <c r="E132" s="40" t="s">
        <v>5</v>
      </c>
    </row>
    <row r="133" spans="1:5" ht="12.75">
      <c r="A133" t="s">
        <v>57</v>
      </c>
      <c r="E133" s="39" t="s">
        <v>5</v>
      </c>
    </row>
    <row r="134" spans="1:16" ht="12.75">
      <c r="A134" t="s">
        <v>50</v>
      </c>
      <c s="34" t="s">
        <v>162</v>
      </c>
      <c s="34" t="s">
        <v>5168</v>
      </c>
      <c s="35" t="s">
        <v>5</v>
      </c>
      <c s="6" t="s">
        <v>5169</v>
      </c>
      <c s="36" t="s">
        <v>85</v>
      </c>
      <c s="37">
        <v>1</v>
      </c>
      <c s="36">
        <v>0</v>
      </c>
      <c s="36">
        <f>ROUND(G134*H134,6)</f>
      </c>
      <c r="L134" s="38">
        <v>0</v>
      </c>
      <c s="32">
        <f>ROUND(ROUND(L134,2)*ROUND(G134,3),2)</f>
      </c>
      <c s="36" t="s">
        <v>316</v>
      </c>
      <c>
        <f>(M134*21)/100</f>
      </c>
      <c t="s">
        <v>28</v>
      </c>
    </row>
    <row r="135" spans="1:5" ht="12.75">
      <c r="A135" s="35" t="s">
        <v>55</v>
      </c>
      <c r="E135" s="39" t="s">
        <v>5169</v>
      </c>
    </row>
    <row r="136" spans="1:5" ht="12.75">
      <c r="A136" s="35" t="s">
        <v>56</v>
      </c>
      <c r="E136" s="40" t="s">
        <v>5</v>
      </c>
    </row>
    <row r="137" spans="1:5" ht="12.75">
      <c r="A137" t="s">
        <v>57</v>
      </c>
      <c r="E137" s="39" t="s">
        <v>5</v>
      </c>
    </row>
    <row r="138" spans="1:16" ht="12.75">
      <c r="A138" t="s">
        <v>50</v>
      </c>
      <c s="34" t="s">
        <v>165</v>
      </c>
      <c s="34" t="s">
        <v>5170</v>
      </c>
      <c s="35" t="s">
        <v>5</v>
      </c>
      <c s="6" t="s">
        <v>5171</v>
      </c>
      <c s="36" t="s">
        <v>228</v>
      </c>
      <c s="37">
        <v>1</v>
      </c>
      <c s="36">
        <v>0</v>
      </c>
      <c s="36">
        <f>ROUND(G138*H138,6)</f>
      </c>
      <c r="L138" s="38">
        <v>0</v>
      </c>
      <c s="32">
        <f>ROUND(ROUND(L138,2)*ROUND(G138,3),2)</f>
      </c>
      <c s="36" t="s">
        <v>98</v>
      </c>
      <c>
        <f>(M138*21)/100</f>
      </c>
      <c t="s">
        <v>28</v>
      </c>
    </row>
    <row r="139" spans="1:5" ht="12.75">
      <c r="A139" s="35" t="s">
        <v>55</v>
      </c>
      <c r="E139" s="39" t="s">
        <v>5171</v>
      </c>
    </row>
    <row r="140" spans="1:5" ht="12.75">
      <c r="A140" s="35" t="s">
        <v>56</v>
      </c>
      <c r="E140" s="40" t="s">
        <v>5</v>
      </c>
    </row>
    <row r="141" spans="1:5" ht="12.75">
      <c r="A141" t="s">
        <v>57</v>
      </c>
      <c r="E141" s="39" t="s">
        <v>5</v>
      </c>
    </row>
    <row r="142" spans="1:16" ht="38.25">
      <c r="A142" t="s">
        <v>50</v>
      </c>
      <c s="34" t="s">
        <v>169</v>
      </c>
      <c s="34" t="s">
        <v>5172</v>
      </c>
      <c s="35" t="s">
        <v>5</v>
      </c>
      <c s="6" t="s">
        <v>5173</v>
      </c>
      <c s="36" t="s">
        <v>85</v>
      </c>
      <c s="37">
        <v>22</v>
      </c>
      <c s="36">
        <v>0</v>
      </c>
      <c s="36">
        <f>ROUND(G142*H142,6)</f>
      </c>
      <c r="L142" s="38">
        <v>0</v>
      </c>
      <c s="32">
        <f>ROUND(ROUND(L142,2)*ROUND(G142,3),2)</f>
      </c>
      <c s="36" t="s">
        <v>316</v>
      </c>
      <c>
        <f>(M142*21)/100</f>
      </c>
      <c t="s">
        <v>28</v>
      </c>
    </row>
    <row r="143" spans="1:5" ht="38.25">
      <c r="A143" s="35" t="s">
        <v>55</v>
      </c>
      <c r="E143" s="39" t="s">
        <v>5173</v>
      </c>
    </row>
    <row r="144" spans="1:5" ht="12.75">
      <c r="A144" s="35" t="s">
        <v>56</v>
      </c>
      <c r="E144" s="40" t="s">
        <v>5</v>
      </c>
    </row>
    <row r="145" spans="1:5" ht="12.75">
      <c r="A145" t="s">
        <v>57</v>
      </c>
      <c r="E145" s="39" t="s">
        <v>5</v>
      </c>
    </row>
    <row r="146" spans="1:16" ht="12.75">
      <c r="A146" t="s">
        <v>50</v>
      </c>
      <c s="34" t="s">
        <v>172</v>
      </c>
      <c s="34" t="s">
        <v>5174</v>
      </c>
      <c s="35" t="s">
        <v>5</v>
      </c>
      <c s="6" t="s">
        <v>5175</v>
      </c>
      <c s="36" t="s">
        <v>85</v>
      </c>
      <c s="37">
        <v>22</v>
      </c>
      <c s="36">
        <v>0.0001</v>
      </c>
      <c s="36">
        <f>ROUND(G146*H146,6)</f>
      </c>
      <c r="L146" s="38">
        <v>0</v>
      </c>
      <c s="32">
        <f>ROUND(ROUND(L146,2)*ROUND(G146,3),2)</f>
      </c>
      <c s="36" t="s">
        <v>98</v>
      </c>
      <c>
        <f>(M146*21)/100</f>
      </c>
      <c t="s">
        <v>28</v>
      </c>
    </row>
    <row r="147" spans="1:5" ht="12.75">
      <c r="A147" s="35" t="s">
        <v>55</v>
      </c>
      <c r="E147" s="39" t="s">
        <v>5175</v>
      </c>
    </row>
    <row r="148" spans="1:5" ht="12.75">
      <c r="A148" s="35" t="s">
        <v>56</v>
      </c>
      <c r="E148" s="40" t="s">
        <v>5</v>
      </c>
    </row>
    <row r="149" spans="1:5" ht="12.75">
      <c r="A149" t="s">
        <v>57</v>
      </c>
      <c r="E149" s="39" t="s">
        <v>5</v>
      </c>
    </row>
    <row r="150" spans="1:16" ht="25.5">
      <c r="A150" t="s">
        <v>50</v>
      </c>
      <c s="34" t="s">
        <v>175</v>
      </c>
      <c s="34" t="s">
        <v>5176</v>
      </c>
      <c s="35" t="s">
        <v>5</v>
      </c>
      <c s="6" t="s">
        <v>5177</v>
      </c>
      <c s="36" t="s">
        <v>85</v>
      </c>
      <c s="37">
        <v>584</v>
      </c>
      <c s="36">
        <v>0</v>
      </c>
      <c s="36">
        <f>ROUND(G150*H150,6)</f>
      </c>
      <c r="L150" s="38">
        <v>0</v>
      </c>
      <c s="32">
        <f>ROUND(ROUND(L150,2)*ROUND(G150,3),2)</f>
      </c>
      <c s="36" t="s">
        <v>316</v>
      </c>
      <c>
        <f>(M150*21)/100</f>
      </c>
      <c t="s">
        <v>28</v>
      </c>
    </row>
    <row r="151" spans="1:5" ht="25.5">
      <c r="A151" s="35" t="s">
        <v>55</v>
      </c>
      <c r="E151" s="39" t="s">
        <v>5177</v>
      </c>
    </row>
    <row r="152" spans="1:5" ht="12.75">
      <c r="A152" s="35" t="s">
        <v>56</v>
      </c>
      <c r="E152" s="40" t="s">
        <v>5</v>
      </c>
    </row>
    <row r="153" spans="1:5" ht="12.75">
      <c r="A153" t="s">
        <v>57</v>
      </c>
      <c r="E153" s="39" t="s">
        <v>5</v>
      </c>
    </row>
    <row r="154" spans="1:16" ht="12.75">
      <c r="A154" t="s">
        <v>50</v>
      </c>
      <c s="34" t="s">
        <v>180</v>
      </c>
      <c s="34" t="s">
        <v>5178</v>
      </c>
      <c s="35" t="s">
        <v>5</v>
      </c>
      <c s="6" t="s">
        <v>5179</v>
      </c>
      <c s="36" t="s">
        <v>228</v>
      </c>
      <c s="37">
        <v>584</v>
      </c>
      <c s="36">
        <v>0</v>
      </c>
      <c s="36">
        <f>ROUND(G154*H154,6)</f>
      </c>
      <c r="L154" s="38">
        <v>0</v>
      </c>
      <c s="32">
        <f>ROUND(ROUND(L154,2)*ROUND(G154,3),2)</f>
      </c>
      <c s="36" t="s">
        <v>98</v>
      </c>
      <c>
        <f>(M154*21)/100</f>
      </c>
      <c t="s">
        <v>28</v>
      </c>
    </row>
    <row r="155" spans="1:5" ht="12.75">
      <c r="A155" s="35" t="s">
        <v>55</v>
      </c>
      <c r="E155" s="39" t="s">
        <v>5179</v>
      </c>
    </row>
    <row r="156" spans="1:5" ht="12.75">
      <c r="A156" s="35" t="s">
        <v>56</v>
      </c>
      <c r="E156" s="40" t="s">
        <v>5</v>
      </c>
    </row>
    <row r="157" spans="1:5" ht="12.75">
      <c r="A157" t="s">
        <v>57</v>
      </c>
      <c r="E157" s="39" t="s">
        <v>5</v>
      </c>
    </row>
    <row r="158" spans="1:16" ht="38.25">
      <c r="A158" t="s">
        <v>50</v>
      </c>
      <c s="34" t="s">
        <v>183</v>
      </c>
      <c s="34" t="s">
        <v>5180</v>
      </c>
      <c s="35" t="s">
        <v>5</v>
      </c>
      <c s="6" t="s">
        <v>5181</v>
      </c>
      <c s="36" t="s">
        <v>85</v>
      </c>
      <c s="37">
        <v>56</v>
      </c>
      <c s="36">
        <v>0</v>
      </c>
      <c s="36">
        <f>ROUND(G158*H158,6)</f>
      </c>
      <c r="L158" s="38">
        <v>0</v>
      </c>
      <c s="32">
        <f>ROUND(ROUND(L158,2)*ROUND(G158,3),2)</f>
      </c>
      <c s="36" t="s">
        <v>316</v>
      </c>
      <c>
        <f>(M158*21)/100</f>
      </c>
      <c t="s">
        <v>28</v>
      </c>
    </row>
    <row r="159" spans="1:5" ht="38.25">
      <c r="A159" s="35" t="s">
        <v>55</v>
      </c>
      <c r="E159" s="39" t="s">
        <v>5182</v>
      </c>
    </row>
    <row r="160" spans="1:5" ht="12.75">
      <c r="A160" s="35" t="s">
        <v>56</v>
      </c>
      <c r="E160" s="40" t="s">
        <v>5</v>
      </c>
    </row>
    <row r="161" spans="1:5" ht="12.75">
      <c r="A161" t="s">
        <v>57</v>
      </c>
      <c r="E161" s="39" t="s">
        <v>5</v>
      </c>
    </row>
    <row r="162" spans="1:16" ht="12.75">
      <c r="A162" t="s">
        <v>50</v>
      </c>
      <c s="34" t="s">
        <v>186</v>
      </c>
      <c s="34" t="s">
        <v>5183</v>
      </c>
      <c s="35" t="s">
        <v>5</v>
      </c>
      <c s="6" t="s">
        <v>5184</v>
      </c>
      <c s="36" t="s">
        <v>228</v>
      </c>
      <c s="37">
        <v>56</v>
      </c>
      <c s="36">
        <v>0</v>
      </c>
      <c s="36">
        <f>ROUND(G162*H162,6)</f>
      </c>
      <c r="L162" s="38">
        <v>0</v>
      </c>
      <c s="32">
        <f>ROUND(ROUND(L162,2)*ROUND(G162,3),2)</f>
      </c>
      <c s="36" t="s">
        <v>98</v>
      </c>
      <c>
        <f>(M162*21)/100</f>
      </c>
      <c t="s">
        <v>28</v>
      </c>
    </row>
    <row r="163" spans="1:5" ht="12.75">
      <c r="A163" s="35" t="s">
        <v>55</v>
      </c>
      <c r="E163" s="39" t="s">
        <v>5184</v>
      </c>
    </row>
    <row r="164" spans="1:5" ht="12.75">
      <c r="A164" s="35" t="s">
        <v>56</v>
      </c>
      <c r="E164" s="40" t="s">
        <v>5</v>
      </c>
    </row>
    <row r="165" spans="1:5" ht="12.75">
      <c r="A165" t="s">
        <v>57</v>
      </c>
      <c r="E165" s="39" t="s">
        <v>5</v>
      </c>
    </row>
    <row r="166" spans="1:16" ht="38.25">
      <c r="A166" t="s">
        <v>50</v>
      </c>
      <c s="34" t="s">
        <v>189</v>
      </c>
      <c s="34" t="s">
        <v>5185</v>
      </c>
      <c s="35" t="s">
        <v>5</v>
      </c>
      <c s="6" t="s">
        <v>5186</v>
      </c>
      <c s="36" t="s">
        <v>85</v>
      </c>
      <c s="37">
        <v>58</v>
      </c>
      <c s="36">
        <v>0</v>
      </c>
      <c s="36">
        <f>ROUND(G166*H166,6)</f>
      </c>
      <c r="L166" s="38">
        <v>0</v>
      </c>
      <c s="32">
        <f>ROUND(ROUND(L166,2)*ROUND(G166,3),2)</f>
      </c>
      <c s="36" t="s">
        <v>316</v>
      </c>
      <c>
        <f>(M166*21)/100</f>
      </c>
      <c t="s">
        <v>28</v>
      </c>
    </row>
    <row r="167" spans="1:5" ht="38.25">
      <c r="A167" s="35" t="s">
        <v>55</v>
      </c>
      <c r="E167" s="39" t="s">
        <v>5187</v>
      </c>
    </row>
    <row r="168" spans="1:5" ht="12.75">
      <c r="A168" s="35" t="s">
        <v>56</v>
      </c>
      <c r="E168" s="40" t="s">
        <v>5</v>
      </c>
    </row>
    <row r="169" spans="1:5" ht="12.75">
      <c r="A169" t="s">
        <v>57</v>
      </c>
      <c r="E169" s="39" t="s">
        <v>5</v>
      </c>
    </row>
    <row r="170" spans="1:16" ht="12.75">
      <c r="A170" t="s">
        <v>50</v>
      </c>
      <c s="34" t="s">
        <v>474</v>
      </c>
      <c s="34" t="s">
        <v>5188</v>
      </c>
      <c s="35" t="s">
        <v>5</v>
      </c>
      <c s="6" t="s">
        <v>5189</v>
      </c>
      <c s="36" t="s">
        <v>228</v>
      </c>
      <c s="37">
        <v>58</v>
      </c>
      <c s="36">
        <v>0</v>
      </c>
      <c s="36">
        <f>ROUND(G170*H170,6)</f>
      </c>
      <c r="L170" s="38">
        <v>0</v>
      </c>
      <c s="32">
        <f>ROUND(ROUND(L170,2)*ROUND(G170,3),2)</f>
      </c>
      <c s="36" t="s">
        <v>98</v>
      </c>
      <c>
        <f>(M170*21)/100</f>
      </c>
      <c t="s">
        <v>28</v>
      </c>
    </row>
    <row r="171" spans="1:5" ht="12.75">
      <c r="A171" s="35" t="s">
        <v>55</v>
      </c>
      <c r="E171" s="39" t="s">
        <v>5189</v>
      </c>
    </row>
    <row r="172" spans="1:5" ht="12.75">
      <c r="A172" s="35" t="s">
        <v>56</v>
      </c>
      <c r="E172" s="40" t="s">
        <v>5</v>
      </c>
    </row>
    <row r="173" spans="1:5" ht="12.75">
      <c r="A173" t="s">
        <v>57</v>
      </c>
      <c r="E173" s="39" t="s">
        <v>5</v>
      </c>
    </row>
    <row r="174" spans="1:16" ht="25.5">
      <c r="A174" t="s">
        <v>50</v>
      </c>
      <c s="34" t="s">
        <v>192</v>
      </c>
      <c s="34" t="s">
        <v>5190</v>
      </c>
      <c s="35" t="s">
        <v>5</v>
      </c>
      <c s="6" t="s">
        <v>5191</v>
      </c>
      <c s="36" t="s">
        <v>85</v>
      </c>
      <c s="37">
        <v>60</v>
      </c>
      <c s="36">
        <v>0</v>
      </c>
      <c s="36">
        <f>ROUND(G174*H174,6)</f>
      </c>
      <c r="L174" s="38">
        <v>0</v>
      </c>
      <c s="32">
        <f>ROUND(ROUND(L174,2)*ROUND(G174,3),2)</f>
      </c>
      <c s="36" t="s">
        <v>316</v>
      </c>
      <c>
        <f>(M174*21)/100</f>
      </c>
      <c t="s">
        <v>28</v>
      </c>
    </row>
    <row r="175" spans="1:5" ht="38.25">
      <c r="A175" s="35" t="s">
        <v>55</v>
      </c>
      <c r="E175" s="39" t="s">
        <v>5192</v>
      </c>
    </row>
    <row r="176" spans="1:5" ht="12.75">
      <c r="A176" s="35" t="s">
        <v>56</v>
      </c>
      <c r="E176" s="40" t="s">
        <v>5</v>
      </c>
    </row>
    <row r="177" spans="1:5" ht="12.75">
      <c r="A177" t="s">
        <v>57</v>
      </c>
      <c r="E177" s="39" t="s">
        <v>5</v>
      </c>
    </row>
    <row r="178" spans="1:16" ht="12.75">
      <c r="A178" t="s">
        <v>50</v>
      </c>
      <c s="34" t="s">
        <v>197</v>
      </c>
      <c s="34" t="s">
        <v>5193</v>
      </c>
      <c s="35" t="s">
        <v>5</v>
      </c>
      <c s="6" t="s">
        <v>5194</v>
      </c>
      <c s="36" t="s">
        <v>228</v>
      </c>
      <c s="37">
        <v>60</v>
      </c>
      <c s="36">
        <v>0</v>
      </c>
      <c s="36">
        <f>ROUND(G178*H178,6)</f>
      </c>
      <c r="L178" s="38">
        <v>0</v>
      </c>
      <c s="32">
        <f>ROUND(ROUND(L178,2)*ROUND(G178,3),2)</f>
      </c>
      <c s="36" t="s">
        <v>98</v>
      </c>
      <c>
        <f>(M178*21)/100</f>
      </c>
      <c t="s">
        <v>28</v>
      </c>
    </row>
    <row r="179" spans="1:5" ht="12.75">
      <c r="A179" s="35" t="s">
        <v>55</v>
      </c>
      <c r="E179" s="39" t="s">
        <v>5194</v>
      </c>
    </row>
    <row r="180" spans="1:5" ht="12.75">
      <c r="A180" s="35" t="s">
        <v>56</v>
      </c>
      <c r="E180" s="40" t="s">
        <v>5</v>
      </c>
    </row>
    <row r="181" spans="1:5" ht="12.75">
      <c r="A181" t="s">
        <v>57</v>
      </c>
      <c r="E181" s="39" t="s">
        <v>5</v>
      </c>
    </row>
    <row r="182" spans="1:16" ht="25.5">
      <c r="A182" t="s">
        <v>50</v>
      </c>
      <c s="34" t="s">
        <v>203</v>
      </c>
      <c s="34" t="s">
        <v>5195</v>
      </c>
      <c s="35" t="s">
        <v>5</v>
      </c>
      <c s="6" t="s">
        <v>5196</v>
      </c>
      <c s="36" t="s">
        <v>85</v>
      </c>
      <c s="37">
        <v>29</v>
      </c>
      <c s="36">
        <v>0</v>
      </c>
      <c s="36">
        <f>ROUND(G182*H182,6)</f>
      </c>
      <c r="L182" s="38">
        <v>0</v>
      </c>
      <c s="32">
        <f>ROUND(ROUND(L182,2)*ROUND(G182,3),2)</f>
      </c>
      <c s="36" t="s">
        <v>316</v>
      </c>
      <c>
        <f>(M182*21)/100</f>
      </c>
      <c t="s">
        <v>28</v>
      </c>
    </row>
    <row r="183" spans="1:5" ht="38.25">
      <c r="A183" s="35" t="s">
        <v>55</v>
      </c>
      <c r="E183" s="39" t="s">
        <v>5197</v>
      </c>
    </row>
    <row r="184" spans="1:5" ht="12.75">
      <c r="A184" s="35" t="s">
        <v>56</v>
      </c>
      <c r="E184" s="40" t="s">
        <v>5</v>
      </c>
    </row>
    <row r="185" spans="1:5" ht="12.75">
      <c r="A185" t="s">
        <v>57</v>
      </c>
      <c r="E185" s="39" t="s">
        <v>5</v>
      </c>
    </row>
    <row r="186" spans="1:16" ht="12.75">
      <c r="A186" t="s">
        <v>50</v>
      </c>
      <c s="34" t="s">
        <v>208</v>
      </c>
      <c s="34" t="s">
        <v>5198</v>
      </c>
      <c s="35" t="s">
        <v>5</v>
      </c>
      <c s="6" t="s">
        <v>5199</v>
      </c>
      <c s="36" t="s">
        <v>228</v>
      </c>
      <c s="37">
        <v>29</v>
      </c>
      <c s="36">
        <v>0</v>
      </c>
      <c s="36">
        <f>ROUND(G186*H186,6)</f>
      </c>
      <c r="L186" s="38">
        <v>0</v>
      </c>
      <c s="32">
        <f>ROUND(ROUND(L186,2)*ROUND(G186,3),2)</f>
      </c>
      <c s="36" t="s">
        <v>98</v>
      </c>
      <c>
        <f>(M186*21)/100</f>
      </c>
      <c t="s">
        <v>28</v>
      </c>
    </row>
    <row r="187" spans="1:5" ht="12.75">
      <c r="A187" s="35" t="s">
        <v>55</v>
      </c>
      <c r="E187" s="39" t="s">
        <v>5199</v>
      </c>
    </row>
    <row r="188" spans="1:5" ht="12.75">
      <c r="A188" s="35" t="s">
        <v>56</v>
      </c>
      <c r="E188" s="40" t="s">
        <v>5</v>
      </c>
    </row>
    <row r="189" spans="1:5" ht="12.75">
      <c r="A189" t="s">
        <v>57</v>
      </c>
      <c r="E189" s="39" t="s">
        <v>5</v>
      </c>
    </row>
    <row r="190" spans="1:16" ht="25.5">
      <c r="A190" t="s">
        <v>50</v>
      </c>
      <c s="34" t="s">
        <v>213</v>
      </c>
      <c s="34" t="s">
        <v>5200</v>
      </c>
      <c s="35" t="s">
        <v>5</v>
      </c>
      <c s="6" t="s">
        <v>5201</v>
      </c>
      <c s="36" t="s">
        <v>85</v>
      </c>
      <c s="37">
        <v>26</v>
      </c>
      <c s="36">
        <v>0</v>
      </c>
      <c s="36">
        <f>ROUND(G190*H190,6)</f>
      </c>
      <c r="L190" s="38">
        <v>0</v>
      </c>
      <c s="32">
        <f>ROUND(ROUND(L190,2)*ROUND(G190,3),2)</f>
      </c>
      <c s="36" t="s">
        <v>316</v>
      </c>
      <c>
        <f>(M190*21)/100</f>
      </c>
      <c t="s">
        <v>28</v>
      </c>
    </row>
    <row r="191" spans="1:5" ht="38.25">
      <c r="A191" s="35" t="s">
        <v>55</v>
      </c>
      <c r="E191" s="39" t="s">
        <v>5202</v>
      </c>
    </row>
    <row r="192" spans="1:5" ht="12.75">
      <c r="A192" s="35" t="s">
        <v>56</v>
      </c>
      <c r="E192" s="40" t="s">
        <v>5</v>
      </c>
    </row>
    <row r="193" spans="1:5" ht="12.75">
      <c r="A193" t="s">
        <v>57</v>
      </c>
      <c r="E193" s="39" t="s">
        <v>5</v>
      </c>
    </row>
    <row r="194" spans="1:16" ht="12.75">
      <c r="A194" t="s">
        <v>50</v>
      </c>
      <c s="34" t="s">
        <v>487</v>
      </c>
      <c s="34" t="s">
        <v>5203</v>
      </c>
      <c s="35" t="s">
        <v>5</v>
      </c>
      <c s="6" t="s">
        <v>5204</v>
      </c>
      <c s="36" t="s">
        <v>228</v>
      </c>
      <c s="37">
        <v>26</v>
      </c>
      <c s="36">
        <v>0</v>
      </c>
      <c s="36">
        <f>ROUND(G194*H194,6)</f>
      </c>
      <c r="L194" s="38">
        <v>0</v>
      </c>
      <c s="32">
        <f>ROUND(ROUND(L194,2)*ROUND(G194,3),2)</f>
      </c>
      <c s="36" t="s">
        <v>98</v>
      </c>
      <c>
        <f>(M194*21)/100</f>
      </c>
      <c t="s">
        <v>28</v>
      </c>
    </row>
    <row r="195" spans="1:5" ht="12.75">
      <c r="A195" s="35" t="s">
        <v>55</v>
      </c>
      <c r="E195" s="39" t="s">
        <v>5204</v>
      </c>
    </row>
    <row r="196" spans="1:5" ht="12.75">
      <c r="A196" s="35" t="s">
        <v>56</v>
      </c>
      <c r="E196" s="40" t="s">
        <v>5</v>
      </c>
    </row>
    <row r="197" spans="1:5" ht="12.75">
      <c r="A197" t="s">
        <v>57</v>
      </c>
      <c r="E197" s="39" t="s">
        <v>5</v>
      </c>
    </row>
    <row r="198" spans="1:16" ht="38.25">
      <c r="A198" t="s">
        <v>50</v>
      </c>
      <c s="34" t="s">
        <v>490</v>
      </c>
      <c s="34" t="s">
        <v>5205</v>
      </c>
      <c s="35" t="s">
        <v>5</v>
      </c>
      <c s="6" t="s">
        <v>5206</v>
      </c>
      <c s="36" t="s">
        <v>85</v>
      </c>
      <c s="37">
        <v>44</v>
      </c>
      <c s="36">
        <v>0</v>
      </c>
      <c s="36">
        <f>ROUND(G198*H198,6)</f>
      </c>
      <c r="L198" s="38">
        <v>0</v>
      </c>
      <c s="32">
        <f>ROUND(ROUND(L198,2)*ROUND(G198,3),2)</f>
      </c>
      <c s="36" t="s">
        <v>316</v>
      </c>
      <c>
        <f>(M198*21)/100</f>
      </c>
      <c t="s">
        <v>28</v>
      </c>
    </row>
    <row r="199" spans="1:5" ht="38.25">
      <c r="A199" s="35" t="s">
        <v>55</v>
      </c>
      <c r="E199" s="39" t="s">
        <v>5207</v>
      </c>
    </row>
    <row r="200" spans="1:5" ht="12.75">
      <c r="A200" s="35" t="s">
        <v>56</v>
      </c>
      <c r="E200" s="40" t="s">
        <v>5</v>
      </c>
    </row>
    <row r="201" spans="1:5" ht="12.75">
      <c r="A201" t="s">
        <v>57</v>
      </c>
      <c r="E201" s="39" t="s">
        <v>5</v>
      </c>
    </row>
    <row r="202" spans="1:16" ht="12.75">
      <c r="A202" t="s">
        <v>50</v>
      </c>
      <c s="34" t="s">
        <v>494</v>
      </c>
      <c s="34" t="s">
        <v>5208</v>
      </c>
      <c s="35" t="s">
        <v>5</v>
      </c>
      <c s="6" t="s">
        <v>5209</v>
      </c>
      <c s="36" t="s">
        <v>228</v>
      </c>
      <c s="37">
        <v>44</v>
      </c>
      <c s="36">
        <v>0</v>
      </c>
      <c s="36">
        <f>ROUND(G202*H202,6)</f>
      </c>
      <c r="L202" s="38">
        <v>0</v>
      </c>
      <c s="32">
        <f>ROUND(ROUND(L202,2)*ROUND(G202,3),2)</f>
      </c>
      <c s="36" t="s">
        <v>98</v>
      </c>
      <c>
        <f>(M202*21)/100</f>
      </c>
      <c t="s">
        <v>28</v>
      </c>
    </row>
    <row r="203" spans="1:5" ht="12.75">
      <c r="A203" s="35" t="s">
        <v>55</v>
      </c>
      <c r="E203" s="39" t="s">
        <v>5209</v>
      </c>
    </row>
    <row r="204" spans="1:5" ht="12.75">
      <c r="A204" s="35" t="s">
        <v>56</v>
      </c>
      <c r="E204" s="40" t="s">
        <v>5</v>
      </c>
    </row>
    <row r="205" spans="1:5" ht="12.75">
      <c r="A205" t="s">
        <v>57</v>
      </c>
      <c r="E205" s="39" t="s">
        <v>5</v>
      </c>
    </row>
    <row r="206" spans="1:16" ht="25.5">
      <c r="A206" t="s">
        <v>50</v>
      </c>
      <c s="34" t="s">
        <v>497</v>
      </c>
      <c s="34" t="s">
        <v>5210</v>
      </c>
      <c s="35" t="s">
        <v>5</v>
      </c>
      <c s="6" t="s">
        <v>5211</v>
      </c>
      <c s="36" t="s">
        <v>85</v>
      </c>
      <c s="37">
        <v>9</v>
      </c>
      <c s="36">
        <v>0</v>
      </c>
      <c s="36">
        <f>ROUND(G206*H206,6)</f>
      </c>
      <c r="L206" s="38">
        <v>0</v>
      </c>
      <c s="32">
        <f>ROUND(ROUND(L206,2)*ROUND(G206,3),2)</f>
      </c>
      <c s="36" t="s">
        <v>316</v>
      </c>
      <c>
        <f>(M206*21)/100</f>
      </c>
      <c t="s">
        <v>28</v>
      </c>
    </row>
    <row r="207" spans="1:5" ht="38.25">
      <c r="A207" s="35" t="s">
        <v>55</v>
      </c>
      <c r="E207" s="39" t="s">
        <v>5212</v>
      </c>
    </row>
    <row r="208" spans="1:5" ht="12.75">
      <c r="A208" s="35" t="s">
        <v>56</v>
      </c>
      <c r="E208" s="40" t="s">
        <v>5</v>
      </c>
    </row>
    <row r="209" spans="1:5" ht="12.75">
      <c r="A209" t="s">
        <v>57</v>
      </c>
      <c r="E209" s="39" t="s">
        <v>5</v>
      </c>
    </row>
    <row r="210" spans="1:16" ht="12.75">
      <c r="A210" t="s">
        <v>50</v>
      </c>
      <c s="34" t="s">
        <v>500</v>
      </c>
      <c s="34" t="s">
        <v>5213</v>
      </c>
      <c s="35" t="s">
        <v>5</v>
      </c>
      <c s="6" t="s">
        <v>5214</v>
      </c>
      <c s="36" t="s">
        <v>228</v>
      </c>
      <c s="37">
        <v>9</v>
      </c>
      <c s="36">
        <v>0</v>
      </c>
      <c s="36">
        <f>ROUND(G210*H210,6)</f>
      </c>
      <c r="L210" s="38">
        <v>0</v>
      </c>
      <c s="32">
        <f>ROUND(ROUND(L210,2)*ROUND(G210,3),2)</f>
      </c>
      <c s="36" t="s">
        <v>98</v>
      </c>
      <c>
        <f>(M210*21)/100</f>
      </c>
      <c t="s">
        <v>28</v>
      </c>
    </row>
    <row r="211" spans="1:5" ht="12.75">
      <c r="A211" s="35" t="s">
        <v>55</v>
      </c>
      <c r="E211" s="39" t="s">
        <v>5214</v>
      </c>
    </row>
    <row r="212" spans="1:5" ht="12.75">
      <c r="A212" s="35" t="s">
        <v>56</v>
      </c>
      <c r="E212" s="40" t="s">
        <v>5</v>
      </c>
    </row>
    <row r="213" spans="1:5" ht="12.75">
      <c r="A213" t="s">
        <v>57</v>
      </c>
      <c r="E213" s="39" t="s">
        <v>5</v>
      </c>
    </row>
    <row r="214" spans="1:16" ht="12.75">
      <c r="A214" t="s">
        <v>50</v>
      </c>
      <c s="34" t="s">
        <v>503</v>
      </c>
      <c s="34" t="s">
        <v>5215</v>
      </c>
      <c s="35" t="s">
        <v>5</v>
      </c>
      <c s="6" t="s">
        <v>5216</v>
      </c>
      <c s="36" t="s">
        <v>85</v>
      </c>
      <c s="37">
        <v>1557</v>
      </c>
      <c s="36">
        <v>0</v>
      </c>
      <c s="36">
        <f>ROUND(G214*H214,6)</f>
      </c>
      <c r="L214" s="38">
        <v>0</v>
      </c>
      <c s="32">
        <f>ROUND(ROUND(L214,2)*ROUND(G214,3),2)</f>
      </c>
      <c s="36" t="s">
        <v>98</v>
      </c>
      <c>
        <f>(M214*21)/100</f>
      </c>
      <c t="s">
        <v>28</v>
      </c>
    </row>
    <row r="215" spans="1:5" ht="12.75">
      <c r="A215" s="35" t="s">
        <v>55</v>
      </c>
      <c r="E215" s="39" t="s">
        <v>5216</v>
      </c>
    </row>
    <row r="216" spans="1:5" ht="12.75">
      <c r="A216" s="35" t="s">
        <v>56</v>
      </c>
      <c r="E216" s="40" t="s">
        <v>5</v>
      </c>
    </row>
    <row r="217" spans="1:5" ht="12.75">
      <c r="A217" t="s">
        <v>57</v>
      </c>
      <c r="E217" s="39" t="s">
        <v>5</v>
      </c>
    </row>
    <row r="218" spans="1:16" ht="12.75">
      <c r="A218" t="s">
        <v>50</v>
      </c>
      <c s="34" t="s">
        <v>506</v>
      </c>
      <c s="34" t="s">
        <v>5217</v>
      </c>
      <c s="35" t="s">
        <v>5</v>
      </c>
      <c s="6" t="s">
        <v>5218</v>
      </c>
      <c s="36" t="s">
        <v>228</v>
      </c>
      <c s="37">
        <v>1557</v>
      </c>
      <c s="36">
        <v>0</v>
      </c>
      <c s="36">
        <f>ROUND(G218*H218,6)</f>
      </c>
      <c r="L218" s="38">
        <v>0</v>
      </c>
      <c s="32">
        <f>ROUND(ROUND(L218,2)*ROUND(G218,3),2)</f>
      </c>
      <c s="36" t="s">
        <v>98</v>
      </c>
      <c>
        <f>(M218*21)/100</f>
      </c>
      <c t="s">
        <v>28</v>
      </c>
    </row>
    <row r="219" spans="1:5" ht="12.75">
      <c r="A219" s="35" t="s">
        <v>55</v>
      </c>
      <c r="E219" s="39" t="s">
        <v>5218</v>
      </c>
    </row>
    <row r="220" spans="1:5" ht="12.75">
      <c r="A220" s="35" t="s">
        <v>56</v>
      </c>
      <c r="E220" s="40" t="s">
        <v>5</v>
      </c>
    </row>
    <row r="221" spans="1:5" ht="12.75">
      <c r="A221" t="s">
        <v>57</v>
      </c>
      <c r="E221" s="39" t="s">
        <v>5</v>
      </c>
    </row>
    <row r="222" spans="1:16" ht="25.5">
      <c r="A222" t="s">
        <v>50</v>
      </c>
      <c s="34" t="s">
        <v>509</v>
      </c>
      <c s="34" t="s">
        <v>5219</v>
      </c>
      <c s="35" t="s">
        <v>5</v>
      </c>
      <c s="6" t="s">
        <v>5220</v>
      </c>
      <c s="36" t="s">
        <v>85</v>
      </c>
      <c s="37">
        <v>869</v>
      </c>
      <c s="36">
        <v>0</v>
      </c>
      <c s="36">
        <f>ROUND(G222*H222,6)</f>
      </c>
      <c r="L222" s="38">
        <v>0</v>
      </c>
      <c s="32">
        <f>ROUND(ROUND(L222,2)*ROUND(G222,3),2)</f>
      </c>
      <c s="36" t="s">
        <v>316</v>
      </c>
      <c>
        <f>(M222*21)/100</f>
      </c>
      <c t="s">
        <v>28</v>
      </c>
    </row>
    <row r="223" spans="1:5" ht="25.5">
      <c r="A223" s="35" t="s">
        <v>55</v>
      </c>
      <c r="E223" s="39" t="s">
        <v>5220</v>
      </c>
    </row>
    <row r="224" spans="1:5" ht="12.75">
      <c r="A224" s="35" t="s">
        <v>56</v>
      </c>
      <c r="E224" s="40" t="s">
        <v>5</v>
      </c>
    </row>
    <row r="225" spans="1:5" ht="12.75">
      <c r="A225" t="s">
        <v>57</v>
      </c>
      <c r="E225" s="39" t="s">
        <v>5</v>
      </c>
    </row>
    <row r="226" spans="1:16" ht="12.75">
      <c r="A226" t="s">
        <v>50</v>
      </c>
      <c s="34" t="s">
        <v>512</v>
      </c>
      <c s="34" t="s">
        <v>5221</v>
      </c>
      <c s="35" t="s">
        <v>5</v>
      </c>
      <c s="6" t="s">
        <v>5222</v>
      </c>
      <c s="36" t="s">
        <v>228</v>
      </c>
      <c s="37">
        <v>869</v>
      </c>
      <c s="36">
        <v>0</v>
      </c>
      <c s="36">
        <f>ROUND(G226*H226,6)</f>
      </c>
      <c r="L226" s="38">
        <v>0</v>
      </c>
      <c s="32">
        <f>ROUND(ROUND(L226,2)*ROUND(G226,3),2)</f>
      </c>
      <c s="36" t="s">
        <v>98</v>
      </c>
      <c>
        <f>(M226*21)/100</f>
      </c>
      <c t="s">
        <v>28</v>
      </c>
    </row>
    <row r="227" spans="1:5" ht="12.75">
      <c r="A227" s="35" t="s">
        <v>55</v>
      </c>
      <c r="E227" s="39" t="s">
        <v>5222</v>
      </c>
    </row>
    <row r="228" spans="1:5" ht="12.75">
      <c r="A228" s="35" t="s">
        <v>56</v>
      </c>
      <c r="E228" s="40" t="s">
        <v>5</v>
      </c>
    </row>
    <row r="229" spans="1:5" ht="12.75">
      <c r="A229" t="s">
        <v>57</v>
      </c>
      <c r="E229" s="39" t="s">
        <v>5</v>
      </c>
    </row>
    <row r="230" spans="1:16" ht="25.5">
      <c r="A230" t="s">
        <v>50</v>
      </c>
      <c s="34" t="s">
        <v>515</v>
      </c>
      <c s="34" t="s">
        <v>5223</v>
      </c>
      <c s="35" t="s">
        <v>5</v>
      </c>
      <c s="6" t="s">
        <v>5224</v>
      </c>
      <c s="36" t="s">
        <v>85</v>
      </c>
      <c s="37">
        <v>5</v>
      </c>
      <c s="36">
        <v>0</v>
      </c>
      <c s="36">
        <f>ROUND(G230*H230,6)</f>
      </c>
      <c r="L230" s="38">
        <v>0</v>
      </c>
      <c s="32">
        <f>ROUND(ROUND(L230,2)*ROUND(G230,3),2)</f>
      </c>
      <c s="36" t="s">
        <v>316</v>
      </c>
      <c>
        <f>(M230*21)/100</f>
      </c>
      <c t="s">
        <v>28</v>
      </c>
    </row>
    <row r="231" spans="1:5" ht="25.5">
      <c r="A231" s="35" t="s">
        <v>55</v>
      </c>
      <c r="E231" s="39" t="s">
        <v>5224</v>
      </c>
    </row>
    <row r="232" spans="1:5" ht="12.75">
      <c r="A232" s="35" t="s">
        <v>56</v>
      </c>
      <c r="E232" s="40" t="s">
        <v>5</v>
      </c>
    </row>
    <row r="233" spans="1:5" ht="12.75">
      <c r="A233" t="s">
        <v>57</v>
      </c>
      <c r="E233" s="39" t="s">
        <v>5</v>
      </c>
    </row>
    <row r="234" spans="1:16" ht="12.75">
      <c r="A234" t="s">
        <v>50</v>
      </c>
      <c s="34" t="s">
        <v>518</v>
      </c>
      <c s="34" t="s">
        <v>5225</v>
      </c>
      <c s="35" t="s">
        <v>5</v>
      </c>
      <c s="6" t="s">
        <v>5226</v>
      </c>
      <c s="36" t="s">
        <v>85</v>
      </c>
      <c s="37">
        <v>5</v>
      </c>
      <c s="36">
        <v>0.00024</v>
      </c>
      <c s="36">
        <f>ROUND(G234*H234,6)</f>
      </c>
      <c r="L234" s="38">
        <v>0</v>
      </c>
      <c s="32">
        <f>ROUND(ROUND(L234,2)*ROUND(G234,3),2)</f>
      </c>
      <c s="36" t="s">
        <v>98</v>
      </c>
      <c>
        <f>(M234*21)/100</f>
      </c>
      <c t="s">
        <v>28</v>
      </c>
    </row>
    <row r="235" spans="1:5" ht="12.75">
      <c r="A235" s="35" t="s">
        <v>55</v>
      </c>
      <c r="E235" s="39" t="s">
        <v>5226</v>
      </c>
    </row>
    <row r="236" spans="1:5" ht="12.75">
      <c r="A236" s="35" t="s">
        <v>56</v>
      </c>
      <c r="E236" s="40" t="s">
        <v>5</v>
      </c>
    </row>
    <row r="237" spans="1:5" ht="12.75">
      <c r="A237" t="s">
        <v>57</v>
      </c>
      <c r="E237" s="39" t="s">
        <v>5</v>
      </c>
    </row>
    <row r="238" spans="1:16" ht="12.75">
      <c r="A238" t="s">
        <v>50</v>
      </c>
      <c s="34" t="s">
        <v>521</v>
      </c>
      <c s="34" t="s">
        <v>5227</v>
      </c>
      <c s="35" t="s">
        <v>5</v>
      </c>
      <c s="6" t="s">
        <v>5228</v>
      </c>
      <c s="36" t="s">
        <v>85</v>
      </c>
      <c s="37">
        <v>4</v>
      </c>
      <c s="36">
        <v>0</v>
      </c>
      <c s="36">
        <f>ROUND(G238*H238,6)</f>
      </c>
      <c r="L238" s="38">
        <v>0</v>
      </c>
      <c s="32">
        <f>ROUND(ROUND(L238,2)*ROUND(G238,3),2)</f>
      </c>
      <c s="36" t="s">
        <v>98</v>
      </c>
      <c>
        <f>(M238*21)/100</f>
      </c>
      <c t="s">
        <v>28</v>
      </c>
    </row>
    <row r="239" spans="1:5" ht="12.75">
      <c r="A239" s="35" t="s">
        <v>55</v>
      </c>
      <c r="E239" s="39" t="s">
        <v>5228</v>
      </c>
    </row>
    <row r="240" spans="1:5" ht="12.75">
      <c r="A240" s="35" t="s">
        <v>56</v>
      </c>
      <c r="E240" s="40" t="s">
        <v>5</v>
      </c>
    </row>
    <row r="241" spans="1:5" ht="12.75">
      <c r="A241" t="s">
        <v>57</v>
      </c>
      <c r="E241" s="39" t="s">
        <v>5</v>
      </c>
    </row>
    <row r="242" spans="1:16" ht="12.75">
      <c r="A242" t="s">
        <v>50</v>
      </c>
      <c s="34" t="s">
        <v>524</v>
      </c>
      <c s="34" t="s">
        <v>5229</v>
      </c>
      <c s="35" t="s">
        <v>5</v>
      </c>
      <c s="6" t="s">
        <v>5230</v>
      </c>
      <c s="36" t="s">
        <v>85</v>
      </c>
      <c s="37">
        <v>4</v>
      </c>
      <c s="36">
        <v>5E-05</v>
      </c>
      <c s="36">
        <f>ROUND(G242*H242,6)</f>
      </c>
      <c r="L242" s="38">
        <v>0</v>
      </c>
      <c s="32">
        <f>ROUND(ROUND(L242,2)*ROUND(G242,3),2)</f>
      </c>
      <c s="36" t="s">
        <v>98</v>
      </c>
      <c>
        <f>(M242*21)/100</f>
      </c>
      <c t="s">
        <v>28</v>
      </c>
    </row>
    <row r="243" spans="1:5" ht="12.75">
      <c r="A243" s="35" t="s">
        <v>55</v>
      </c>
      <c r="E243" s="39" t="s">
        <v>5230</v>
      </c>
    </row>
    <row r="244" spans="1:5" ht="12.75">
      <c r="A244" s="35" t="s">
        <v>56</v>
      </c>
      <c r="E244" s="40" t="s">
        <v>5</v>
      </c>
    </row>
    <row r="245" spans="1:5" ht="12.75">
      <c r="A245" t="s">
        <v>57</v>
      </c>
      <c r="E245" s="39" t="s">
        <v>5</v>
      </c>
    </row>
    <row r="246" spans="1:16" ht="25.5">
      <c r="A246" t="s">
        <v>50</v>
      </c>
      <c s="34" t="s">
        <v>527</v>
      </c>
      <c s="34" t="s">
        <v>5231</v>
      </c>
      <c s="35" t="s">
        <v>5</v>
      </c>
      <c s="6" t="s">
        <v>5232</v>
      </c>
      <c s="36" t="s">
        <v>85</v>
      </c>
      <c s="37">
        <v>4</v>
      </c>
      <c s="36">
        <v>0</v>
      </c>
      <c s="36">
        <f>ROUND(G246*H246,6)</f>
      </c>
      <c r="L246" s="38">
        <v>0</v>
      </c>
      <c s="32">
        <f>ROUND(ROUND(L246,2)*ROUND(G246,3),2)</f>
      </c>
      <c s="36" t="s">
        <v>316</v>
      </c>
      <c>
        <f>(M246*21)/100</f>
      </c>
      <c t="s">
        <v>28</v>
      </c>
    </row>
    <row r="247" spans="1:5" ht="25.5">
      <c r="A247" s="35" t="s">
        <v>55</v>
      </c>
      <c r="E247" s="39" t="s">
        <v>5232</v>
      </c>
    </row>
    <row r="248" spans="1:5" ht="12.75">
      <c r="A248" s="35" t="s">
        <v>56</v>
      </c>
      <c r="E248" s="40" t="s">
        <v>5</v>
      </c>
    </row>
    <row r="249" spans="1:5" ht="12.75">
      <c r="A249" t="s">
        <v>57</v>
      </c>
      <c r="E249" s="39" t="s">
        <v>5</v>
      </c>
    </row>
    <row r="250" spans="1:16" ht="12.75">
      <c r="A250" t="s">
        <v>50</v>
      </c>
      <c s="34" t="s">
        <v>530</v>
      </c>
      <c s="34" t="s">
        <v>5233</v>
      </c>
      <c s="35" t="s">
        <v>5</v>
      </c>
      <c s="6" t="s">
        <v>5234</v>
      </c>
      <c s="36" t="s">
        <v>85</v>
      </c>
      <c s="37">
        <v>4</v>
      </c>
      <c s="36">
        <v>5E-05</v>
      </c>
      <c s="36">
        <f>ROUND(G250*H250,6)</f>
      </c>
      <c r="L250" s="38">
        <v>0</v>
      </c>
      <c s="32">
        <f>ROUND(ROUND(L250,2)*ROUND(G250,3),2)</f>
      </c>
      <c s="36" t="s">
        <v>98</v>
      </c>
      <c>
        <f>(M250*21)/100</f>
      </c>
      <c t="s">
        <v>28</v>
      </c>
    </row>
    <row r="251" spans="1:5" ht="12.75">
      <c r="A251" s="35" t="s">
        <v>55</v>
      </c>
      <c r="E251" s="39" t="s">
        <v>5234</v>
      </c>
    </row>
    <row r="252" spans="1:5" ht="12.75">
      <c r="A252" s="35" t="s">
        <v>56</v>
      </c>
      <c r="E252" s="40" t="s">
        <v>5</v>
      </c>
    </row>
    <row r="253" spans="1:5" ht="12.75">
      <c r="A253" t="s">
        <v>57</v>
      </c>
      <c r="E253" s="39" t="s">
        <v>5</v>
      </c>
    </row>
    <row r="254" spans="1:16" ht="25.5">
      <c r="A254" t="s">
        <v>50</v>
      </c>
      <c s="34" t="s">
        <v>533</v>
      </c>
      <c s="34" t="s">
        <v>5235</v>
      </c>
      <c s="35" t="s">
        <v>5</v>
      </c>
      <c s="6" t="s">
        <v>5236</v>
      </c>
      <c s="36" t="s">
        <v>85</v>
      </c>
      <c s="37">
        <v>532</v>
      </c>
      <c s="36">
        <v>0</v>
      </c>
      <c s="36">
        <f>ROUND(G254*H254,6)</f>
      </c>
      <c r="L254" s="38">
        <v>0</v>
      </c>
      <c s="32">
        <f>ROUND(ROUND(L254,2)*ROUND(G254,3),2)</f>
      </c>
      <c s="36" t="s">
        <v>316</v>
      </c>
      <c>
        <f>(M254*21)/100</f>
      </c>
      <c t="s">
        <v>28</v>
      </c>
    </row>
    <row r="255" spans="1:5" ht="25.5">
      <c r="A255" s="35" t="s">
        <v>55</v>
      </c>
      <c r="E255" s="39" t="s">
        <v>5236</v>
      </c>
    </row>
    <row r="256" spans="1:5" ht="12.75">
      <c r="A256" s="35" t="s">
        <v>56</v>
      </c>
      <c r="E256" s="40" t="s">
        <v>5</v>
      </c>
    </row>
    <row r="257" spans="1:5" ht="12.75">
      <c r="A257" t="s">
        <v>57</v>
      </c>
      <c r="E257" s="39" t="s">
        <v>5</v>
      </c>
    </row>
    <row r="258" spans="1:16" ht="12.75">
      <c r="A258" t="s">
        <v>50</v>
      </c>
      <c s="34" t="s">
        <v>536</v>
      </c>
      <c s="34" t="s">
        <v>5237</v>
      </c>
      <c s="35" t="s">
        <v>5</v>
      </c>
      <c s="6" t="s">
        <v>5238</v>
      </c>
      <c s="36" t="s">
        <v>85</v>
      </c>
      <c s="37">
        <v>532</v>
      </c>
      <c s="36">
        <v>3E-05</v>
      </c>
      <c s="36">
        <f>ROUND(G258*H258,6)</f>
      </c>
      <c r="L258" s="38">
        <v>0</v>
      </c>
      <c s="32">
        <f>ROUND(ROUND(L258,2)*ROUND(G258,3),2)</f>
      </c>
      <c s="36" t="s">
        <v>98</v>
      </c>
      <c>
        <f>(M258*21)/100</f>
      </c>
      <c t="s">
        <v>28</v>
      </c>
    </row>
    <row r="259" spans="1:5" ht="12.75">
      <c r="A259" s="35" t="s">
        <v>55</v>
      </c>
      <c r="E259" s="39" t="s">
        <v>5238</v>
      </c>
    </row>
    <row r="260" spans="1:5" ht="12.75">
      <c r="A260" s="35" t="s">
        <v>56</v>
      </c>
      <c r="E260" s="40" t="s">
        <v>5</v>
      </c>
    </row>
    <row r="261" spans="1:5" ht="12.75">
      <c r="A261" t="s">
        <v>57</v>
      </c>
      <c r="E261" s="39" t="s">
        <v>5</v>
      </c>
    </row>
    <row r="262" spans="1:16" ht="12.75">
      <c r="A262" t="s">
        <v>50</v>
      </c>
      <c s="34" t="s">
        <v>539</v>
      </c>
      <c s="34" t="s">
        <v>5239</v>
      </c>
      <c s="35" t="s">
        <v>5</v>
      </c>
      <c s="6" t="s">
        <v>5240</v>
      </c>
      <c s="36" t="s">
        <v>85</v>
      </c>
      <c s="37">
        <v>532</v>
      </c>
      <c s="36">
        <v>0.00059</v>
      </c>
      <c s="36">
        <f>ROUND(G262*H262,6)</f>
      </c>
      <c r="L262" s="38">
        <v>0</v>
      </c>
      <c s="32">
        <f>ROUND(ROUND(L262,2)*ROUND(G262,3),2)</f>
      </c>
      <c s="36" t="s">
        <v>98</v>
      </c>
      <c>
        <f>(M262*21)/100</f>
      </c>
      <c t="s">
        <v>28</v>
      </c>
    </row>
    <row r="263" spans="1:5" ht="12.75">
      <c r="A263" s="35" t="s">
        <v>55</v>
      </c>
      <c r="E263" s="39" t="s">
        <v>5240</v>
      </c>
    </row>
    <row r="264" spans="1:5" ht="12.75">
      <c r="A264" s="35" t="s">
        <v>56</v>
      </c>
      <c r="E264" s="40" t="s">
        <v>5</v>
      </c>
    </row>
    <row r="265" spans="1:5" ht="12.75">
      <c r="A265" t="s">
        <v>57</v>
      </c>
      <c r="E265" s="39" t="s">
        <v>5</v>
      </c>
    </row>
    <row r="266" spans="1:16" ht="25.5">
      <c r="A266" t="s">
        <v>50</v>
      </c>
      <c s="34" t="s">
        <v>542</v>
      </c>
      <c s="34" t="s">
        <v>5241</v>
      </c>
      <c s="35" t="s">
        <v>5</v>
      </c>
      <c s="6" t="s">
        <v>5242</v>
      </c>
      <c s="36" t="s">
        <v>85</v>
      </c>
      <c s="37">
        <v>12</v>
      </c>
      <c s="36">
        <v>0</v>
      </c>
      <c s="36">
        <f>ROUND(G266*H266,6)</f>
      </c>
      <c r="L266" s="38">
        <v>0</v>
      </c>
      <c s="32">
        <f>ROUND(ROUND(L266,2)*ROUND(G266,3),2)</f>
      </c>
      <c s="36" t="s">
        <v>316</v>
      </c>
      <c>
        <f>(M266*21)/100</f>
      </c>
      <c t="s">
        <v>28</v>
      </c>
    </row>
    <row r="267" spans="1:5" ht="25.5">
      <c r="A267" s="35" t="s">
        <v>55</v>
      </c>
      <c r="E267" s="39" t="s">
        <v>5242</v>
      </c>
    </row>
    <row r="268" spans="1:5" ht="12.75">
      <c r="A268" s="35" t="s">
        <v>56</v>
      </c>
      <c r="E268" s="40" t="s">
        <v>5</v>
      </c>
    </row>
    <row r="269" spans="1:5" ht="12.75">
      <c r="A269" t="s">
        <v>57</v>
      </c>
      <c r="E269" s="39" t="s">
        <v>5</v>
      </c>
    </row>
    <row r="270" spans="1:16" ht="12.75">
      <c r="A270" t="s">
        <v>50</v>
      </c>
      <c s="34" t="s">
        <v>545</v>
      </c>
      <c s="34" t="s">
        <v>5243</v>
      </c>
      <c s="35" t="s">
        <v>5</v>
      </c>
      <c s="6" t="s">
        <v>5244</v>
      </c>
      <c s="36" t="s">
        <v>85</v>
      </c>
      <c s="37">
        <v>12</v>
      </c>
      <c s="36">
        <v>5E-05</v>
      </c>
      <c s="36">
        <f>ROUND(G270*H270,6)</f>
      </c>
      <c r="L270" s="38">
        <v>0</v>
      </c>
      <c s="32">
        <f>ROUND(ROUND(L270,2)*ROUND(G270,3),2)</f>
      </c>
      <c s="36" t="s">
        <v>98</v>
      </c>
      <c>
        <f>(M270*21)/100</f>
      </c>
      <c t="s">
        <v>28</v>
      </c>
    </row>
    <row r="271" spans="1:5" ht="12.75">
      <c r="A271" s="35" t="s">
        <v>55</v>
      </c>
      <c r="E271" s="39" t="s">
        <v>5244</v>
      </c>
    </row>
    <row r="272" spans="1:5" ht="12.75">
      <c r="A272" s="35" t="s">
        <v>56</v>
      </c>
      <c r="E272" s="40" t="s">
        <v>5</v>
      </c>
    </row>
    <row r="273" spans="1:5" ht="12.75">
      <c r="A273" t="s">
        <v>57</v>
      </c>
      <c r="E273" s="39" t="s">
        <v>5</v>
      </c>
    </row>
    <row r="274" spans="1:16" ht="25.5">
      <c r="A274" t="s">
        <v>50</v>
      </c>
      <c s="34" t="s">
        <v>548</v>
      </c>
      <c s="34" t="s">
        <v>5245</v>
      </c>
      <c s="35" t="s">
        <v>5</v>
      </c>
      <c s="6" t="s">
        <v>5246</v>
      </c>
      <c s="36" t="s">
        <v>85</v>
      </c>
      <c s="37">
        <v>10</v>
      </c>
      <c s="36">
        <v>0.00054</v>
      </c>
      <c s="36">
        <f>ROUND(G274*H274,6)</f>
      </c>
      <c r="L274" s="38">
        <v>0</v>
      </c>
      <c s="32">
        <f>ROUND(ROUND(L274,2)*ROUND(G274,3),2)</f>
      </c>
      <c s="36" t="s">
        <v>316</v>
      </c>
      <c>
        <f>(M274*21)/100</f>
      </c>
      <c t="s">
        <v>28</v>
      </c>
    </row>
    <row r="275" spans="1:5" ht="25.5">
      <c r="A275" s="35" t="s">
        <v>55</v>
      </c>
      <c r="E275" s="39" t="s">
        <v>5246</v>
      </c>
    </row>
    <row r="276" spans="1:5" ht="12.75">
      <c r="A276" s="35" t="s">
        <v>56</v>
      </c>
      <c r="E276" s="40" t="s">
        <v>5</v>
      </c>
    </row>
    <row r="277" spans="1:5" ht="12.75">
      <c r="A277" t="s">
        <v>57</v>
      </c>
      <c r="E277" s="39" t="s">
        <v>5</v>
      </c>
    </row>
    <row r="278" spans="1:16" ht="25.5">
      <c r="A278" t="s">
        <v>50</v>
      </c>
      <c s="34" t="s">
        <v>551</v>
      </c>
      <c s="34" t="s">
        <v>5247</v>
      </c>
      <c s="35" t="s">
        <v>5</v>
      </c>
      <c s="6" t="s">
        <v>5248</v>
      </c>
      <c s="36" t="s">
        <v>85</v>
      </c>
      <c s="37">
        <v>10</v>
      </c>
      <c s="36">
        <v>0.0001</v>
      </c>
      <c s="36">
        <f>ROUND(G278*H278,6)</f>
      </c>
      <c r="L278" s="38">
        <v>0</v>
      </c>
      <c s="32">
        <f>ROUND(ROUND(L278,2)*ROUND(G278,3),2)</f>
      </c>
      <c s="36" t="s">
        <v>316</v>
      </c>
      <c>
        <f>(M278*21)/100</f>
      </c>
      <c t="s">
        <v>28</v>
      </c>
    </row>
    <row r="279" spans="1:5" ht="25.5">
      <c r="A279" s="35" t="s">
        <v>55</v>
      </c>
      <c r="E279" s="39" t="s">
        <v>5248</v>
      </c>
    </row>
    <row r="280" spans="1:5" ht="12.75">
      <c r="A280" s="35" t="s">
        <v>56</v>
      </c>
      <c r="E280" s="40" t="s">
        <v>5</v>
      </c>
    </row>
    <row r="281" spans="1:5" ht="12.75">
      <c r="A281" t="s">
        <v>57</v>
      </c>
      <c r="E281" s="39" t="s">
        <v>5</v>
      </c>
    </row>
    <row r="282" spans="1:16" ht="25.5">
      <c r="A282" t="s">
        <v>50</v>
      </c>
      <c s="34" t="s">
        <v>554</v>
      </c>
      <c s="34" t="s">
        <v>5249</v>
      </c>
      <c s="35" t="s">
        <v>5</v>
      </c>
      <c s="6" t="s">
        <v>5250</v>
      </c>
      <c s="36" t="s">
        <v>85</v>
      </c>
      <c s="37">
        <v>20</v>
      </c>
      <c s="36">
        <v>0</v>
      </c>
      <c s="36">
        <f>ROUND(G282*H282,6)</f>
      </c>
      <c r="L282" s="38">
        <v>0</v>
      </c>
      <c s="32">
        <f>ROUND(ROUND(L282,2)*ROUND(G282,3),2)</f>
      </c>
      <c s="36" t="s">
        <v>316</v>
      </c>
      <c>
        <f>(M282*21)/100</f>
      </c>
      <c t="s">
        <v>28</v>
      </c>
    </row>
    <row r="283" spans="1:5" ht="25.5">
      <c r="A283" s="35" t="s">
        <v>55</v>
      </c>
      <c r="E283" s="39" t="s">
        <v>5250</v>
      </c>
    </row>
    <row r="284" spans="1:5" ht="12.75">
      <c r="A284" s="35" t="s">
        <v>56</v>
      </c>
      <c r="E284" s="40" t="s">
        <v>5</v>
      </c>
    </row>
    <row r="285" spans="1:5" ht="12.75">
      <c r="A285" t="s">
        <v>57</v>
      </c>
      <c r="E285" s="39" t="s">
        <v>5</v>
      </c>
    </row>
    <row r="286" spans="1:16" ht="12.75">
      <c r="A286" t="s">
        <v>50</v>
      </c>
      <c s="34" t="s">
        <v>73</v>
      </c>
      <c s="34" t="s">
        <v>5251</v>
      </c>
      <c s="35" t="s">
        <v>5</v>
      </c>
      <c s="6" t="s">
        <v>5252</v>
      </c>
      <c s="36" t="s">
        <v>85</v>
      </c>
      <c s="37">
        <v>20</v>
      </c>
      <c s="36">
        <v>0</v>
      </c>
      <c s="36">
        <f>ROUND(G286*H286,6)</f>
      </c>
      <c r="L286" s="38">
        <v>0</v>
      </c>
      <c s="32">
        <f>ROUND(ROUND(L286,2)*ROUND(G286,3),2)</f>
      </c>
      <c s="36" t="s">
        <v>98</v>
      </c>
      <c>
        <f>(M286*21)/100</f>
      </c>
      <c t="s">
        <v>28</v>
      </c>
    </row>
    <row r="287" spans="1:5" ht="12.75">
      <c r="A287" s="35" t="s">
        <v>55</v>
      </c>
      <c r="E287" s="39" t="s">
        <v>5252</v>
      </c>
    </row>
    <row r="288" spans="1:5" ht="12.75">
      <c r="A288" s="35" t="s">
        <v>56</v>
      </c>
      <c r="E288" s="40" t="s">
        <v>5</v>
      </c>
    </row>
    <row r="289" spans="1:5" ht="12.75">
      <c r="A289" t="s">
        <v>57</v>
      </c>
      <c r="E289" s="39" t="s">
        <v>5</v>
      </c>
    </row>
    <row r="290" spans="1:16" ht="12.75">
      <c r="A290" t="s">
        <v>50</v>
      </c>
      <c s="34" t="s">
        <v>559</v>
      </c>
      <c s="34" t="s">
        <v>5253</v>
      </c>
      <c s="35" t="s">
        <v>5</v>
      </c>
      <c s="6" t="s">
        <v>5254</v>
      </c>
      <c s="36" t="s">
        <v>85</v>
      </c>
      <c s="37">
        <v>4</v>
      </c>
      <c s="36">
        <v>0</v>
      </c>
      <c s="36">
        <f>ROUND(G290*H290,6)</f>
      </c>
      <c r="L290" s="38">
        <v>0</v>
      </c>
      <c s="32">
        <f>ROUND(ROUND(L290,2)*ROUND(G290,3),2)</f>
      </c>
      <c s="36" t="s">
        <v>98</v>
      </c>
      <c>
        <f>(M290*21)/100</f>
      </c>
      <c t="s">
        <v>28</v>
      </c>
    </row>
    <row r="291" spans="1:5" ht="12.75">
      <c r="A291" s="35" t="s">
        <v>55</v>
      </c>
      <c r="E291" s="39" t="s">
        <v>5254</v>
      </c>
    </row>
    <row r="292" spans="1:5" ht="12.75">
      <c r="A292" s="35" t="s">
        <v>56</v>
      </c>
      <c r="E292" s="40" t="s">
        <v>5</v>
      </c>
    </row>
    <row r="293" spans="1:5" ht="12.75">
      <c r="A293" t="s">
        <v>57</v>
      </c>
      <c r="E293" s="39" t="s">
        <v>5</v>
      </c>
    </row>
    <row r="294" spans="1:16" ht="25.5">
      <c r="A294" t="s">
        <v>50</v>
      </c>
      <c s="34" t="s">
        <v>562</v>
      </c>
      <c s="34" t="s">
        <v>5255</v>
      </c>
      <c s="35" t="s">
        <v>5</v>
      </c>
      <c s="6" t="s">
        <v>5177</v>
      </c>
      <c s="36" t="s">
        <v>85</v>
      </c>
      <c s="37">
        <v>532</v>
      </c>
      <c s="36">
        <v>0</v>
      </c>
      <c s="36">
        <f>ROUND(G294*H294,6)</f>
      </c>
      <c r="L294" s="38">
        <v>0</v>
      </c>
      <c s="32">
        <f>ROUND(ROUND(L294,2)*ROUND(G294,3),2)</f>
      </c>
      <c s="36" t="s">
        <v>1449</v>
      </c>
      <c>
        <f>(M294*21)/100</f>
      </c>
      <c t="s">
        <v>28</v>
      </c>
    </row>
    <row r="295" spans="1:5" ht="25.5">
      <c r="A295" s="35" t="s">
        <v>55</v>
      </c>
      <c r="E295" s="39" t="s">
        <v>5177</v>
      </c>
    </row>
    <row r="296" spans="1:5" ht="12.75">
      <c r="A296" s="35" t="s">
        <v>56</v>
      </c>
      <c r="E296" s="40" t="s">
        <v>5</v>
      </c>
    </row>
    <row r="297" spans="1:5" ht="12.75">
      <c r="A297" t="s">
        <v>57</v>
      </c>
      <c r="E297" s="39" t="s">
        <v>5</v>
      </c>
    </row>
    <row r="298" spans="1:16" ht="12.75">
      <c r="A298" t="s">
        <v>50</v>
      </c>
      <c s="34" t="s">
        <v>565</v>
      </c>
      <c s="34" t="s">
        <v>5256</v>
      </c>
      <c s="35" t="s">
        <v>5</v>
      </c>
      <c s="6" t="s">
        <v>5257</v>
      </c>
      <c s="36" t="s">
        <v>85</v>
      </c>
      <c s="37">
        <v>532</v>
      </c>
      <c s="36">
        <v>7E-05</v>
      </c>
      <c s="36">
        <f>ROUND(G298*H298,6)</f>
      </c>
      <c r="L298" s="38">
        <v>0</v>
      </c>
      <c s="32">
        <f>ROUND(ROUND(L298,2)*ROUND(G298,3),2)</f>
      </c>
      <c s="36" t="s">
        <v>98</v>
      </c>
      <c>
        <f>(M298*21)/100</f>
      </c>
      <c t="s">
        <v>28</v>
      </c>
    </row>
    <row r="299" spans="1:5" ht="12.75">
      <c r="A299" s="35" t="s">
        <v>55</v>
      </c>
      <c r="E299" s="39" t="s">
        <v>5257</v>
      </c>
    </row>
    <row r="300" spans="1:5" ht="12.75">
      <c r="A300" s="35" t="s">
        <v>56</v>
      </c>
      <c r="E300" s="40" t="s">
        <v>5</v>
      </c>
    </row>
    <row r="301" spans="1:5" ht="12.75">
      <c r="A301" t="s">
        <v>57</v>
      </c>
      <c r="E301" s="39" t="s">
        <v>5</v>
      </c>
    </row>
    <row r="302" spans="1:16" ht="25.5">
      <c r="A302" t="s">
        <v>50</v>
      </c>
      <c s="34" t="s">
        <v>568</v>
      </c>
      <c s="34" t="s">
        <v>5258</v>
      </c>
      <c s="35" t="s">
        <v>5</v>
      </c>
      <c s="6" t="s">
        <v>5232</v>
      </c>
      <c s="36" t="s">
        <v>85</v>
      </c>
      <c s="37">
        <v>106</v>
      </c>
      <c s="36">
        <v>0</v>
      </c>
      <c s="36">
        <f>ROUND(G302*H302,6)</f>
      </c>
      <c r="L302" s="38">
        <v>0</v>
      </c>
      <c s="32">
        <f>ROUND(ROUND(L302,2)*ROUND(G302,3),2)</f>
      </c>
      <c s="36" t="s">
        <v>1449</v>
      </c>
      <c>
        <f>(M302*21)/100</f>
      </c>
      <c t="s">
        <v>28</v>
      </c>
    </row>
    <row r="303" spans="1:5" ht="25.5">
      <c r="A303" s="35" t="s">
        <v>55</v>
      </c>
      <c r="E303" s="39" t="s">
        <v>5232</v>
      </c>
    </row>
    <row r="304" spans="1:5" ht="12.75">
      <c r="A304" s="35" t="s">
        <v>56</v>
      </c>
      <c r="E304" s="40" t="s">
        <v>5</v>
      </c>
    </row>
    <row r="305" spans="1:5" ht="12.75">
      <c r="A305" t="s">
        <v>57</v>
      </c>
      <c r="E305" s="39" t="s">
        <v>5</v>
      </c>
    </row>
    <row r="306" spans="1:16" ht="12.75">
      <c r="A306" t="s">
        <v>50</v>
      </c>
      <c s="34" t="s">
        <v>571</v>
      </c>
      <c s="34" t="s">
        <v>5259</v>
      </c>
      <c s="35" t="s">
        <v>5</v>
      </c>
      <c s="6" t="s">
        <v>5260</v>
      </c>
      <c s="36" t="s">
        <v>85</v>
      </c>
      <c s="37">
        <v>106</v>
      </c>
      <c s="36">
        <v>5E-05</v>
      </c>
      <c s="36">
        <f>ROUND(G306*H306,6)</f>
      </c>
      <c r="L306" s="38">
        <v>0</v>
      </c>
      <c s="32">
        <f>ROUND(ROUND(L306,2)*ROUND(G306,3),2)</f>
      </c>
      <c s="36" t="s">
        <v>98</v>
      </c>
      <c>
        <f>(M306*21)/100</f>
      </c>
      <c t="s">
        <v>28</v>
      </c>
    </row>
    <row r="307" spans="1:5" ht="12.75">
      <c r="A307" s="35" t="s">
        <v>55</v>
      </c>
      <c r="E307" s="39" t="s">
        <v>5260</v>
      </c>
    </row>
    <row r="308" spans="1:5" ht="12.75">
      <c r="A308" s="35" t="s">
        <v>56</v>
      </c>
      <c r="E308" s="40" t="s">
        <v>5</v>
      </c>
    </row>
    <row r="309" spans="1:5" ht="12.75">
      <c r="A309" t="s">
        <v>57</v>
      </c>
      <c r="E309" s="39" t="s">
        <v>5</v>
      </c>
    </row>
    <row r="310" spans="1:16" ht="25.5">
      <c r="A310" t="s">
        <v>50</v>
      </c>
      <c s="34" t="s">
        <v>574</v>
      </c>
      <c s="34" t="s">
        <v>5261</v>
      </c>
      <c s="35" t="s">
        <v>5</v>
      </c>
      <c s="6" t="s">
        <v>5262</v>
      </c>
      <c s="36" t="s">
        <v>78</v>
      </c>
      <c s="37">
        <v>1250</v>
      </c>
      <c s="36">
        <v>0</v>
      </c>
      <c s="36">
        <f>ROUND(G310*H310,6)</f>
      </c>
      <c r="L310" s="38">
        <v>0</v>
      </c>
      <c s="32">
        <f>ROUND(ROUND(L310,2)*ROUND(G310,3),2)</f>
      </c>
      <c s="36" t="s">
        <v>316</v>
      </c>
      <c>
        <f>(M310*21)/100</f>
      </c>
      <c t="s">
        <v>28</v>
      </c>
    </row>
    <row r="311" spans="1:5" ht="25.5">
      <c r="A311" s="35" t="s">
        <v>55</v>
      </c>
      <c r="E311" s="39" t="s">
        <v>5262</v>
      </c>
    </row>
    <row r="312" spans="1:5" ht="12.75">
      <c r="A312" s="35" t="s">
        <v>56</v>
      </c>
      <c r="E312" s="40" t="s">
        <v>5</v>
      </c>
    </row>
    <row r="313" spans="1:5" ht="12.75">
      <c r="A313" t="s">
        <v>57</v>
      </c>
      <c r="E313" s="39" t="s">
        <v>5</v>
      </c>
    </row>
    <row r="314" spans="1:16" ht="25.5">
      <c r="A314" t="s">
        <v>50</v>
      </c>
      <c s="34" t="s">
        <v>577</v>
      </c>
      <c s="34" t="s">
        <v>5263</v>
      </c>
      <c s="35" t="s">
        <v>5</v>
      </c>
      <c s="6" t="s">
        <v>5264</v>
      </c>
      <c s="36" t="s">
        <v>78</v>
      </c>
      <c s="37">
        <v>1250</v>
      </c>
      <c s="36">
        <v>7E-05</v>
      </c>
      <c s="36">
        <f>ROUND(G314*H314,6)</f>
      </c>
      <c r="L314" s="38">
        <v>0</v>
      </c>
      <c s="32">
        <f>ROUND(ROUND(L314,2)*ROUND(G314,3),2)</f>
      </c>
      <c s="36" t="s">
        <v>316</v>
      </c>
      <c>
        <f>(M314*21)/100</f>
      </c>
      <c t="s">
        <v>28</v>
      </c>
    </row>
    <row r="315" spans="1:5" ht="25.5">
      <c r="A315" s="35" t="s">
        <v>55</v>
      </c>
      <c r="E315" s="39" t="s">
        <v>5264</v>
      </c>
    </row>
    <row r="316" spans="1:5" ht="12.75">
      <c r="A316" s="35" t="s">
        <v>56</v>
      </c>
      <c r="E316" s="40" t="s">
        <v>5</v>
      </c>
    </row>
    <row r="317" spans="1:5" ht="12.75">
      <c r="A317" t="s">
        <v>57</v>
      </c>
      <c r="E317" s="39" t="s">
        <v>5</v>
      </c>
    </row>
    <row r="318" spans="1:16" ht="25.5">
      <c r="A318" t="s">
        <v>50</v>
      </c>
      <c s="34" t="s">
        <v>580</v>
      </c>
      <c s="34" t="s">
        <v>5265</v>
      </c>
      <c s="35" t="s">
        <v>5</v>
      </c>
      <c s="6" t="s">
        <v>5266</v>
      </c>
      <c s="36" t="s">
        <v>78</v>
      </c>
      <c s="37">
        <v>800</v>
      </c>
      <c s="36">
        <v>0</v>
      </c>
      <c s="36">
        <f>ROUND(G318*H318,6)</f>
      </c>
      <c r="L318" s="38">
        <v>0</v>
      </c>
      <c s="32">
        <f>ROUND(ROUND(L318,2)*ROUND(G318,3),2)</f>
      </c>
      <c s="36" t="s">
        <v>316</v>
      </c>
      <c>
        <f>(M318*21)/100</f>
      </c>
      <c t="s">
        <v>28</v>
      </c>
    </row>
    <row r="319" spans="1:5" ht="25.5">
      <c r="A319" s="35" t="s">
        <v>55</v>
      </c>
      <c r="E319" s="39" t="s">
        <v>5266</v>
      </c>
    </row>
    <row r="320" spans="1:5" ht="12.75">
      <c r="A320" s="35" t="s">
        <v>56</v>
      </c>
      <c r="E320" s="40" t="s">
        <v>5</v>
      </c>
    </row>
    <row r="321" spans="1:5" ht="12.75">
      <c r="A321" t="s">
        <v>57</v>
      </c>
      <c r="E321" s="39" t="s">
        <v>5</v>
      </c>
    </row>
    <row r="322" spans="1:16" ht="25.5">
      <c r="A322" t="s">
        <v>50</v>
      </c>
      <c s="34" t="s">
        <v>583</v>
      </c>
      <c s="34" t="s">
        <v>5267</v>
      </c>
      <c s="35" t="s">
        <v>5</v>
      </c>
      <c s="6" t="s">
        <v>5268</v>
      </c>
      <c s="36" t="s">
        <v>78</v>
      </c>
      <c s="37">
        <v>800</v>
      </c>
      <c s="36">
        <v>0.00017</v>
      </c>
      <c s="36">
        <f>ROUND(G322*H322,6)</f>
      </c>
      <c r="L322" s="38">
        <v>0</v>
      </c>
      <c s="32">
        <f>ROUND(ROUND(L322,2)*ROUND(G322,3),2)</f>
      </c>
      <c s="36" t="s">
        <v>316</v>
      </c>
      <c>
        <f>(M322*21)/100</f>
      </c>
      <c t="s">
        <v>28</v>
      </c>
    </row>
    <row r="323" spans="1:5" ht="25.5">
      <c r="A323" s="35" t="s">
        <v>55</v>
      </c>
      <c r="E323" s="39" t="s">
        <v>5268</v>
      </c>
    </row>
    <row r="324" spans="1:5" ht="12.75">
      <c r="A324" s="35" t="s">
        <v>56</v>
      </c>
      <c r="E324" s="40" t="s">
        <v>5</v>
      </c>
    </row>
    <row r="325" spans="1:5" ht="12.75">
      <c r="A325" t="s">
        <v>57</v>
      </c>
      <c r="E325" s="39" t="s">
        <v>5</v>
      </c>
    </row>
    <row r="326" spans="1:16" ht="25.5">
      <c r="A326" t="s">
        <v>50</v>
      </c>
      <c s="34" t="s">
        <v>587</v>
      </c>
      <c s="34" t="s">
        <v>5269</v>
      </c>
      <c s="35" t="s">
        <v>5</v>
      </c>
      <c s="6" t="s">
        <v>5270</v>
      </c>
      <c s="36" t="s">
        <v>78</v>
      </c>
      <c s="37">
        <v>700</v>
      </c>
      <c s="36">
        <v>0</v>
      </c>
      <c s="36">
        <f>ROUND(G326*H326,6)</f>
      </c>
      <c r="L326" s="38">
        <v>0</v>
      </c>
      <c s="32">
        <f>ROUND(ROUND(L326,2)*ROUND(G326,3),2)</f>
      </c>
      <c s="36" t="s">
        <v>316</v>
      </c>
      <c>
        <f>(M326*21)/100</f>
      </c>
      <c t="s">
        <v>28</v>
      </c>
    </row>
    <row r="327" spans="1:5" ht="25.5">
      <c r="A327" s="35" t="s">
        <v>55</v>
      </c>
      <c r="E327" s="39" t="s">
        <v>5270</v>
      </c>
    </row>
    <row r="328" spans="1:5" ht="12.75">
      <c r="A328" s="35" t="s">
        <v>56</v>
      </c>
      <c r="E328" s="40" t="s">
        <v>5</v>
      </c>
    </row>
    <row r="329" spans="1:5" ht="12.75">
      <c r="A329" t="s">
        <v>57</v>
      </c>
      <c r="E329" s="39" t="s">
        <v>5</v>
      </c>
    </row>
    <row r="330" spans="1:16" ht="25.5">
      <c r="A330" t="s">
        <v>50</v>
      </c>
      <c s="34" t="s">
        <v>591</v>
      </c>
      <c s="34" t="s">
        <v>5271</v>
      </c>
      <c s="35" t="s">
        <v>5</v>
      </c>
      <c s="6" t="s">
        <v>5272</v>
      </c>
      <c s="36" t="s">
        <v>78</v>
      </c>
      <c s="37">
        <v>700</v>
      </c>
      <c s="36">
        <v>0.00025</v>
      </c>
      <c s="36">
        <f>ROUND(G330*H330,6)</f>
      </c>
      <c r="L330" s="38">
        <v>0</v>
      </c>
      <c s="32">
        <f>ROUND(ROUND(L330,2)*ROUND(G330,3),2)</f>
      </c>
      <c s="36" t="s">
        <v>316</v>
      </c>
      <c>
        <f>(M330*21)/100</f>
      </c>
      <c t="s">
        <v>28</v>
      </c>
    </row>
    <row r="331" spans="1:5" ht="25.5">
      <c r="A331" s="35" t="s">
        <v>55</v>
      </c>
      <c r="E331" s="39" t="s">
        <v>5272</v>
      </c>
    </row>
    <row r="332" spans="1:5" ht="12.75">
      <c r="A332" s="35" t="s">
        <v>56</v>
      </c>
      <c r="E332" s="40" t="s">
        <v>5</v>
      </c>
    </row>
    <row r="333" spans="1:5" ht="12.75">
      <c r="A333" t="s">
        <v>57</v>
      </c>
      <c r="E333" s="39" t="s">
        <v>5</v>
      </c>
    </row>
    <row r="334" spans="1:16" ht="38.25">
      <c r="A334" t="s">
        <v>50</v>
      </c>
      <c s="34" t="s">
        <v>917</v>
      </c>
      <c s="34" t="s">
        <v>5273</v>
      </c>
      <c s="35" t="s">
        <v>5</v>
      </c>
      <c s="6" t="s">
        <v>5274</v>
      </c>
      <c s="36" t="s">
        <v>85</v>
      </c>
      <c s="37">
        <v>20</v>
      </c>
      <c s="36">
        <v>0</v>
      </c>
      <c s="36">
        <f>ROUND(G334*H334,6)</f>
      </c>
      <c r="L334" s="38">
        <v>0</v>
      </c>
      <c s="32">
        <f>ROUND(ROUND(L334,2)*ROUND(G334,3),2)</f>
      </c>
      <c s="36" t="s">
        <v>316</v>
      </c>
      <c>
        <f>(M334*21)/100</f>
      </c>
      <c t="s">
        <v>28</v>
      </c>
    </row>
    <row r="335" spans="1:5" ht="38.25">
      <c r="A335" s="35" t="s">
        <v>55</v>
      </c>
      <c r="E335" s="39" t="s">
        <v>5275</v>
      </c>
    </row>
    <row r="336" spans="1:5" ht="12.75">
      <c r="A336" s="35" t="s">
        <v>56</v>
      </c>
      <c r="E336" s="40" t="s">
        <v>5</v>
      </c>
    </row>
    <row r="337" spans="1:5" ht="12.75">
      <c r="A337" t="s">
        <v>57</v>
      </c>
      <c r="E337" s="39" t="s">
        <v>5</v>
      </c>
    </row>
    <row r="338" spans="1:16" ht="12.75">
      <c r="A338" t="s">
        <v>50</v>
      </c>
      <c s="34" t="s">
        <v>919</v>
      </c>
      <c s="34" t="s">
        <v>5276</v>
      </c>
      <c s="35" t="s">
        <v>5</v>
      </c>
      <c s="6" t="s">
        <v>5277</v>
      </c>
      <c s="36" t="s">
        <v>228</v>
      </c>
      <c s="37">
        <v>20</v>
      </c>
      <c s="36">
        <v>0</v>
      </c>
      <c s="36">
        <f>ROUND(G338*H338,6)</f>
      </c>
      <c r="L338" s="38">
        <v>0</v>
      </c>
      <c s="32">
        <f>ROUND(ROUND(L338,2)*ROUND(G338,3),2)</f>
      </c>
      <c s="36" t="s">
        <v>98</v>
      </c>
      <c>
        <f>(M338*21)/100</f>
      </c>
      <c t="s">
        <v>28</v>
      </c>
    </row>
    <row r="339" spans="1:5" ht="12.75">
      <c r="A339" s="35" t="s">
        <v>55</v>
      </c>
      <c r="E339" s="39" t="s">
        <v>5277</v>
      </c>
    </row>
    <row r="340" spans="1:5" ht="12.75">
      <c r="A340" s="35" t="s">
        <v>56</v>
      </c>
      <c r="E340" s="40" t="s">
        <v>5</v>
      </c>
    </row>
    <row r="341" spans="1:5" ht="12.75">
      <c r="A341" t="s">
        <v>57</v>
      </c>
      <c r="E341" s="39" t="s">
        <v>5</v>
      </c>
    </row>
    <row r="342" spans="1:16" ht="25.5">
      <c r="A342" t="s">
        <v>50</v>
      </c>
      <c s="34" t="s">
        <v>925</v>
      </c>
      <c s="34" t="s">
        <v>5278</v>
      </c>
      <c s="35" t="s">
        <v>5</v>
      </c>
      <c s="6" t="s">
        <v>5279</v>
      </c>
      <c s="36" t="s">
        <v>85</v>
      </c>
      <c s="37">
        <v>11</v>
      </c>
      <c s="36">
        <v>0</v>
      </c>
      <c s="36">
        <f>ROUND(G342*H342,6)</f>
      </c>
      <c r="L342" s="38">
        <v>0</v>
      </c>
      <c s="32">
        <f>ROUND(ROUND(L342,2)*ROUND(G342,3),2)</f>
      </c>
      <c s="36" t="s">
        <v>316</v>
      </c>
      <c>
        <f>(M342*21)/100</f>
      </c>
      <c t="s">
        <v>28</v>
      </c>
    </row>
    <row r="343" spans="1:5" ht="25.5">
      <c r="A343" s="35" t="s">
        <v>55</v>
      </c>
      <c r="E343" s="39" t="s">
        <v>5279</v>
      </c>
    </row>
    <row r="344" spans="1:5" ht="12.75">
      <c r="A344" s="35" t="s">
        <v>56</v>
      </c>
      <c r="E344" s="40" t="s">
        <v>5</v>
      </c>
    </row>
    <row r="345" spans="1:5" ht="12.75">
      <c r="A345" t="s">
        <v>57</v>
      </c>
      <c r="E345" s="39" t="s">
        <v>5</v>
      </c>
    </row>
    <row r="346" spans="1:16" ht="12.75">
      <c r="A346" t="s">
        <v>50</v>
      </c>
      <c s="34" t="s">
        <v>608</v>
      </c>
      <c s="34" t="s">
        <v>5280</v>
      </c>
      <c s="35" t="s">
        <v>5</v>
      </c>
      <c s="6" t="s">
        <v>5281</v>
      </c>
      <c s="36" t="s">
        <v>85</v>
      </c>
      <c s="37">
        <v>11</v>
      </c>
      <c s="36">
        <v>5E-05</v>
      </c>
      <c s="36">
        <f>ROUND(G346*H346,6)</f>
      </c>
      <c r="L346" s="38">
        <v>0</v>
      </c>
      <c s="32">
        <f>ROUND(ROUND(L346,2)*ROUND(G346,3),2)</f>
      </c>
      <c s="36" t="s">
        <v>98</v>
      </c>
      <c>
        <f>(M346*21)/100</f>
      </c>
      <c t="s">
        <v>28</v>
      </c>
    </row>
    <row r="347" spans="1:5" ht="12.75">
      <c r="A347" s="35" t="s">
        <v>55</v>
      </c>
      <c r="E347" s="39" t="s">
        <v>5281</v>
      </c>
    </row>
    <row r="348" spans="1:5" ht="12.75">
      <c r="A348" s="35" t="s">
        <v>56</v>
      </c>
      <c r="E348" s="40" t="s">
        <v>5</v>
      </c>
    </row>
    <row r="349" spans="1:5" ht="12.75">
      <c r="A349" t="s">
        <v>57</v>
      </c>
      <c r="E349" s="39" t="s">
        <v>5</v>
      </c>
    </row>
    <row r="350" spans="1:16" ht="25.5">
      <c r="A350" t="s">
        <v>50</v>
      </c>
      <c s="34" t="s">
        <v>614</v>
      </c>
      <c s="34" t="s">
        <v>5282</v>
      </c>
      <c s="35" t="s">
        <v>5</v>
      </c>
      <c s="6" t="s">
        <v>5283</v>
      </c>
      <c s="36" t="s">
        <v>78</v>
      </c>
      <c s="37">
        <v>600</v>
      </c>
      <c s="36">
        <v>0</v>
      </c>
      <c s="36">
        <f>ROUND(G350*H350,6)</f>
      </c>
      <c r="L350" s="38">
        <v>0</v>
      </c>
      <c s="32">
        <f>ROUND(ROUND(L350,2)*ROUND(G350,3),2)</f>
      </c>
      <c s="36" t="s">
        <v>316</v>
      </c>
      <c>
        <f>(M350*21)/100</f>
      </c>
      <c t="s">
        <v>28</v>
      </c>
    </row>
    <row r="351" spans="1:5" ht="25.5">
      <c r="A351" s="35" t="s">
        <v>55</v>
      </c>
      <c r="E351" s="39" t="s">
        <v>5283</v>
      </c>
    </row>
    <row r="352" spans="1:5" ht="12.75">
      <c r="A352" s="35" t="s">
        <v>56</v>
      </c>
      <c r="E352" s="40" t="s">
        <v>5</v>
      </c>
    </row>
    <row r="353" spans="1:5" ht="12.75">
      <c r="A353" t="s">
        <v>57</v>
      </c>
      <c r="E353" s="39" t="s">
        <v>5</v>
      </c>
    </row>
    <row r="354" spans="1:16" ht="12.75">
      <c r="A354" t="s">
        <v>50</v>
      </c>
      <c s="34" t="s">
        <v>620</v>
      </c>
      <c s="34" t="s">
        <v>5284</v>
      </c>
      <c s="35" t="s">
        <v>5</v>
      </c>
      <c s="6" t="s">
        <v>5285</v>
      </c>
      <c s="36" t="s">
        <v>78</v>
      </c>
      <c s="37">
        <v>250</v>
      </c>
      <c s="36">
        <v>0.0005</v>
      </c>
      <c s="36">
        <f>ROUND(G354*H354,6)</f>
      </c>
      <c r="L354" s="38">
        <v>0</v>
      </c>
      <c s="32">
        <f>ROUND(ROUND(L354,2)*ROUND(G354,3),2)</f>
      </c>
      <c s="36" t="s">
        <v>98</v>
      </c>
      <c>
        <f>(M354*21)/100</f>
      </c>
      <c t="s">
        <v>28</v>
      </c>
    </row>
    <row r="355" spans="1:5" ht="12.75">
      <c r="A355" s="35" t="s">
        <v>55</v>
      </c>
      <c r="E355" s="39" t="s">
        <v>5285</v>
      </c>
    </row>
    <row r="356" spans="1:5" ht="12.75">
      <c r="A356" s="35" t="s">
        <v>56</v>
      </c>
      <c r="E356" s="40" t="s">
        <v>5</v>
      </c>
    </row>
    <row r="357" spans="1:5" ht="12.75">
      <c r="A357" t="s">
        <v>57</v>
      </c>
      <c r="E357" s="39" t="s">
        <v>5</v>
      </c>
    </row>
    <row r="358" spans="1:16" ht="12.75">
      <c r="A358" t="s">
        <v>50</v>
      </c>
      <c s="34" t="s">
        <v>596</v>
      </c>
      <c s="34" t="s">
        <v>5286</v>
      </c>
      <c s="35" t="s">
        <v>5</v>
      </c>
      <c s="6" t="s">
        <v>5287</v>
      </c>
      <c s="36" t="s">
        <v>78</v>
      </c>
      <c s="37">
        <v>350</v>
      </c>
      <c s="36">
        <v>0.0005</v>
      </c>
      <c s="36">
        <f>ROUND(G358*H358,6)</f>
      </c>
      <c r="L358" s="38">
        <v>0</v>
      </c>
      <c s="32">
        <f>ROUND(ROUND(L358,2)*ROUND(G358,3),2)</f>
      </c>
      <c s="36" t="s">
        <v>98</v>
      </c>
      <c>
        <f>(M358*21)/100</f>
      </c>
      <c t="s">
        <v>28</v>
      </c>
    </row>
    <row r="359" spans="1:5" ht="12.75">
      <c r="A359" s="35" t="s">
        <v>55</v>
      </c>
      <c r="E359" s="39" t="s">
        <v>5287</v>
      </c>
    </row>
    <row r="360" spans="1:5" ht="12.75">
      <c r="A360" s="35" t="s">
        <v>56</v>
      </c>
      <c r="E360" s="40" t="s">
        <v>5</v>
      </c>
    </row>
    <row r="361" spans="1:5" ht="12.75">
      <c r="A361" t="s">
        <v>57</v>
      </c>
      <c r="E361" s="39" t="s">
        <v>5</v>
      </c>
    </row>
    <row r="362" spans="1:16" ht="12.75">
      <c r="A362" t="s">
        <v>50</v>
      </c>
      <c s="34" t="s">
        <v>626</v>
      </c>
      <c s="34" t="s">
        <v>5288</v>
      </c>
      <c s="35" t="s">
        <v>5</v>
      </c>
      <c s="6" t="s">
        <v>5289</v>
      </c>
      <c s="36" t="s">
        <v>85</v>
      </c>
      <c s="37">
        <v>7480</v>
      </c>
      <c s="36">
        <v>0</v>
      </c>
      <c s="36">
        <f>ROUND(G362*H362,6)</f>
      </c>
      <c r="L362" s="38">
        <v>0</v>
      </c>
      <c s="32">
        <f>ROUND(ROUND(L362,2)*ROUND(G362,3),2)</f>
      </c>
      <c s="36" t="s">
        <v>316</v>
      </c>
      <c>
        <f>(M362*21)/100</f>
      </c>
      <c t="s">
        <v>28</v>
      </c>
    </row>
    <row r="363" spans="1:5" ht="12.75">
      <c r="A363" s="35" t="s">
        <v>55</v>
      </c>
      <c r="E363" s="39" t="s">
        <v>5289</v>
      </c>
    </row>
    <row r="364" spans="1:5" ht="12.75">
      <c r="A364" s="35" t="s">
        <v>56</v>
      </c>
      <c r="E364" s="40" t="s">
        <v>5</v>
      </c>
    </row>
    <row r="365" spans="1:5" ht="12.75">
      <c r="A365" t="s">
        <v>57</v>
      </c>
      <c r="E365" s="39" t="s">
        <v>5</v>
      </c>
    </row>
    <row r="366" spans="1:16" ht="12.75">
      <c r="A366" t="s">
        <v>50</v>
      </c>
      <c s="34" t="s">
        <v>632</v>
      </c>
      <c s="34" t="s">
        <v>5290</v>
      </c>
      <c s="35" t="s">
        <v>5</v>
      </c>
      <c s="6" t="s">
        <v>5291</v>
      </c>
      <c s="36" t="s">
        <v>228</v>
      </c>
      <c s="37">
        <v>7480</v>
      </c>
      <c s="36">
        <v>0.0065</v>
      </c>
      <c s="36">
        <f>ROUND(G366*H366,6)</f>
      </c>
      <c r="L366" s="38">
        <v>0</v>
      </c>
      <c s="32">
        <f>ROUND(ROUND(L366,2)*ROUND(G366,3),2)</f>
      </c>
      <c s="36" t="s">
        <v>98</v>
      </c>
      <c>
        <f>(M366*21)/100</f>
      </c>
      <c t="s">
        <v>28</v>
      </c>
    </row>
    <row r="367" spans="1:5" ht="12.75">
      <c r="A367" s="35" t="s">
        <v>55</v>
      </c>
      <c r="E367" s="39" t="s">
        <v>5291</v>
      </c>
    </row>
    <row r="368" spans="1:5" ht="12.75">
      <c r="A368" s="35" t="s">
        <v>56</v>
      </c>
      <c r="E368" s="40" t="s">
        <v>5</v>
      </c>
    </row>
    <row r="369" spans="1:5" ht="12.75">
      <c r="A369" t="s">
        <v>57</v>
      </c>
      <c r="E369" s="39" t="s">
        <v>5</v>
      </c>
    </row>
    <row r="370" spans="1:16" ht="25.5">
      <c r="A370" t="s">
        <v>50</v>
      </c>
      <c s="34" t="s">
        <v>638</v>
      </c>
      <c s="34" t="s">
        <v>5292</v>
      </c>
      <c s="35" t="s">
        <v>5</v>
      </c>
      <c s="6" t="s">
        <v>5293</v>
      </c>
      <c s="36" t="s">
        <v>78</v>
      </c>
      <c s="37">
        <v>576</v>
      </c>
      <c s="36">
        <v>0</v>
      </c>
      <c s="36">
        <f>ROUND(G370*H370,6)</f>
      </c>
      <c r="L370" s="38">
        <v>0</v>
      </c>
      <c s="32">
        <f>ROUND(ROUND(L370,2)*ROUND(G370,3),2)</f>
      </c>
      <c s="36" t="s">
        <v>316</v>
      </c>
      <c>
        <f>(M370*21)/100</f>
      </c>
      <c t="s">
        <v>28</v>
      </c>
    </row>
    <row r="371" spans="1:5" ht="25.5">
      <c r="A371" s="35" t="s">
        <v>55</v>
      </c>
      <c r="E371" s="39" t="s">
        <v>5293</v>
      </c>
    </row>
    <row r="372" spans="1:5" ht="12.75">
      <c r="A372" s="35" t="s">
        <v>56</v>
      </c>
      <c r="E372" s="40" t="s">
        <v>5</v>
      </c>
    </row>
    <row r="373" spans="1:5" ht="12.75">
      <c r="A373" t="s">
        <v>57</v>
      </c>
      <c r="E373" s="39" t="s">
        <v>5</v>
      </c>
    </row>
    <row r="374" spans="1:16" ht="12.75">
      <c r="A374" t="s">
        <v>50</v>
      </c>
      <c s="34" t="s">
        <v>1503</v>
      </c>
      <c s="34" t="s">
        <v>5294</v>
      </c>
      <c s="35" t="s">
        <v>5</v>
      </c>
      <c s="6" t="s">
        <v>5295</v>
      </c>
      <c s="36" t="s">
        <v>78</v>
      </c>
      <c s="37">
        <v>576</v>
      </c>
      <c s="36">
        <v>0.0065</v>
      </c>
      <c s="36">
        <f>ROUND(G374*H374,6)</f>
      </c>
      <c r="L374" s="38">
        <v>0</v>
      </c>
      <c s="32">
        <f>ROUND(ROUND(L374,2)*ROUND(G374,3),2)</f>
      </c>
      <c s="36" t="s">
        <v>98</v>
      </c>
      <c>
        <f>(M374*21)/100</f>
      </c>
      <c t="s">
        <v>28</v>
      </c>
    </row>
    <row r="375" spans="1:5" ht="12.75">
      <c r="A375" s="35" t="s">
        <v>55</v>
      </c>
      <c r="E375" s="39" t="s">
        <v>5295</v>
      </c>
    </row>
    <row r="376" spans="1:5" ht="12.75">
      <c r="A376" s="35" t="s">
        <v>56</v>
      </c>
      <c r="E376" s="40" t="s">
        <v>5</v>
      </c>
    </row>
    <row r="377" spans="1:5" ht="12.75">
      <c r="A377" t="s">
        <v>57</v>
      </c>
      <c r="E377" s="39" t="s">
        <v>5</v>
      </c>
    </row>
    <row r="378" spans="1:16" ht="25.5">
      <c r="A378" t="s">
        <v>50</v>
      </c>
      <c s="34" t="s">
        <v>1507</v>
      </c>
      <c s="34" t="s">
        <v>5296</v>
      </c>
      <c s="35" t="s">
        <v>5</v>
      </c>
      <c s="6" t="s">
        <v>5297</v>
      </c>
      <c s="36" t="s">
        <v>1560</v>
      </c>
      <c s="37">
        <v>5</v>
      </c>
      <c s="36">
        <v>0.00234</v>
      </c>
      <c s="36">
        <f>ROUND(G378*H378,6)</f>
      </c>
      <c r="L378" s="38">
        <v>0</v>
      </c>
      <c s="32">
        <f>ROUND(ROUND(L378,2)*ROUND(G378,3),2)</f>
      </c>
      <c s="36" t="s">
        <v>316</v>
      </c>
      <c>
        <f>(M378*21)/100</f>
      </c>
      <c t="s">
        <v>28</v>
      </c>
    </row>
    <row r="379" spans="1:5" ht="25.5">
      <c r="A379" s="35" t="s">
        <v>55</v>
      </c>
      <c r="E379" s="39" t="s">
        <v>5297</v>
      </c>
    </row>
    <row r="380" spans="1:5" ht="12.75">
      <c r="A380" s="35" t="s">
        <v>56</v>
      </c>
      <c r="E380" s="40" t="s">
        <v>5</v>
      </c>
    </row>
    <row r="381" spans="1:5" ht="12.75">
      <c r="A381" t="s">
        <v>57</v>
      </c>
      <c r="E381" s="39" t="s">
        <v>5</v>
      </c>
    </row>
    <row r="382" spans="1:16" ht="12.75">
      <c r="A382" t="s">
        <v>50</v>
      </c>
      <c s="34" t="s">
        <v>1511</v>
      </c>
      <c s="34" t="s">
        <v>5298</v>
      </c>
      <c s="35" t="s">
        <v>5</v>
      </c>
      <c s="6" t="s">
        <v>5299</v>
      </c>
      <c s="36" t="s">
        <v>85</v>
      </c>
      <c s="37">
        <v>3</v>
      </c>
      <c s="36">
        <v>0</v>
      </c>
      <c s="36">
        <f>ROUND(G382*H382,6)</f>
      </c>
      <c r="L382" s="38">
        <v>0</v>
      </c>
      <c s="32">
        <f>ROUND(ROUND(L382,2)*ROUND(G382,3),2)</f>
      </c>
      <c s="36" t="s">
        <v>98</v>
      </c>
      <c>
        <f>(M382*21)/100</f>
      </c>
      <c t="s">
        <v>28</v>
      </c>
    </row>
    <row r="383" spans="1:5" ht="12.75">
      <c r="A383" s="35" t="s">
        <v>55</v>
      </c>
      <c r="E383" s="39" t="s">
        <v>5299</v>
      </c>
    </row>
    <row r="384" spans="1:5" ht="12.75">
      <c r="A384" s="35" t="s">
        <v>56</v>
      </c>
      <c r="E384" s="40" t="s">
        <v>5</v>
      </c>
    </row>
    <row r="385" spans="1:5" ht="12.75">
      <c r="A385" t="s">
        <v>57</v>
      </c>
      <c r="E385" s="39" t="s">
        <v>5</v>
      </c>
    </row>
    <row r="386" spans="1:16" ht="12.75">
      <c r="A386" t="s">
        <v>50</v>
      </c>
      <c s="34" t="s">
        <v>3286</v>
      </c>
      <c s="34" t="s">
        <v>5300</v>
      </c>
      <c s="35" t="s">
        <v>5</v>
      </c>
      <c s="6" t="s">
        <v>5301</v>
      </c>
      <c s="36" t="s">
        <v>85</v>
      </c>
      <c s="37">
        <v>1</v>
      </c>
      <c s="36">
        <v>0</v>
      </c>
      <c s="36">
        <f>ROUND(G386*H386,6)</f>
      </c>
      <c r="L386" s="38">
        <v>0</v>
      </c>
      <c s="32">
        <f>ROUND(ROUND(L386,2)*ROUND(G386,3),2)</f>
      </c>
      <c s="36" t="s">
        <v>98</v>
      </c>
      <c>
        <f>(M386*21)/100</f>
      </c>
      <c t="s">
        <v>28</v>
      </c>
    </row>
    <row r="387" spans="1:5" ht="12.75">
      <c r="A387" s="35" t="s">
        <v>55</v>
      </c>
      <c r="E387" s="39" t="s">
        <v>5301</v>
      </c>
    </row>
    <row r="388" spans="1:5" ht="12.75">
      <c r="A388" s="35" t="s">
        <v>56</v>
      </c>
      <c r="E388" s="40" t="s">
        <v>5</v>
      </c>
    </row>
    <row r="389" spans="1:5" ht="12.75">
      <c r="A389" t="s">
        <v>57</v>
      </c>
      <c r="E389" s="39" t="s">
        <v>5</v>
      </c>
    </row>
    <row r="390" spans="1:16" ht="12.75">
      <c r="A390" t="s">
        <v>50</v>
      </c>
      <c s="34" t="s">
        <v>1150</v>
      </c>
      <c s="34" t="s">
        <v>5302</v>
      </c>
      <c s="35" t="s">
        <v>5</v>
      </c>
      <c s="6" t="s">
        <v>5303</v>
      </c>
      <c s="36" t="s">
        <v>85</v>
      </c>
      <c s="37">
        <v>1</v>
      </c>
      <c s="36">
        <v>0</v>
      </c>
      <c s="36">
        <f>ROUND(G390*H390,6)</f>
      </c>
      <c r="L390" s="38">
        <v>0</v>
      </c>
      <c s="32">
        <f>ROUND(ROUND(L390,2)*ROUND(G390,3),2)</f>
      </c>
      <c s="36" t="s">
        <v>98</v>
      </c>
      <c>
        <f>(M390*21)/100</f>
      </c>
      <c t="s">
        <v>28</v>
      </c>
    </row>
    <row r="391" spans="1:5" ht="12.75">
      <c r="A391" s="35" t="s">
        <v>55</v>
      </c>
      <c r="E391" s="39" t="s">
        <v>5303</v>
      </c>
    </row>
    <row r="392" spans="1:5" ht="12.75">
      <c r="A392" s="35" t="s">
        <v>56</v>
      </c>
      <c r="E392" s="40" t="s">
        <v>5</v>
      </c>
    </row>
    <row r="393" spans="1:5" ht="12.75">
      <c r="A393" t="s">
        <v>57</v>
      </c>
      <c r="E393" s="39" t="s">
        <v>5</v>
      </c>
    </row>
    <row r="394" spans="1:16" ht="12.75">
      <c r="A394" t="s">
        <v>50</v>
      </c>
      <c s="34" t="s">
        <v>3293</v>
      </c>
      <c s="34" t="s">
        <v>5304</v>
      </c>
      <c s="35" t="s">
        <v>5</v>
      </c>
      <c s="6" t="s">
        <v>5305</v>
      </c>
      <c s="36" t="s">
        <v>78</v>
      </c>
      <c s="37">
        <v>2352</v>
      </c>
      <c s="36">
        <v>0</v>
      </c>
      <c s="36">
        <f>ROUND(G394*H394,6)</f>
      </c>
      <c r="L394" s="38">
        <v>0</v>
      </c>
      <c s="32">
        <f>ROUND(ROUND(L394,2)*ROUND(G394,3),2)</f>
      </c>
      <c s="36" t="s">
        <v>98</v>
      </c>
      <c>
        <f>(M394*21)/100</f>
      </c>
      <c t="s">
        <v>28</v>
      </c>
    </row>
    <row r="395" spans="1:5" ht="12.75">
      <c r="A395" s="35" t="s">
        <v>55</v>
      </c>
      <c r="E395" s="39" t="s">
        <v>5305</v>
      </c>
    </row>
    <row r="396" spans="1:5" ht="12.75">
      <c r="A396" s="35" t="s">
        <v>56</v>
      </c>
      <c r="E396" s="40" t="s">
        <v>5</v>
      </c>
    </row>
    <row r="397" spans="1:5" ht="12.75">
      <c r="A397" t="s">
        <v>57</v>
      </c>
      <c r="E397" s="39" t="s">
        <v>5</v>
      </c>
    </row>
    <row r="398" spans="1:16" ht="12.75">
      <c r="A398" t="s">
        <v>50</v>
      </c>
      <c s="34" t="s">
        <v>897</v>
      </c>
      <c s="34" t="s">
        <v>5306</v>
      </c>
      <c s="35" t="s">
        <v>5</v>
      </c>
      <c s="6" t="s">
        <v>5307</v>
      </c>
      <c s="36" t="s">
        <v>228</v>
      </c>
      <c s="37">
        <v>2840</v>
      </c>
      <c s="36">
        <v>0</v>
      </c>
      <c s="36">
        <f>ROUND(G398*H398,6)</f>
      </c>
      <c r="L398" s="38">
        <v>0</v>
      </c>
      <c s="32">
        <f>ROUND(ROUND(L398,2)*ROUND(G398,3),2)</f>
      </c>
      <c s="36" t="s">
        <v>98</v>
      </c>
      <c>
        <f>(M398*21)/100</f>
      </c>
      <c t="s">
        <v>28</v>
      </c>
    </row>
    <row r="399" spans="1:5" ht="12.75">
      <c r="A399" s="35" t="s">
        <v>55</v>
      </c>
      <c r="E399" s="39" t="s">
        <v>5307</v>
      </c>
    </row>
    <row r="400" spans="1:5" ht="12.75">
      <c r="A400" s="35" t="s">
        <v>56</v>
      </c>
      <c r="E400" s="40" t="s">
        <v>5</v>
      </c>
    </row>
    <row r="401" spans="1:5" ht="12.75">
      <c r="A401" t="s">
        <v>57</v>
      </c>
      <c r="E401" s="39" t="s">
        <v>5</v>
      </c>
    </row>
    <row r="402" spans="1:16" ht="12.75">
      <c r="A402" t="s">
        <v>50</v>
      </c>
      <c s="34" t="s">
        <v>3298</v>
      </c>
      <c s="34" t="s">
        <v>5308</v>
      </c>
      <c s="35" t="s">
        <v>5</v>
      </c>
      <c s="6" t="s">
        <v>5309</v>
      </c>
      <c s="36" t="s">
        <v>78</v>
      </c>
      <c s="37">
        <v>40</v>
      </c>
      <c s="36">
        <v>0</v>
      </c>
      <c s="36">
        <f>ROUND(G402*H402,6)</f>
      </c>
      <c r="L402" s="38">
        <v>0</v>
      </c>
      <c s="32">
        <f>ROUND(ROUND(L402,2)*ROUND(G402,3),2)</f>
      </c>
      <c s="36" t="s">
        <v>98</v>
      </c>
      <c>
        <f>(M402*21)/100</f>
      </c>
      <c t="s">
        <v>28</v>
      </c>
    </row>
    <row r="403" spans="1:5" ht="12.75">
      <c r="A403" s="35" t="s">
        <v>55</v>
      </c>
      <c r="E403" s="39" t="s">
        <v>5309</v>
      </c>
    </row>
    <row r="404" spans="1:5" ht="12.75">
      <c r="A404" s="35" t="s">
        <v>56</v>
      </c>
      <c r="E404" s="40" t="s">
        <v>5</v>
      </c>
    </row>
    <row r="405" spans="1:5" ht="12.75">
      <c r="A405" t="s">
        <v>57</v>
      </c>
      <c r="E405" s="39" t="s">
        <v>5</v>
      </c>
    </row>
    <row r="406" spans="1:16" ht="12.75">
      <c r="A406" t="s">
        <v>50</v>
      </c>
      <c s="34" t="s">
        <v>3301</v>
      </c>
      <c s="34" t="s">
        <v>5310</v>
      </c>
      <c s="35" t="s">
        <v>5</v>
      </c>
      <c s="6" t="s">
        <v>5311</v>
      </c>
      <c s="36" t="s">
        <v>85</v>
      </c>
      <c s="37">
        <v>349</v>
      </c>
      <c s="36">
        <v>0</v>
      </c>
      <c s="36">
        <f>ROUND(G406*H406,6)</f>
      </c>
      <c r="L406" s="38">
        <v>0</v>
      </c>
      <c s="32">
        <f>ROUND(ROUND(L406,2)*ROUND(G406,3),2)</f>
      </c>
      <c s="36" t="s">
        <v>98</v>
      </c>
      <c>
        <f>(M406*21)/100</f>
      </c>
      <c t="s">
        <v>28</v>
      </c>
    </row>
    <row r="407" spans="1:5" ht="12.75">
      <c r="A407" s="35" t="s">
        <v>55</v>
      </c>
      <c r="E407" s="39" t="s">
        <v>5311</v>
      </c>
    </row>
    <row r="408" spans="1:5" ht="12.75">
      <c r="A408" s="35" t="s">
        <v>56</v>
      </c>
      <c r="E408" s="40" t="s">
        <v>5312</v>
      </c>
    </row>
    <row r="409" spans="1:5" ht="12.75">
      <c r="A409" t="s">
        <v>57</v>
      </c>
      <c r="E409" s="39" t="s">
        <v>5</v>
      </c>
    </row>
    <row r="410" spans="1:16" ht="12.75">
      <c r="A410" t="s">
        <v>50</v>
      </c>
      <c s="34" t="s">
        <v>3304</v>
      </c>
      <c s="34" t="s">
        <v>5313</v>
      </c>
      <c s="35" t="s">
        <v>5</v>
      </c>
      <c s="6" t="s">
        <v>5314</v>
      </c>
      <c s="36" t="s">
        <v>85</v>
      </c>
      <c s="37">
        <v>331</v>
      </c>
      <c s="36">
        <v>0</v>
      </c>
      <c s="36">
        <f>ROUND(G410*H410,6)</f>
      </c>
      <c r="L410" s="38">
        <v>0</v>
      </c>
      <c s="32">
        <f>ROUND(ROUND(L410,2)*ROUND(G410,3),2)</f>
      </c>
      <c s="36" t="s">
        <v>98</v>
      </c>
      <c>
        <f>(M410*21)/100</f>
      </c>
      <c t="s">
        <v>28</v>
      </c>
    </row>
    <row r="411" spans="1:5" ht="12.75">
      <c r="A411" s="35" t="s">
        <v>55</v>
      </c>
      <c r="E411" s="39" t="s">
        <v>5314</v>
      </c>
    </row>
    <row r="412" spans="1:5" ht="12.75">
      <c r="A412" s="35" t="s">
        <v>56</v>
      </c>
      <c r="E412" s="40" t="s">
        <v>5315</v>
      </c>
    </row>
    <row r="413" spans="1:5" ht="12.75">
      <c r="A413" t="s">
        <v>57</v>
      </c>
      <c r="E413" s="39" t="s">
        <v>5</v>
      </c>
    </row>
    <row r="414" spans="1:16" ht="12.75">
      <c r="A414" t="s">
        <v>50</v>
      </c>
      <c s="34" t="s">
        <v>3308</v>
      </c>
      <c s="34" t="s">
        <v>5316</v>
      </c>
      <c s="35" t="s">
        <v>5</v>
      </c>
      <c s="6" t="s">
        <v>5317</v>
      </c>
      <c s="36" t="s">
        <v>228</v>
      </c>
      <c s="37">
        <v>186</v>
      </c>
      <c s="36">
        <v>0</v>
      </c>
      <c s="36">
        <f>ROUND(G414*H414,6)</f>
      </c>
      <c r="L414" s="38">
        <v>0</v>
      </c>
      <c s="32">
        <f>ROUND(ROUND(L414,2)*ROUND(G414,3),2)</f>
      </c>
      <c s="36" t="s">
        <v>98</v>
      </c>
      <c>
        <f>(M414*21)/100</f>
      </c>
      <c t="s">
        <v>28</v>
      </c>
    </row>
    <row r="415" spans="1:5" ht="12.75">
      <c r="A415" s="35" t="s">
        <v>55</v>
      </c>
      <c r="E415" s="39" t="s">
        <v>5317</v>
      </c>
    </row>
    <row r="416" spans="1:5" ht="12.75">
      <c r="A416" s="35" t="s">
        <v>56</v>
      </c>
      <c r="E416" s="40" t="s">
        <v>5</v>
      </c>
    </row>
    <row r="417" spans="1:5" ht="12.75">
      <c r="A417" t="s">
        <v>57</v>
      </c>
      <c r="E417" s="39" t="s">
        <v>5</v>
      </c>
    </row>
    <row r="418" spans="1:16" ht="12.75">
      <c r="A418" t="s">
        <v>50</v>
      </c>
      <c s="34" t="s">
        <v>3311</v>
      </c>
      <c s="34" t="s">
        <v>5318</v>
      </c>
      <c s="35" t="s">
        <v>5</v>
      </c>
      <c s="6" t="s">
        <v>5319</v>
      </c>
      <c s="36" t="s">
        <v>228</v>
      </c>
      <c s="37">
        <v>23</v>
      </c>
      <c s="36">
        <v>0</v>
      </c>
      <c s="36">
        <f>ROUND(G418*H418,6)</f>
      </c>
      <c r="L418" s="38">
        <v>0</v>
      </c>
      <c s="32">
        <f>ROUND(ROUND(L418,2)*ROUND(G418,3),2)</f>
      </c>
      <c s="36" t="s">
        <v>98</v>
      </c>
      <c>
        <f>(M418*21)/100</f>
      </c>
      <c t="s">
        <v>28</v>
      </c>
    </row>
    <row r="419" spans="1:5" ht="12.75">
      <c r="A419" s="35" t="s">
        <v>55</v>
      </c>
      <c r="E419" s="39" t="s">
        <v>5319</v>
      </c>
    </row>
    <row r="420" spans="1:5" ht="12.75">
      <c r="A420" s="35" t="s">
        <v>56</v>
      </c>
      <c r="E420" s="40" t="s">
        <v>5</v>
      </c>
    </row>
    <row r="421" spans="1:5" ht="12.75">
      <c r="A421" t="s">
        <v>57</v>
      </c>
      <c r="E421" s="39" t="s">
        <v>5</v>
      </c>
    </row>
    <row r="422" spans="1:16" ht="12.75">
      <c r="A422" t="s">
        <v>50</v>
      </c>
      <c s="34" t="s">
        <v>3314</v>
      </c>
      <c s="34" t="s">
        <v>5320</v>
      </c>
      <c s="35" t="s">
        <v>5</v>
      </c>
      <c s="6" t="s">
        <v>5321</v>
      </c>
      <c s="36" t="s">
        <v>228</v>
      </c>
      <c s="37">
        <v>5</v>
      </c>
      <c s="36">
        <v>0</v>
      </c>
      <c s="36">
        <f>ROUND(G422*H422,6)</f>
      </c>
      <c r="L422" s="38">
        <v>0</v>
      </c>
      <c s="32">
        <f>ROUND(ROUND(L422,2)*ROUND(G422,3),2)</f>
      </c>
      <c s="36" t="s">
        <v>98</v>
      </c>
      <c>
        <f>(M422*21)/100</f>
      </c>
      <c t="s">
        <v>28</v>
      </c>
    </row>
    <row r="423" spans="1:5" ht="12.75">
      <c r="A423" s="35" t="s">
        <v>55</v>
      </c>
      <c r="E423" s="39" t="s">
        <v>5321</v>
      </c>
    </row>
    <row r="424" spans="1:5" ht="12.75">
      <c r="A424" s="35" t="s">
        <v>56</v>
      </c>
      <c r="E424" s="40" t="s">
        <v>5</v>
      </c>
    </row>
    <row r="425" spans="1:5" ht="12.75">
      <c r="A425" t="s">
        <v>57</v>
      </c>
      <c r="E425" s="39" t="s">
        <v>5</v>
      </c>
    </row>
    <row r="426" spans="1:16" ht="12.75">
      <c r="A426" t="s">
        <v>50</v>
      </c>
      <c s="34" t="s">
        <v>3318</v>
      </c>
      <c s="34" t="s">
        <v>5322</v>
      </c>
      <c s="35" t="s">
        <v>5</v>
      </c>
      <c s="6" t="s">
        <v>5323</v>
      </c>
      <c s="36" t="s">
        <v>228</v>
      </c>
      <c s="37">
        <v>8</v>
      </c>
      <c s="36">
        <v>0</v>
      </c>
      <c s="36">
        <f>ROUND(G426*H426,6)</f>
      </c>
      <c r="L426" s="38">
        <v>0</v>
      </c>
      <c s="32">
        <f>ROUND(ROUND(L426,2)*ROUND(G426,3),2)</f>
      </c>
      <c s="36" t="s">
        <v>98</v>
      </c>
      <c>
        <f>(M426*21)/100</f>
      </c>
      <c t="s">
        <v>28</v>
      </c>
    </row>
    <row r="427" spans="1:5" ht="12.75">
      <c r="A427" s="35" t="s">
        <v>55</v>
      </c>
      <c r="E427" s="39" t="s">
        <v>5323</v>
      </c>
    </row>
    <row r="428" spans="1:5" ht="12.75">
      <c r="A428" s="35" t="s">
        <v>56</v>
      </c>
      <c r="E428" s="40" t="s">
        <v>5</v>
      </c>
    </row>
    <row r="429" spans="1:5" ht="12.75">
      <c r="A429" t="s">
        <v>57</v>
      </c>
      <c r="E429" s="39" t="s">
        <v>5</v>
      </c>
    </row>
    <row r="430" spans="1:16" ht="12.75">
      <c r="A430" t="s">
        <v>50</v>
      </c>
      <c s="34" t="s">
        <v>3322</v>
      </c>
      <c s="34" t="s">
        <v>5324</v>
      </c>
      <c s="35" t="s">
        <v>5</v>
      </c>
      <c s="6" t="s">
        <v>5325</v>
      </c>
      <c s="36" t="s">
        <v>85</v>
      </c>
      <c s="37">
        <v>4</v>
      </c>
      <c s="36">
        <v>0</v>
      </c>
      <c s="36">
        <f>ROUND(G430*H430,6)</f>
      </c>
      <c r="L430" s="38">
        <v>0</v>
      </c>
      <c s="32">
        <f>ROUND(ROUND(L430,2)*ROUND(G430,3),2)</f>
      </c>
      <c s="36" t="s">
        <v>98</v>
      </c>
      <c>
        <f>(M430*21)/100</f>
      </c>
      <c t="s">
        <v>28</v>
      </c>
    </row>
    <row r="431" spans="1:5" ht="12.75">
      <c r="A431" s="35" t="s">
        <v>55</v>
      </c>
      <c r="E431" s="39" t="s">
        <v>5325</v>
      </c>
    </row>
    <row r="432" spans="1:5" ht="12.75">
      <c r="A432" s="35" t="s">
        <v>56</v>
      </c>
      <c r="E432" s="40" t="s">
        <v>5</v>
      </c>
    </row>
    <row r="433" spans="1:5" ht="12.75">
      <c r="A433" t="s">
        <v>57</v>
      </c>
      <c r="E433" s="39" t="s">
        <v>5</v>
      </c>
    </row>
    <row r="434" spans="1:16" ht="12.75">
      <c r="A434" t="s">
        <v>50</v>
      </c>
      <c s="34" t="s">
        <v>3324</v>
      </c>
      <c s="34" t="s">
        <v>5326</v>
      </c>
      <c s="35" t="s">
        <v>5</v>
      </c>
      <c s="6" t="s">
        <v>5327</v>
      </c>
      <c s="36" t="s">
        <v>228</v>
      </c>
      <c s="37">
        <v>163</v>
      </c>
      <c s="36">
        <v>0</v>
      </c>
      <c s="36">
        <f>ROUND(G434*H434,6)</f>
      </c>
      <c r="L434" s="38">
        <v>0</v>
      </c>
      <c s="32">
        <f>ROUND(ROUND(L434,2)*ROUND(G434,3),2)</f>
      </c>
      <c s="36" t="s">
        <v>98</v>
      </c>
      <c>
        <f>(M434*21)/100</f>
      </c>
      <c t="s">
        <v>28</v>
      </c>
    </row>
    <row r="435" spans="1:5" ht="12.75">
      <c r="A435" s="35" t="s">
        <v>55</v>
      </c>
      <c r="E435" s="39" t="s">
        <v>5327</v>
      </c>
    </row>
    <row r="436" spans="1:5" ht="12.75">
      <c r="A436" s="35" t="s">
        <v>56</v>
      </c>
      <c r="E436" s="40" t="s">
        <v>5</v>
      </c>
    </row>
    <row r="437" spans="1:5" ht="12.75">
      <c r="A437" t="s">
        <v>57</v>
      </c>
      <c r="E437" s="39" t="s">
        <v>5</v>
      </c>
    </row>
    <row r="438" spans="1:16" ht="12.75">
      <c r="A438" t="s">
        <v>50</v>
      </c>
      <c s="34" t="s">
        <v>3328</v>
      </c>
      <c s="34" t="s">
        <v>5328</v>
      </c>
      <c s="35" t="s">
        <v>5</v>
      </c>
      <c s="6" t="s">
        <v>5329</v>
      </c>
      <c s="36" t="s">
        <v>228</v>
      </c>
      <c s="37">
        <v>114</v>
      </c>
      <c s="36">
        <v>0</v>
      </c>
      <c s="36">
        <f>ROUND(G438*H438,6)</f>
      </c>
      <c r="L438" s="38">
        <v>0</v>
      </c>
      <c s="32">
        <f>ROUND(ROUND(L438,2)*ROUND(G438,3),2)</f>
      </c>
      <c s="36" t="s">
        <v>98</v>
      </c>
      <c>
        <f>(M438*21)/100</f>
      </c>
      <c t="s">
        <v>28</v>
      </c>
    </row>
    <row r="439" spans="1:5" ht="12.75">
      <c r="A439" s="35" t="s">
        <v>55</v>
      </c>
      <c r="E439" s="39" t="s">
        <v>5329</v>
      </c>
    </row>
    <row r="440" spans="1:5" ht="12.75">
      <c r="A440" s="35" t="s">
        <v>56</v>
      </c>
      <c r="E440" s="40" t="s">
        <v>5</v>
      </c>
    </row>
    <row r="441" spans="1:5" ht="12.75">
      <c r="A441" t="s">
        <v>57</v>
      </c>
      <c r="E441" s="39" t="s">
        <v>5</v>
      </c>
    </row>
    <row r="442" spans="1:16" ht="12.75">
      <c r="A442" t="s">
        <v>50</v>
      </c>
      <c s="34" t="s">
        <v>3332</v>
      </c>
      <c s="34" t="s">
        <v>5330</v>
      </c>
      <c s="35" t="s">
        <v>5</v>
      </c>
      <c s="6" t="s">
        <v>5331</v>
      </c>
      <c s="36" t="s">
        <v>228</v>
      </c>
      <c s="37">
        <v>78</v>
      </c>
      <c s="36">
        <v>0</v>
      </c>
      <c s="36">
        <f>ROUND(G442*H442,6)</f>
      </c>
      <c r="L442" s="38">
        <v>0</v>
      </c>
      <c s="32">
        <f>ROUND(ROUND(L442,2)*ROUND(G442,3),2)</f>
      </c>
      <c s="36" t="s">
        <v>98</v>
      </c>
      <c>
        <f>(M442*21)/100</f>
      </c>
      <c t="s">
        <v>28</v>
      </c>
    </row>
    <row r="443" spans="1:5" ht="12.75">
      <c r="A443" s="35" t="s">
        <v>55</v>
      </c>
      <c r="E443" s="39" t="s">
        <v>5331</v>
      </c>
    </row>
    <row r="444" spans="1:5" ht="12.75">
      <c r="A444" s="35" t="s">
        <v>56</v>
      </c>
      <c r="E444" s="40" t="s">
        <v>5</v>
      </c>
    </row>
    <row r="445" spans="1:5" ht="12.75">
      <c r="A445" t="s">
        <v>57</v>
      </c>
      <c r="E445" s="39" t="s">
        <v>5</v>
      </c>
    </row>
    <row r="446" spans="1:16" ht="12.75">
      <c r="A446" t="s">
        <v>50</v>
      </c>
      <c s="34" t="s">
        <v>3336</v>
      </c>
      <c s="34" t="s">
        <v>5332</v>
      </c>
      <c s="35" t="s">
        <v>5</v>
      </c>
      <c s="6" t="s">
        <v>5333</v>
      </c>
      <c s="36" t="s">
        <v>228</v>
      </c>
      <c s="37">
        <v>22</v>
      </c>
      <c s="36">
        <v>0</v>
      </c>
      <c s="36">
        <f>ROUND(G446*H446,6)</f>
      </c>
      <c r="L446" s="38">
        <v>0</v>
      </c>
      <c s="32">
        <f>ROUND(ROUND(L446,2)*ROUND(G446,3),2)</f>
      </c>
      <c s="36" t="s">
        <v>98</v>
      </c>
      <c>
        <f>(M446*21)/100</f>
      </c>
      <c t="s">
        <v>28</v>
      </c>
    </row>
    <row r="447" spans="1:5" ht="12.75">
      <c r="A447" s="35" t="s">
        <v>55</v>
      </c>
      <c r="E447" s="39" t="s">
        <v>5333</v>
      </c>
    </row>
    <row r="448" spans="1:5" ht="12.75">
      <c r="A448" s="35" t="s">
        <v>56</v>
      </c>
      <c r="E448" s="40" t="s">
        <v>5</v>
      </c>
    </row>
    <row r="449" spans="1:5" ht="12.75">
      <c r="A449" t="s">
        <v>57</v>
      </c>
      <c r="E449" s="39" t="s">
        <v>5</v>
      </c>
    </row>
    <row r="450" spans="1:16" ht="12.75">
      <c r="A450" t="s">
        <v>50</v>
      </c>
      <c s="34" t="s">
        <v>3340</v>
      </c>
      <c s="34" t="s">
        <v>5334</v>
      </c>
      <c s="35" t="s">
        <v>5</v>
      </c>
      <c s="6" t="s">
        <v>5335</v>
      </c>
      <c s="36" t="s">
        <v>228</v>
      </c>
      <c s="37">
        <v>14</v>
      </c>
      <c s="36">
        <v>0</v>
      </c>
      <c s="36">
        <f>ROUND(G450*H450,6)</f>
      </c>
      <c r="L450" s="38">
        <v>0</v>
      </c>
      <c s="32">
        <f>ROUND(ROUND(L450,2)*ROUND(G450,3),2)</f>
      </c>
      <c s="36" t="s">
        <v>98</v>
      </c>
      <c>
        <f>(M450*21)/100</f>
      </c>
      <c t="s">
        <v>28</v>
      </c>
    </row>
    <row r="451" spans="1:5" ht="12.75">
      <c r="A451" s="35" t="s">
        <v>55</v>
      </c>
      <c r="E451" s="39" t="s">
        <v>5335</v>
      </c>
    </row>
    <row r="452" spans="1:5" ht="12.75">
      <c r="A452" s="35" t="s">
        <v>56</v>
      </c>
      <c r="E452" s="40" t="s">
        <v>5</v>
      </c>
    </row>
    <row r="453" spans="1:5" ht="12.75">
      <c r="A453" t="s">
        <v>57</v>
      </c>
      <c r="E453" s="39" t="s">
        <v>5</v>
      </c>
    </row>
    <row r="454" spans="1:16" ht="12.75">
      <c r="A454" t="s">
        <v>50</v>
      </c>
      <c s="34" t="s">
        <v>1523</v>
      </c>
      <c s="34" t="s">
        <v>5336</v>
      </c>
      <c s="35" t="s">
        <v>5</v>
      </c>
      <c s="6" t="s">
        <v>5337</v>
      </c>
      <c s="36" t="s">
        <v>228</v>
      </c>
      <c s="37">
        <v>2</v>
      </c>
      <c s="36">
        <v>0</v>
      </c>
      <c s="36">
        <f>ROUND(G454*H454,6)</f>
      </c>
      <c r="L454" s="38">
        <v>0</v>
      </c>
      <c s="32">
        <f>ROUND(ROUND(L454,2)*ROUND(G454,3),2)</f>
      </c>
      <c s="36" t="s">
        <v>98</v>
      </c>
      <c>
        <f>(M454*21)/100</f>
      </c>
      <c t="s">
        <v>28</v>
      </c>
    </row>
    <row r="455" spans="1:5" ht="12.75">
      <c r="A455" s="35" t="s">
        <v>55</v>
      </c>
      <c r="E455" s="39" t="s">
        <v>5337</v>
      </c>
    </row>
    <row r="456" spans="1:5" ht="12.75">
      <c r="A456" s="35" t="s">
        <v>56</v>
      </c>
      <c r="E456" s="40" t="s">
        <v>5</v>
      </c>
    </row>
    <row r="457" spans="1:5" ht="12.75">
      <c r="A457" t="s">
        <v>57</v>
      </c>
      <c r="E457" s="39" t="s">
        <v>5</v>
      </c>
    </row>
    <row r="458" spans="1:16" ht="25.5">
      <c r="A458" t="s">
        <v>50</v>
      </c>
      <c s="34" t="s">
        <v>3344</v>
      </c>
      <c s="34" t="s">
        <v>5338</v>
      </c>
      <c s="35" t="s">
        <v>5</v>
      </c>
      <c s="6" t="s">
        <v>5339</v>
      </c>
      <c s="36" t="s">
        <v>228</v>
      </c>
      <c s="37">
        <v>12</v>
      </c>
      <c s="36">
        <v>0</v>
      </c>
      <c s="36">
        <f>ROUND(G458*H458,6)</f>
      </c>
      <c r="L458" s="38">
        <v>0</v>
      </c>
      <c s="32">
        <f>ROUND(ROUND(L458,2)*ROUND(G458,3),2)</f>
      </c>
      <c s="36" t="s">
        <v>98</v>
      </c>
      <c>
        <f>(M458*21)/100</f>
      </c>
      <c t="s">
        <v>28</v>
      </c>
    </row>
    <row r="459" spans="1:5" ht="25.5">
      <c r="A459" s="35" t="s">
        <v>55</v>
      </c>
      <c r="E459" s="39" t="s">
        <v>5339</v>
      </c>
    </row>
    <row r="460" spans="1:5" ht="12.75">
      <c r="A460" s="35" t="s">
        <v>56</v>
      </c>
      <c r="E460" s="40" t="s">
        <v>5</v>
      </c>
    </row>
    <row r="461" spans="1:5" ht="12.75">
      <c r="A461" t="s">
        <v>57</v>
      </c>
      <c r="E461" s="39" t="s">
        <v>5</v>
      </c>
    </row>
    <row r="462" spans="1:16" ht="12.75">
      <c r="A462" t="s">
        <v>50</v>
      </c>
      <c s="34" t="s">
        <v>3348</v>
      </c>
      <c s="34" t="s">
        <v>5340</v>
      </c>
      <c s="35" t="s">
        <v>5</v>
      </c>
      <c s="6" t="s">
        <v>5341</v>
      </c>
      <c s="36" t="s">
        <v>228</v>
      </c>
      <c s="37">
        <v>10</v>
      </c>
      <c s="36">
        <v>0</v>
      </c>
      <c s="36">
        <f>ROUND(G462*H462,6)</f>
      </c>
      <c r="L462" s="38">
        <v>0</v>
      </c>
      <c s="32">
        <f>ROUND(ROUND(L462,2)*ROUND(G462,3),2)</f>
      </c>
      <c s="36" t="s">
        <v>98</v>
      </c>
      <c>
        <f>(M462*21)/100</f>
      </c>
      <c t="s">
        <v>28</v>
      </c>
    </row>
    <row r="463" spans="1:5" ht="12.75">
      <c r="A463" s="35" t="s">
        <v>55</v>
      </c>
      <c r="E463" s="39" t="s">
        <v>5341</v>
      </c>
    </row>
    <row r="464" spans="1:5" ht="12.75">
      <c r="A464" s="35" t="s">
        <v>56</v>
      </c>
      <c r="E464" s="40" t="s">
        <v>5</v>
      </c>
    </row>
    <row r="465" spans="1:5" ht="12.75">
      <c r="A465" t="s">
        <v>57</v>
      </c>
      <c r="E465" s="39" t="s">
        <v>5</v>
      </c>
    </row>
    <row r="466" spans="1:16" ht="12.75">
      <c r="A466" t="s">
        <v>50</v>
      </c>
      <c s="34" t="s">
        <v>3352</v>
      </c>
      <c s="34" t="s">
        <v>5342</v>
      </c>
      <c s="35" t="s">
        <v>5</v>
      </c>
      <c s="6" t="s">
        <v>5343</v>
      </c>
      <c s="36" t="s">
        <v>228</v>
      </c>
      <c s="37">
        <v>2</v>
      </c>
      <c s="36">
        <v>0</v>
      </c>
      <c s="36">
        <f>ROUND(G466*H466,6)</f>
      </c>
      <c r="L466" s="38">
        <v>0</v>
      </c>
      <c s="32">
        <f>ROUND(ROUND(L466,2)*ROUND(G466,3),2)</f>
      </c>
      <c s="36" t="s">
        <v>98</v>
      </c>
      <c>
        <f>(M466*21)/100</f>
      </c>
      <c t="s">
        <v>28</v>
      </c>
    </row>
    <row r="467" spans="1:5" ht="12.75">
      <c r="A467" s="35" t="s">
        <v>55</v>
      </c>
      <c r="E467" s="39" t="s">
        <v>5343</v>
      </c>
    </row>
    <row r="468" spans="1:5" ht="12.75">
      <c r="A468" s="35" t="s">
        <v>56</v>
      </c>
      <c r="E468" s="40" t="s">
        <v>5</v>
      </c>
    </row>
    <row r="469" spans="1:5" ht="12.75">
      <c r="A469" t="s">
        <v>57</v>
      </c>
      <c r="E469" s="39" t="s">
        <v>5</v>
      </c>
    </row>
    <row r="470" spans="1:16" ht="12.75">
      <c r="A470" t="s">
        <v>50</v>
      </c>
      <c s="34" t="s">
        <v>3356</v>
      </c>
      <c s="34" t="s">
        <v>5344</v>
      </c>
      <c s="35" t="s">
        <v>5</v>
      </c>
      <c s="6" t="s">
        <v>5345</v>
      </c>
      <c s="36" t="s">
        <v>228</v>
      </c>
      <c s="37">
        <v>41</v>
      </c>
      <c s="36">
        <v>0</v>
      </c>
      <c s="36">
        <f>ROUND(G470*H470,6)</f>
      </c>
      <c r="L470" s="38">
        <v>0</v>
      </c>
      <c s="32">
        <f>ROUND(ROUND(L470,2)*ROUND(G470,3),2)</f>
      </c>
      <c s="36" t="s">
        <v>98</v>
      </c>
      <c>
        <f>(M470*21)/100</f>
      </c>
      <c t="s">
        <v>28</v>
      </c>
    </row>
    <row r="471" spans="1:5" ht="12.75">
      <c r="A471" s="35" t="s">
        <v>55</v>
      </c>
      <c r="E471" s="39" t="s">
        <v>5345</v>
      </c>
    </row>
    <row r="472" spans="1:5" ht="12.75">
      <c r="A472" s="35" t="s">
        <v>56</v>
      </c>
      <c r="E472" s="40" t="s">
        <v>5</v>
      </c>
    </row>
    <row r="473" spans="1:5" ht="12.75">
      <c r="A473" t="s">
        <v>57</v>
      </c>
      <c r="E473" s="39" t="s">
        <v>5</v>
      </c>
    </row>
    <row r="474" spans="1:16" ht="12.75">
      <c r="A474" t="s">
        <v>50</v>
      </c>
      <c s="34" t="s">
        <v>3360</v>
      </c>
      <c s="34" t="s">
        <v>5346</v>
      </c>
      <c s="35" t="s">
        <v>5</v>
      </c>
      <c s="6" t="s">
        <v>5347</v>
      </c>
      <c s="36" t="s">
        <v>342</v>
      </c>
      <c s="37">
        <v>4.5</v>
      </c>
      <c s="36">
        <v>0</v>
      </c>
      <c s="36">
        <f>ROUND(G474*H474,6)</f>
      </c>
      <c r="L474" s="38">
        <v>0</v>
      </c>
      <c s="32">
        <f>ROUND(ROUND(L474,2)*ROUND(G474,3),2)</f>
      </c>
      <c s="36" t="s">
        <v>98</v>
      </c>
      <c>
        <f>(M474*21)/100</f>
      </c>
      <c t="s">
        <v>28</v>
      </c>
    </row>
    <row r="475" spans="1:5" ht="12.75">
      <c r="A475" s="35" t="s">
        <v>55</v>
      </c>
      <c r="E475" s="39" t="s">
        <v>5347</v>
      </c>
    </row>
    <row r="476" spans="1:5" ht="12.75">
      <c r="A476" s="35" t="s">
        <v>56</v>
      </c>
      <c r="E476" s="40" t="s">
        <v>5</v>
      </c>
    </row>
    <row r="477" spans="1:5" ht="12.75">
      <c r="A477" t="s">
        <v>57</v>
      </c>
      <c r="E477" s="39" t="s">
        <v>5</v>
      </c>
    </row>
    <row r="478" spans="1:16" ht="12.75">
      <c r="A478" t="s">
        <v>50</v>
      </c>
      <c s="34" t="s">
        <v>3364</v>
      </c>
      <c s="34" t="s">
        <v>5348</v>
      </c>
      <c s="35" t="s">
        <v>5</v>
      </c>
      <c s="6" t="s">
        <v>5349</v>
      </c>
      <c s="36" t="s">
        <v>342</v>
      </c>
      <c s="37">
        <v>3</v>
      </c>
      <c s="36">
        <v>0</v>
      </c>
      <c s="36">
        <f>ROUND(G478*H478,6)</f>
      </c>
      <c r="L478" s="38">
        <v>0</v>
      </c>
      <c s="32">
        <f>ROUND(ROUND(L478,2)*ROUND(G478,3),2)</f>
      </c>
      <c s="36" t="s">
        <v>98</v>
      </c>
      <c>
        <f>(M478*21)/100</f>
      </c>
      <c t="s">
        <v>28</v>
      </c>
    </row>
    <row r="479" spans="1:5" ht="12.75">
      <c r="A479" s="35" t="s">
        <v>55</v>
      </c>
      <c r="E479" s="39" t="s">
        <v>5349</v>
      </c>
    </row>
    <row r="480" spans="1:5" ht="12.75">
      <c r="A480" s="35" t="s">
        <v>56</v>
      </c>
      <c r="E480" s="40" t="s">
        <v>5</v>
      </c>
    </row>
    <row r="481" spans="1:5" ht="12.75">
      <c r="A481" t="s">
        <v>57</v>
      </c>
      <c r="E481" s="39" t="s">
        <v>5</v>
      </c>
    </row>
    <row r="482" spans="1:16" ht="12.75">
      <c r="A482" t="s">
        <v>50</v>
      </c>
      <c s="34" t="s">
        <v>3368</v>
      </c>
      <c s="34" t="s">
        <v>5350</v>
      </c>
      <c s="35" t="s">
        <v>5</v>
      </c>
      <c s="6" t="s">
        <v>5351</v>
      </c>
      <c s="36" t="s">
        <v>342</v>
      </c>
      <c s="37">
        <v>2</v>
      </c>
      <c s="36">
        <v>0</v>
      </c>
      <c s="36">
        <f>ROUND(G482*H482,6)</f>
      </c>
      <c r="L482" s="38">
        <v>0</v>
      </c>
      <c s="32">
        <f>ROUND(ROUND(L482,2)*ROUND(G482,3),2)</f>
      </c>
      <c s="36" t="s">
        <v>98</v>
      </c>
      <c>
        <f>(M482*21)/100</f>
      </c>
      <c t="s">
        <v>28</v>
      </c>
    </row>
    <row r="483" spans="1:5" ht="12.75">
      <c r="A483" s="35" t="s">
        <v>55</v>
      </c>
      <c r="E483" s="39" t="s">
        <v>5351</v>
      </c>
    </row>
    <row r="484" spans="1:5" ht="12.75">
      <c r="A484" s="35" t="s">
        <v>56</v>
      </c>
      <c r="E484" s="40" t="s">
        <v>5</v>
      </c>
    </row>
    <row r="485" spans="1:5" ht="12.75">
      <c r="A485" t="s">
        <v>57</v>
      </c>
      <c r="E485" s="39" t="s">
        <v>5</v>
      </c>
    </row>
    <row r="486" spans="1:16" ht="12.75">
      <c r="A486" t="s">
        <v>50</v>
      </c>
      <c s="34" t="s">
        <v>1527</v>
      </c>
      <c s="34" t="s">
        <v>5352</v>
      </c>
      <c s="35" t="s">
        <v>5</v>
      </c>
      <c s="6" t="s">
        <v>5353</v>
      </c>
      <c s="36" t="s">
        <v>342</v>
      </c>
      <c s="37">
        <v>3</v>
      </c>
      <c s="36">
        <v>0</v>
      </c>
      <c s="36">
        <f>ROUND(G486*H486,6)</f>
      </c>
      <c r="L486" s="38">
        <v>0</v>
      </c>
      <c s="32">
        <f>ROUND(ROUND(L486,2)*ROUND(G486,3),2)</f>
      </c>
      <c s="36" t="s">
        <v>98</v>
      </c>
      <c>
        <f>(M486*21)/100</f>
      </c>
      <c t="s">
        <v>28</v>
      </c>
    </row>
    <row r="487" spans="1:5" ht="12.75">
      <c r="A487" s="35" t="s">
        <v>55</v>
      </c>
      <c r="E487" s="39" t="s">
        <v>5353</v>
      </c>
    </row>
    <row r="488" spans="1:5" ht="12.75">
      <c r="A488" s="35" t="s">
        <v>56</v>
      </c>
      <c r="E488" s="40" t="s">
        <v>5</v>
      </c>
    </row>
    <row r="489" spans="1:5" ht="12.75">
      <c r="A489" t="s">
        <v>57</v>
      </c>
      <c r="E489" s="39" t="s">
        <v>5</v>
      </c>
    </row>
    <row r="490" spans="1:13" ht="12.75">
      <c r="A490" t="s">
        <v>47</v>
      </c>
      <c r="C490" s="31" t="s">
        <v>5354</v>
      </c>
      <c r="E490" s="33" t="s">
        <v>5355</v>
      </c>
      <c r="J490" s="32">
        <f>0</f>
      </c>
      <c s="32">
        <f>0</f>
      </c>
      <c s="32">
        <f>0+L491+L495+L499+L503+L507+L511+L515+L519+L523+L527</f>
      </c>
      <c s="32">
        <f>0+M491+M495+M499+M503+M507+M511+M515+M519+M523+M527</f>
      </c>
    </row>
    <row r="491" spans="1:16" ht="25.5">
      <c r="A491" t="s">
        <v>50</v>
      </c>
      <c s="34" t="s">
        <v>3372</v>
      </c>
      <c s="34" t="s">
        <v>5356</v>
      </c>
      <c s="35" t="s">
        <v>5</v>
      </c>
      <c s="6" t="s">
        <v>5357</v>
      </c>
      <c s="36" t="s">
        <v>85</v>
      </c>
      <c s="37">
        <v>952</v>
      </c>
      <c s="36">
        <v>0</v>
      </c>
      <c s="36">
        <f>ROUND(G491*H491,6)</f>
      </c>
      <c r="L491" s="38">
        <v>0</v>
      </c>
      <c s="32">
        <f>ROUND(ROUND(L491,2)*ROUND(G491,3),2)</f>
      </c>
      <c s="36" t="s">
        <v>316</v>
      </c>
      <c>
        <f>(M491*21)/100</f>
      </c>
      <c t="s">
        <v>28</v>
      </c>
    </row>
    <row r="492" spans="1:5" ht="25.5">
      <c r="A492" s="35" t="s">
        <v>55</v>
      </c>
      <c r="E492" s="39" t="s">
        <v>5357</v>
      </c>
    </row>
    <row r="493" spans="1:5" ht="12.75">
      <c r="A493" s="35" t="s">
        <v>56</v>
      </c>
      <c r="E493" s="40" t="s">
        <v>5</v>
      </c>
    </row>
    <row r="494" spans="1:5" ht="12.75">
      <c r="A494" t="s">
        <v>57</v>
      </c>
      <c r="E494" s="39" t="s">
        <v>5</v>
      </c>
    </row>
    <row r="495" spans="1:16" ht="25.5">
      <c r="A495" t="s">
        <v>50</v>
      </c>
      <c s="34" t="s">
        <v>3376</v>
      </c>
      <c s="34" t="s">
        <v>5358</v>
      </c>
      <c s="35" t="s">
        <v>5</v>
      </c>
      <c s="6" t="s">
        <v>5359</v>
      </c>
      <c s="36" t="s">
        <v>85</v>
      </c>
      <c s="37">
        <v>41</v>
      </c>
      <c s="36">
        <v>0</v>
      </c>
      <c s="36">
        <f>ROUND(G495*H495,6)</f>
      </c>
      <c r="L495" s="38">
        <v>0</v>
      </c>
      <c s="32">
        <f>ROUND(ROUND(L495,2)*ROUND(G495,3),2)</f>
      </c>
      <c s="36" t="s">
        <v>316</v>
      </c>
      <c>
        <f>(M495*21)/100</f>
      </c>
      <c t="s">
        <v>28</v>
      </c>
    </row>
    <row r="496" spans="1:5" ht="25.5">
      <c r="A496" s="35" t="s">
        <v>55</v>
      </c>
      <c r="E496" s="39" t="s">
        <v>5359</v>
      </c>
    </row>
    <row r="497" spans="1:5" ht="12.75">
      <c r="A497" s="35" t="s">
        <v>56</v>
      </c>
      <c r="E497" s="40" t="s">
        <v>5</v>
      </c>
    </row>
    <row r="498" spans="1:5" ht="12.75">
      <c r="A498" t="s">
        <v>57</v>
      </c>
      <c r="E498" s="39" t="s">
        <v>5</v>
      </c>
    </row>
    <row r="499" spans="1:16" ht="25.5">
      <c r="A499" t="s">
        <v>50</v>
      </c>
      <c s="34" t="s">
        <v>3380</v>
      </c>
      <c s="34" t="s">
        <v>5360</v>
      </c>
      <c s="35" t="s">
        <v>5</v>
      </c>
      <c s="6" t="s">
        <v>5361</v>
      </c>
      <c s="36" t="s">
        <v>85</v>
      </c>
      <c s="37">
        <v>52</v>
      </c>
      <c s="36">
        <v>0</v>
      </c>
      <c s="36">
        <f>ROUND(G499*H499,6)</f>
      </c>
      <c r="L499" s="38">
        <v>0</v>
      </c>
      <c s="32">
        <f>ROUND(ROUND(L499,2)*ROUND(G499,3),2)</f>
      </c>
      <c s="36" t="s">
        <v>316</v>
      </c>
      <c>
        <f>(M499*21)/100</f>
      </c>
      <c t="s">
        <v>28</v>
      </c>
    </row>
    <row r="500" spans="1:5" ht="25.5">
      <c r="A500" s="35" t="s">
        <v>55</v>
      </c>
      <c r="E500" s="39" t="s">
        <v>5361</v>
      </c>
    </row>
    <row r="501" spans="1:5" ht="12.75">
      <c r="A501" s="35" t="s">
        <v>56</v>
      </c>
      <c r="E501" s="40" t="s">
        <v>5</v>
      </c>
    </row>
    <row r="502" spans="1:5" ht="12.75">
      <c r="A502" t="s">
        <v>57</v>
      </c>
      <c r="E502" s="39" t="s">
        <v>5</v>
      </c>
    </row>
    <row r="503" spans="1:16" ht="25.5">
      <c r="A503" t="s">
        <v>50</v>
      </c>
      <c s="34" t="s">
        <v>1531</v>
      </c>
      <c s="34" t="s">
        <v>5362</v>
      </c>
      <c s="35" t="s">
        <v>5</v>
      </c>
      <c s="6" t="s">
        <v>5363</v>
      </c>
      <c s="36" t="s">
        <v>85</v>
      </c>
      <c s="37">
        <v>50</v>
      </c>
      <c s="36">
        <v>0</v>
      </c>
      <c s="36">
        <f>ROUND(G503*H503,6)</f>
      </c>
      <c r="L503" s="38">
        <v>0</v>
      </c>
      <c s="32">
        <f>ROUND(ROUND(L503,2)*ROUND(G503,3),2)</f>
      </c>
      <c s="36" t="s">
        <v>316</v>
      </c>
      <c>
        <f>(M503*21)/100</f>
      </c>
      <c t="s">
        <v>28</v>
      </c>
    </row>
    <row r="504" spans="1:5" ht="25.5">
      <c r="A504" s="35" t="s">
        <v>55</v>
      </c>
      <c r="E504" s="39" t="s">
        <v>5363</v>
      </c>
    </row>
    <row r="505" spans="1:5" ht="12.75">
      <c r="A505" s="35" t="s">
        <v>56</v>
      </c>
      <c r="E505" s="40" t="s">
        <v>5</v>
      </c>
    </row>
    <row r="506" spans="1:5" ht="12.75">
      <c r="A506" t="s">
        <v>57</v>
      </c>
      <c r="E506" s="39" t="s">
        <v>5</v>
      </c>
    </row>
    <row r="507" spans="1:16" ht="25.5">
      <c r="A507" t="s">
        <v>50</v>
      </c>
      <c s="34" t="s">
        <v>3384</v>
      </c>
      <c s="34" t="s">
        <v>5364</v>
      </c>
      <c s="35" t="s">
        <v>5</v>
      </c>
      <c s="6" t="s">
        <v>5365</v>
      </c>
      <c s="36" t="s">
        <v>85</v>
      </c>
      <c s="37">
        <v>10</v>
      </c>
      <c s="36">
        <v>0</v>
      </c>
      <c s="36">
        <f>ROUND(G507*H507,6)</f>
      </c>
      <c r="L507" s="38">
        <v>0</v>
      </c>
      <c s="32">
        <f>ROUND(ROUND(L507,2)*ROUND(G507,3),2)</f>
      </c>
      <c s="36" t="s">
        <v>316</v>
      </c>
      <c>
        <f>(M507*21)/100</f>
      </c>
      <c t="s">
        <v>28</v>
      </c>
    </row>
    <row r="508" spans="1:5" ht="25.5">
      <c r="A508" s="35" t="s">
        <v>55</v>
      </c>
      <c r="E508" s="39" t="s">
        <v>5365</v>
      </c>
    </row>
    <row r="509" spans="1:5" ht="12.75">
      <c r="A509" s="35" t="s">
        <v>56</v>
      </c>
      <c r="E509" s="40" t="s">
        <v>5</v>
      </c>
    </row>
    <row r="510" spans="1:5" ht="12.75">
      <c r="A510" t="s">
        <v>57</v>
      </c>
      <c r="E510" s="39" t="s">
        <v>5</v>
      </c>
    </row>
    <row r="511" spans="1:16" ht="25.5">
      <c r="A511" t="s">
        <v>50</v>
      </c>
      <c s="34" t="s">
        <v>3387</v>
      </c>
      <c s="34" t="s">
        <v>5366</v>
      </c>
      <c s="35" t="s">
        <v>5</v>
      </c>
      <c s="6" t="s">
        <v>5367</v>
      </c>
      <c s="36" t="s">
        <v>85</v>
      </c>
      <c s="37">
        <v>10</v>
      </c>
      <c s="36">
        <v>0</v>
      </c>
      <c s="36">
        <f>ROUND(G511*H511,6)</f>
      </c>
      <c r="L511" s="38">
        <v>0</v>
      </c>
      <c s="32">
        <f>ROUND(ROUND(L511,2)*ROUND(G511,3),2)</f>
      </c>
      <c s="36" t="s">
        <v>316</v>
      </c>
      <c>
        <f>(M511*21)/100</f>
      </c>
      <c t="s">
        <v>28</v>
      </c>
    </row>
    <row r="512" spans="1:5" ht="25.5">
      <c r="A512" s="35" t="s">
        <v>55</v>
      </c>
      <c r="E512" s="39" t="s">
        <v>5367</v>
      </c>
    </row>
    <row r="513" spans="1:5" ht="12.75">
      <c r="A513" s="35" t="s">
        <v>56</v>
      </c>
      <c r="E513" s="40" t="s">
        <v>5</v>
      </c>
    </row>
    <row r="514" spans="1:5" ht="12.75">
      <c r="A514" t="s">
        <v>57</v>
      </c>
      <c r="E514" s="39" t="s">
        <v>5</v>
      </c>
    </row>
    <row r="515" spans="1:16" ht="12.75">
      <c r="A515" t="s">
        <v>50</v>
      </c>
      <c s="34" t="s">
        <v>1535</v>
      </c>
      <c s="34" t="s">
        <v>5368</v>
      </c>
      <c s="35" t="s">
        <v>5</v>
      </c>
      <c s="6" t="s">
        <v>5369</v>
      </c>
      <c s="36" t="s">
        <v>5370</v>
      </c>
      <c s="37">
        <v>1</v>
      </c>
      <c s="36">
        <v>0</v>
      </c>
      <c s="36">
        <f>ROUND(G515*H515,6)</f>
      </c>
      <c r="L515" s="38">
        <v>0</v>
      </c>
      <c s="32">
        <f>ROUND(ROUND(L515,2)*ROUND(G515,3),2)</f>
      </c>
      <c s="36" t="s">
        <v>98</v>
      </c>
      <c>
        <f>(M515*21)/100</f>
      </c>
      <c t="s">
        <v>28</v>
      </c>
    </row>
    <row r="516" spans="1:5" ht="12.75">
      <c r="A516" s="35" t="s">
        <v>55</v>
      </c>
      <c r="E516" s="39" t="s">
        <v>5369</v>
      </c>
    </row>
    <row r="517" spans="1:5" ht="12.75">
      <c r="A517" s="35" t="s">
        <v>56</v>
      </c>
      <c r="E517" s="40" t="s">
        <v>5</v>
      </c>
    </row>
    <row r="518" spans="1:5" ht="12.75">
      <c r="A518" t="s">
        <v>57</v>
      </c>
      <c r="E518" s="39" t="s">
        <v>5</v>
      </c>
    </row>
    <row r="519" spans="1:16" ht="12.75">
      <c r="A519" t="s">
        <v>50</v>
      </c>
      <c s="34" t="s">
        <v>3391</v>
      </c>
      <c s="34" t="s">
        <v>5371</v>
      </c>
      <c s="35" t="s">
        <v>5</v>
      </c>
      <c s="6" t="s">
        <v>5372</v>
      </c>
      <c s="36" t="s">
        <v>342</v>
      </c>
      <c s="37">
        <v>4.5</v>
      </c>
      <c s="36">
        <v>0</v>
      </c>
      <c s="36">
        <f>ROUND(G519*H519,6)</f>
      </c>
      <c r="L519" s="38">
        <v>0</v>
      </c>
      <c s="32">
        <f>ROUND(ROUND(L519,2)*ROUND(G519,3),2)</f>
      </c>
      <c s="36" t="s">
        <v>98</v>
      </c>
      <c>
        <f>(M519*21)/100</f>
      </c>
      <c t="s">
        <v>28</v>
      </c>
    </row>
    <row r="520" spans="1:5" ht="12.75">
      <c r="A520" s="35" t="s">
        <v>55</v>
      </c>
      <c r="E520" s="39" t="s">
        <v>5372</v>
      </c>
    </row>
    <row r="521" spans="1:5" ht="12.75">
      <c r="A521" s="35" t="s">
        <v>56</v>
      </c>
      <c r="E521" s="40" t="s">
        <v>5</v>
      </c>
    </row>
    <row r="522" spans="1:5" ht="12.75">
      <c r="A522" t="s">
        <v>57</v>
      </c>
      <c r="E522" s="39" t="s">
        <v>5</v>
      </c>
    </row>
    <row r="523" spans="1:16" ht="12.75">
      <c r="A523" t="s">
        <v>50</v>
      </c>
      <c s="34" t="s">
        <v>3395</v>
      </c>
      <c s="34" t="s">
        <v>5373</v>
      </c>
      <c s="35" t="s">
        <v>5</v>
      </c>
      <c s="6" t="s">
        <v>5374</v>
      </c>
      <c s="36" t="s">
        <v>342</v>
      </c>
      <c s="37">
        <v>3</v>
      </c>
      <c s="36">
        <v>0</v>
      </c>
      <c s="36">
        <f>ROUND(G523*H523,6)</f>
      </c>
      <c r="L523" s="38">
        <v>0</v>
      </c>
      <c s="32">
        <f>ROUND(ROUND(L523,2)*ROUND(G523,3),2)</f>
      </c>
      <c s="36" t="s">
        <v>98</v>
      </c>
      <c>
        <f>(M523*21)/100</f>
      </c>
      <c t="s">
        <v>28</v>
      </c>
    </row>
    <row r="524" spans="1:5" ht="12.75">
      <c r="A524" s="35" t="s">
        <v>55</v>
      </c>
      <c r="E524" s="39" t="s">
        <v>5374</v>
      </c>
    </row>
    <row r="525" spans="1:5" ht="12.75">
      <c r="A525" s="35" t="s">
        <v>56</v>
      </c>
      <c r="E525" s="40" t="s">
        <v>5</v>
      </c>
    </row>
    <row r="526" spans="1:5" ht="12.75">
      <c r="A526" t="s">
        <v>57</v>
      </c>
      <c r="E526" s="39" t="s">
        <v>5</v>
      </c>
    </row>
    <row r="527" spans="1:16" ht="12.75">
      <c r="A527" t="s">
        <v>50</v>
      </c>
      <c s="34" t="s">
        <v>3399</v>
      </c>
      <c s="34" t="s">
        <v>5375</v>
      </c>
      <c s="35" t="s">
        <v>5</v>
      </c>
      <c s="6" t="s">
        <v>5376</v>
      </c>
      <c s="36" t="s">
        <v>342</v>
      </c>
      <c s="37">
        <v>3</v>
      </c>
      <c s="36">
        <v>0</v>
      </c>
      <c s="36">
        <f>ROUND(G527*H527,6)</f>
      </c>
      <c r="L527" s="38">
        <v>0</v>
      </c>
      <c s="32">
        <f>ROUND(ROUND(L527,2)*ROUND(G527,3),2)</f>
      </c>
      <c s="36" t="s">
        <v>98</v>
      </c>
      <c>
        <f>(M527*21)/100</f>
      </c>
      <c t="s">
        <v>28</v>
      </c>
    </row>
    <row r="528" spans="1:5" ht="12.75">
      <c r="A528" s="35" t="s">
        <v>55</v>
      </c>
      <c r="E528" s="39" t="s">
        <v>5376</v>
      </c>
    </row>
    <row r="529" spans="1:5" ht="12.75">
      <c r="A529" s="35" t="s">
        <v>56</v>
      </c>
      <c r="E529" s="40" t="s">
        <v>5</v>
      </c>
    </row>
    <row r="530" spans="1:5" ht="12.75">
      <c r="A530" t="s">
        <v>57</v>
      </c>
      <c r="E530" s="39" t="s">
        <v>5</v>
      </c>
    </row>
    <row r="531" spans="1:13" ht="12.75">
      <c r="A531" t="s">
        <v>47</v>
      </c>
      <c r="C531" s="31" t="s">
        <v>5377</v>
      </c>
      <c r="E531" s="33" t="s">
        <v>5378</v>
      </c>
      <c r="J531" s="32">
        <f>0</f>
      </c>
      <c s="32">
        <f>0</f>
      </c>
      <c s="32">
        <f>0+L532+L536+L540+L544+L548+L552+L556+L560+L564+L568+L572+L576+L580+L584+L588+L592+L596+L600+L604+L608+L612+L616+L620+L624+L628+L632+L636+L640+L644+L648+L652+L656+L660+L664+L668+L672+L676+L680+L684+L688+L692+L696</f>
      </c>
      <c s="32">
        <f>0+M532+M536+M540+M544+M548+M552+M556+M560+M564+M568+M572+M576+M580+M584+M588+M592+M596+M600+M604+M608+M612+M616+M620+M624+M628+M632+M636+M640+M644+M648+M652+M656+M660+M664+M668+M672+M676+M680+M684+M688+M692+M696</f>
      </c>
    </row>
    <row r="532" spans="1:16" ht="12.75">
      <c r="A532" t="s">
        <v>50</v>
      </c>
      <c s="34" t="s">
        <v>3403</v>
      </c>
      <c s="34" t="s">
        <v>5379</v>
      </c>
      <c s="35" t="s">
        <v>5</v>
      </c>
      <c s="6" t="s">
        <v>5380</v>
      </c>
      <c s="36" t="s">
        <v>85</v>
      </c>
      <c s="37">
        <v>1</v>
      </c>
      <c s="36">
        <v>0</v>
      </c>
      <c s="36">
        <f>ROUND(G532*H532,6)</f>
      </c>
      <c r="L532" s="38">
        <v>0</v>
      </c>
      <c s="32">
        <f>ROUND(ROUND(L532,2)*ROUND(G532,3),2)</f>
      </c>
      <c s="36" t="s">
        <v>98</v>
      </c>
      <c>
        <f>(M532*21)/100</f>
      </c>
      <c t="s">
        <v>28</v>
      </c>
    </row>
    <row r="533" spans="1:5" ht="12.75">
      <c r="A533" s="35" t="s">
        <v>55</v>
      </c>
      <c r="E533" s="39" t="s">
        <v>5380</v>
      </c>
    </row>
    <row r="534" spans="1:5" ht="12.75">
      <c r="A534" s="35" t="s">
        <v>56</v>
      </c>
      <c r="E534" s="40" t="s">
        <v>5</v>
      </c>
    </row>
    <row r="535" spans="1:5" ht="12.75">
      <c r="A535" t="s">
        <v>57</v>
      </c>
      <c r="E535" s="39" t="s">
        <v>5</v>
      </c>
    </row>
    <row r="536" spans="1:16" ht="12.75">
      <c r="A536" t="s">
        <v>50</v>
      </c>
      <c s="34" t="s">
        <v>1078</v>
      </c>
      <c s="34" t="s">
        <v>5381</v>
      </c>
      <c s="35" t="s">
        <v>5</v>
      </c>
      <c s="6" t="s">
        <v>5382</v>
      </c>
      <c s="36" t="s">
        <v>85</v>
      </c>
      <c s="37">
        <v>1</v>
      </c>
      <c s="36">
        <v>0</v>
      </c>
      <c s="36">
        <f>ROUND(G536*H536,6)</f>
      </c>
      <c r="L536" s="38">
        <v>0</v>
      </c>
      <c s="32">
        <f>ROUND(ROUND(L536,2)*ROUND(G536,3),2)</f>
      </c>
      <c s="36" t="s">
        <v>98</v>
      </c>
      <c>
        <f>(M536*21)/100</f>
      </c>
      <c t="s">
        <v>28</v>
      </c>
    </row>
    <row r="537" spans="1:5" ht="12.75">
      <c r="A537" s="35" t="s">
        <v>55</v>
      </c>
      <c r="E537" s="39" t="s">
        <v>5382</v>
      </c>
    </row>
    <row r="538" spans="1:5" ht="12.75">
      <c r="A538" s="35" t="s">
        <v>56</v>
      </c>
      <c r="E538" s="40" t="s">
        <v>5</v>
      </c>
    </row>
    <row r="539" spans="1:5" ht="12.75">
      <c r="A539" t="s">
        <v>57</v>
      </c>
      <c r="E539" s="39" t="s">
        <v>5</v>
      </c>
    </row>
    <row r="540" spans="1:16" ht="12.75">
      <c r="A540" t="s">
        <v>50</v>
      </c>
      <c s="34" t="s">
        <v>3410</v>
      </c>
      <c s="34" t="s">
        <v>5383</v>
      </c>
      <c s="35" t="s">
        <v>5</v>
      </c>
      <c s="6" t="s">
        <v>5384</v>
      </c>
      <c s="36" t="s">
        <v>85</v>
      </c>
      <c s="37">
        <v>1</v>
      </c>
      <c s="36">
        <v>0</v>
      </c>
      <c s="36">
        <f>ROUND(G540*H540,6)</f>
      </c>
      <c r="L540" s="38">
        <v>0</v>
      </c>
      <c s="32">
        <f>ROUND(ROUND(L540,2)*ROUND(G540,3),2)</f>
      </c>
      <c s="36" t="s">
        <v>98</v>
      </c>
      <c>
        <f>(M540*21)/100</f>
      </c>
      <c t="s">
        <v>28</v>
      </c>
    </row>
    <row r="541" spans="1:5" ht="12.75">
      <c r="A541" s="35" t="s">
        <v>55</v>
      </c>
      <c r="E541" s="39" t="s">
        <v>5384</v>
      </c>
    </row>
    <row r="542" spans="1:5" ht="12.75">
      <c r="A542" s="35" t="s">
        <v>56</v>
      </c>
      <c r="E542" s="40" t="s">
        <v>5</v>
      </c>
    </row>
    <row r="543" spans="1:5" ht="12.75">
      <c r="A543" t="s">
        <v>57</v>
      </c>
      <c r="E543" s="39" t="s">
        <v>5</v>
      </c>
    </row>
    <row r="544" spans="1:16" ht="12.75">
      <c r="A544" t="s">
        <v>50</v>
      </c>
      <c s="34" t="s">
        <v>3414</v>
      </c>
      <c s="34" t="s">
        <v>5385</v>
      </c>
      <c s="35" t="s">
        <v>5</v>
      </c>
      <c s="6" t="s">
        <v>5386</v>
      </c>
      <c s="36" t="s">
        <v>85</v>
      </c>
      <c s="37">
        <v>1</v>
      </c>
      <c s="36">
        <v>0</v>
      </c>
      <c s="36">
        <f>ROUND(G544*H544,6)</f>
      </c>
      <c r="L544" s="38">
        <v>0</v>
      </c>
      <c s="32">
        <f>ROUND(ROUND(L544,2)*ROUND(G544,3),2)</f>
      </c>
      <c s="36" t="s">
        <v>98</v>
      </c>
      <c>
        <f>(M544*21)/100</f>
      </c>
      <c t="s">
        <v>28</v>
      </c>
    </row>
    <row r="545" spans="1:5" ht="12.75">
      <c r="A545" s="35" t="s">
        <v>55</v>
      </c>
      <c r="E545" s="39" t="s">
        <v>5386</v>
      </c>
    </row>
    <row r="546" spans="1:5" ht="12.75">
      <c r="A546" s="35" t="s">
        <v>56</v>
      </c>
      <c r="E546" s="40" t="s">
        <v>5</v>
      </c>
    </row>
    <row r="547" spans="1:5" ht="12.75">
      <c r="A547" t="s">
        <v>57</v>
      </c>
      <c r="E547" s="39" t="s">
        <v>5</v>
      </c>
    </row>
    <row r="548" spans="1:16" ht="12.75">
      <c r="A548" t="s">
        <v>50</v>
      </c>
      <c s="34" t="s">
        <v>3419</v>
      </c>
      <c s="34" t="s">
        <v>5387</v>
      </c>
      <c s="35" t="s">
        <v>5</v>
      </c>
      <c s="6" t="s">
        <v>5388</v>
      </c>
      <c s="36" t="s">
        <v>85</v>
      </c>
      <c s="37">
        <v>1</v>
      </c>
      <c s="36">
        <v>0</v>
      </c>
      <c s="36">
        <f>ROUND(G548*H548,6)</f>
      </c>
      <c r="L548" s="38">
        <v>0</v>
      </c>
      <c s="32">
        <f>ROUND(ROUND(L548,2)*ROUND(G548,3),2)</f>
      </c>
      <c s="36" t="s">
        <v>98</v>
      </c>
      <c>
        <f>(M548*21)/100</f>
      </c>
      <c t="s">
        <v>28</v>
      </c>
    </row>
    <row r="549" spans="1:5" ht="12.75">
      <c r="A549" s="35" t="s">
        <v>55</v>
      </c>
      <c r="E549" s="39" t="s">
        <v>5388</v>
      </c>
    </row>
    <row r="550" spans="1:5" ht="12.75">
      <c r="A550" s="35" t="s">
        <v>56</v>
      </c>
      <c r="E550" s="40" t="s">
        <v>5</v>
      </c>
    </row>
    <row r="551" spans="1:5" ht="12.75">
      <c r="A551" t="s">
        <v>57</v>
      </c>
      <c r="E551" s="39" t="s">
        <v>5</v>
      </c>
    </row>
    <row r="552" spans="1:16" ht="12.75">
      <c r="A552" t="s">
        <v>50</v>
      </c>
      <c s="34" t="s">
        <v>3423</v>
      </c>
      <c s="34" t="s">
        <v>5389</v>
      </c>
      <c s="35" t="s">
        <v>5</v>
      </c>
      <c s="6" t="s">
        <v>5390</v>
      </c>
      <c s="36" t="s">
        <v>85</v>
      </c>
      <c s="37">
        <v>1</v>
      </c>
      <c s="36">
        <v>0</v>
      </c>
      <c s="36">
        <f>ROUND(G552*H552,6)</f>
      </c>
      <c r="L552" s="38">
        <v>0</v>
      </c>
      <c s="32">
        <f>ROUND(ROUND(L552,2)*ROUND(G552,3),2)</f>
      </c>
      <c s="36" t="s">
        <v>98</v>
      </c>
      <c>
        <f>(M552*21)/100</f>
      </c>
      <c t="s">
        <v>28</v>
      </c>
    </row>
    <row r="553" spans="1:5" ht="12.75">
      <c r="A553" s="35" t="s">
        <v>55</v>
      </c>
      <c r="E553" s="39" t="s">
        <v>5390</v>
      </c>
    </row>
    <row r="554" spans="1:5" ht="12.75">
      <c r="A554" s="35" t="s">
        <v>56</v>
      </c>
      <c r="E554" s="40" t="s">
        <v>5</v>
      </c>
    </row>
    <row r="555" spans="1:5" ht="12.75">
      <c r="A555" t="s">
        <v>57</v>
      </c>
      <c r="E555" s="39" t="s">
        <v>5</v>
      </c>
    </row>
    <row r="556" spans="1:16" ht="12.75">
      <c r="A556" t="s">
        <v>50</v>
      </c>
      <c s="34" t="s">
        <v>1539</v>
      </c>
      <c s="34" t="s">
        <v>5391</v>
      </c>
      <c s="35" t="s">
        <v>5</v>
      </c>
      <c s="6" t="s">
        <v>5392</v>
      </c>
      <c s="36" t="s">
        <v>85</v>
      </c>
      <c s="37">
        <v>2</v>
      </c>
      <c s="36">
        <v>0</v>
      </c>
      <c s="36">
        <f>ROUND(G556*H556,6)</f>
      </c>
      <c r="L556" s="38">
        <v>0</v>
      </c>
      <c s="32">
        <f>ROUND(ROUND(L556,2)*ROUND(G556,3),2)</f>
      </c>
      <c s="36" t="s">
        <v>98</v>
      </c>
      <c>
        <f>(M556*21)/100</f>
      </c>
      <c t="s">
        <v>28</v>
      </c>
    </row>
    <row r="557" spans="1:5" ht="12.75">
      <c r="A557" s="35" t="s">
        <v>55</v>
      </c>
      <c r="E557" s="39" t="s">
        <v>5392</v>
      </c>
    </row>
    <row r="558" spans="1:5" ht="12.75">
      <c r="A558" s="35" t="s">
        <v>56</v>
      </c>
      <c r="E558" s="40" t="s">
        <v>5</v>
      </c>
    </row>
    <row r="559" spans="1:5" ht="12.75">
      <c r="A559" t="s">
        <v>57</v>
      </c>
      <c r="E559" s="39" t="s">
        <v>5</v>
      </c>
    </row>
    <row r="560" spans="1:16" ht="12.75">
      <c r="A560" t="s">
        <v>50</v>
      </c>
      <c s="34" t="s">
        <v>3427</v>
      </c>
      <c s="34" t="s">
        <v>5393</v>
      </c>
      <c s="35" t="s">
        <v>5</v>
      </c>
      <c s="6" t="s">
        <v>5394</v>
      </c>
      <c s="36" t="s">
        <v>85</v>
      </c>
      <c s="37">
        <v>1</v>
      </c>
      <c s="36">
        <v>0</v>
      </c>
      <c s="36">
        <f>ROUND(G560*H560,6)</f>
      </c>
      <c r="L560" s="38">
        <v>0</v>
      </c>
      <c s="32">
        <f>ROUND(ROUND(L560,2)*ROUND(G560,3),2)</f>
      </c>
      <c s="36" t="s">
        <v>98</v>
      </c>
      <c>
        <f>(M560*21)/100</f>
      </c>
      <c t="s">
        <v>28</v>
      </c>
    </row>
    <row r="561" spans="1:5" ht="12.75">
      <c r="A561" s="35" t="s">
        <v>55</v>
      </c>
      <c r="E561" s="39" t="s">
        <v>5394</v>
      </c>
    </row>
    <row r="562" spans="1:5" ht="12.75">
      <c r="A562" s="35" t="s">
        <v>56</v>
      </c>
      <c r="E562" s="40" t="s">
        <v>5</v>
      </c>
    </row>
    <row r="563" spans="1:5" ht="12.75">
      <c r="A563" t="s">
        <v>57</v>
      </c>
      <c r="E563" s="39" t="s">
        <v>5</v>
      </c>
    </row>
    <row r="564" spans="1:16" ht="12.75">
      <c r="A564" t="s">
        <v>50</v>
      </c>
      <c s="34" t="s">
        <v>3432</v>
      </c>
      <c s="34" t="s">
        <v>5395</v>
      </c>
      <c s="35" t="s">
        <v>5</v>
      </c>
      <c s="6" t="s">
        <v>5396</v>
      </c>
      <c s="36" t="s">
        <v>85</v>
      </c>
      <c s="37">
        <v>1</v>
      </c>
      <c s="36">
        <v>0</v>
      </c>
      <c s="36">
        <f>ROUND(G564*H564,6)</f>
      </c>
      <c r="L564" s="38">
        <v>0</v>
      </c>
      <c s="32">
        <f>ROUND(ROUND(L564,2)*ROUND(G564,3),2)</f>
      </c>
      <c s="36" t="s">
        <v>98</v>
      </c>
      <c>
        <f>(M564*21)/100</f>
      </c>
      <c t="s">
        <v>28</v>
      </c>
    </row>
    <row r="565" spans="1:5" ht="12.75">
      <c r="A565" s="35" t="s">
        <v>55</v>
      </c>
      <c r="E565" s="39" t="s">
        <v>5396</v>
      </c>
    </row>
    <row r="566" spans="1:5" ht="12.75">
      <c r="A566" s="35" t="s">
        <v>56</v>
      </c>
      <c r="E566" s="40" t="s">
        <v>5</v>
      </c>
    </row>
    <row r="567" spans="1:5" ht="12.75">
      <c r="A567" t="s">
        <v>57</v>
      </c>
      <c r="E567" s="39" t="s">
        <v>5</v>
      </c>
    </row>
    <row r="568" spans="1:16" ht="12.75">
      <c r="A568" t="s">
        <v>50</v>
      </c>
      <c s="34" t="s">
        <v>3437</v>
      </c>
      <c s="34" t="s">
        <v>5397</v>
      </c>
      <c s="35" t="s">
        <v>5</v>
      </c>
      <c s="6" t="s">
        <v>5398</v>
      </c>
      <c s="36" t="s">
        <v>85</v>
      </c>
      <c s="37">
        <v>1</v>
      </c>
      <c s="36">
        <v>0</v>
      </c>
      <c s="36">
        <f>ROUND(G568*H568,6)</f>
      </c>
      <c r="L568" s="38">
        <v>0</v>
      </c>
      <c s="32">
        <f>ROUND(ROUND(L568,2)*ROUND(G568,3),2)</f>
      </c>
      <c s="36" t="s">
        <v>98</v>
      </c>
      <c>
        <f>(M568*21)/100</f>
      </c>
      <c t="s">
        <v>28</v>
      </c>
    </row>
    <row r="569" spans="1:5" ht="12.75">
      <c r="A569" s="35" t="s">
        <v>55</v>
      </c>
      <c r="E569" s="39" t="s">
        <v>5398</v>
      </c>
    </row>
    <row r="570" spans="1:5" ht="12.75">
      <c r="A570" s="35" t="s">
        <v>56</v>
      </c>
      <c r="E570" s="40" t="s">
        <v>5</v>
      </c>
    </row>
    <row r="571" spans="1:5" ht="12.75">
      <c r="A571" t="s">
        <v>57</v>
      </c>
      <c r="E571" s="39" t="s">
        <v>5</v>
      </c>
    </row>
    <row r="572" spans="1:16" ht="12.75">
      <c r="A572" t="s">
        <v>50</v>
      </c>
      <c s="34" t="s">
        <v>3441</v>
      </c>
      <c s="34" t="s">
        <v>5399</v>
      </c>
      <c s="35" t="s">
        <v>5</v>
      </c>
      <c s="6" t="s">
        <v>5400</v>
      </c>
      <c s="36" t="s">
        <v>85</v>
      </c>
      <c s="37">
        <v>1</v>
      </c>
      <c s="36">
        <v>0</v>
      </c>
      <c s="36">
        <f>ROUND(G572*H572,6)</f>
      </c>
      <c r="L572" s="38">
        <v>0</v>
      </c>
      <c s="32">
        <f>ROUND(ROUND(L572,2)*ROUND(G572,3),2)</f>
      </c>
      <c s="36" t="s">
        <v>98</v>
      </c>
      <c>
        <f>(M572*21)/100</f>
      </c>
      <c t="s">
        <v>28</v>
      </c>
    </row>
    <row r="573" spans="1:5" ht="12.75">
      <c r="A573" s="35" t="s">
        <v>55</v>
      </c>
      <c r="E573" s="39" t="s">
        <v>5400</v>
      </c>
    </row>
    <row r="574" spans="1:5" ht="12.75">
      <c r="A574" s="35" t="s">
        <v>56</v>
      </c>
      <c r="E574" s="40" t="s">
        <v>5</v>
      </c>
    </row>
    <row r="575" spans="1:5" ht="12.75">
      <c r="A575" t="s">
        <v>57</v>
      </c>
      <c r="E575" s="39" t="s">
        <v>5</v>
      </c>
    </row>
    <row r="576" spans="1:16" ht="12.75">
      <c r="A576" t="s">
        <v>50</v>
      </c>
      <c s="34" t="s">
        <v>3445</v>
      </c>
      <c s="34" t="s">
        <v>5401</v>
      </c>
      <c s="35" t="s">
        <v>5</v>
      </c>
      <c s="6" t="s">
        <v>5402</v>
      </c>
      <c s="36" t="s">
        <v>85</v>
      </c>
      <c s="37">
        <v>1</v>
      </c>
      <c s="36">
        <v>0</v>
      </c>
      <c s="36">
        <f>ROUND(G576*H576,6)</f>
      </c>
      <c r="L576" s="38">
        <v>0</v>
      </c>
      <c s="32">
        <f>ROUND(ROUND(L576,2)*ROUND(G576,3),2)</f>
      </c>
      <c s="36" t="s">
        <v>98</v>
      </c>
      <c>
        <f>(M576*21)/100</f>
      </c>
      <c t="s">
        <v>28</v>
      </c>
    </row>
    <row r="577" spans="1:5" ht="12.75">
      <c r="A577" s="35" t="s">
        <v>55</v>
      </c>
      <c r="E577" s="39" t="s">
        <v>5402</v>
      </c>
    </row>
    <row r="578" spans="1:5" ht="12.75">
      <c r="A578" s="35" t="s">
        <v>56</v>
      </c>
      <c r="E578" s="40" t="s">
        <v>5</v>
      </c>
    </row>
    <row r="579" spans="1:5" ht="12.75">
      <c r="A579" t="s">
        <v>57</v>
      </c>
      <c r="E579" s="39" t="s">
        <v>5</v>
      </c>
    </row>
    <row r="580" spans="1:16" ht="12.75">
      <c r="A580" t="s">
        <v>50</v>
      </c>
      <c s="34" t="s">
        <v>3449</v>
      </c>
      <c s="34" t="s">
        <v>5403</v>
      </c>
      <c s="35" t="s">
        <v>5</v>
      </c>
      <c s="6" t="s">
        <v>5404</v>
      </c>
      <c s="36" t="s">
        <v>85</v>
      </c>
      <c s="37">
        <v>1</v>
      </c>
      <c s="36">
        <v>0</v>
      </c>
      <c s="36">
        <f>ROUND(G580*H580,6)</f>
      </c>
      <c r="L580" s="38">
        <v>0</v>
      </c>
      <c s="32">
        <f>ROUND(ROUND(L580,2)*ROUND(G580,3),2)</f>
      </c>
      <c s="36" t="s">
        <v>98</v>
      </c>
      <c>
        <f>(M580*21)/100</f>
      </c>
      <c t="s">
        <v>28</v>
      </c>
    </row>
    <row r="581" spans="1:5" ht="12.75">
      <c r="A581" s="35" t="s">
        <v>55</v>
      </c>
      <c r="E581" s="39" t="s">
        <v>5404</v>
      </c>
    </row>
    <row r="582" spans="1:5" ht="12.75">
      <c r="A582" s="35" t="s">
        <v>56</v>
      </c>
      <c r="E582" s="40" t="s">
        <v>5</v>
      </c>
    </row>
    <row r="583" spans="1:5" ht="12.75">
      <c r="A583" t="s">
        <v>57</v>
      </c>
      <c r="E583" s="39" t="s">
        <v>5</v>
      </c>
    </row>
    <row r="584" spans="1:16" ht="12.75">
      <c r="A584" t="s">
        <v>50</v>
      </c>
      <c s="34" t="s">
        <v>3453</v>
      </c>
      <c s="34" t="s">
        <v>5405</v>
      </c>
      <c s="35" t="s">
        <v>5</v>
      </c>
      <c s="6" t="s">
        <v>5406</v>
      </c>
      <c s="36" t="s">
        <v>85</v>
      </c>
      <c s="37">
        <v>1</v>
      </c>
      <c s="36">
        <v>0</v>
      </c>
      <c s="36">
        <f>ROUND(G584*H584,6)</f>
      </c>
      <c r="L584" s="38">
        <v>0</v>
      </c>
      <c s="32">
        <f>ROUND(ROUND(L584,2)*ROUND(G584,3),2)</f>
      </c>
      <c s="36" t="s">
        <v>98</v>
      </c>
      <c>
        <f>(M584*21)/100</f>
      </c>
      <c t="s">
        <v>28</v>
      </c>
    </row>
    <row r="585" spans="1:5" ht="12.75">
      <c r="A585" s="35" t="s">
        <v>55</v>
      </c>
      <c r="E585" s="39" t="s">
        <v>5406</v>
      </c>
    </row>
    <row r="586" spans="1:5" ht="12.75">
      <c r="A586" s="35" t="s">
        <v>56</v>
      </c>
      <c r="E586" s="40" t="s">
        <v>5</v>
      </c>
    </row>
    <row r="587" spans="1:5" ht="12.75">
      <c r="A587" t="s">
        <v>57</v>
      </c>
      <c r="E587" s="39" t="s">
        <v>5</v>
      </c>
    </row>
    <row r="588" spans="1:16" ht="12.75">
      <c r="A588" t="s">
        <v>50</v>
      </c>
      <c s="34" t="s">
        <v>3457</v>
      </c>
      <c s="34" t="s">
        <v>5407</v>
      </c>
      <c s="35" t="s">
        <v>5</v>
      </c>
      <c s="6" t="s">
        <v>5408</v>
      </c>
      <c s="36" t="s">
        <v>85</v>
      </c>
      <c s="37">
        <v>1</v>
      </c>
      <c s="36">
        <v>0</v>
      </c>
      <c s="36">
        <f>ROUND(G588*H588,6)</f>
      </c>
      <c r="L588" s="38">
        <v>0</v>
      </c>
      <c s="32">
        <f>ROUND(ROUND(L588,2)*ROUND(G588,3),2)</f>
      </c>
      <c s="36" t="s">
        <v>98</v>
      </c>
      <c>
        <f>(M588*21)/100</f>
      </c>
      <c t="s">
        <v>28</v>
      </c>
    </row>
    <row r="589" spans="1:5" ht="12.75">
      <c r="A589" s="35" t="s">
        <v>55</v>
      </c>
      <c r="E589" s="39" t="s">
        <v>5408</v>
      </c>
    </row>
    <row r="590" spans="1:5" ht="12.75">
      <c r="A590" s="35" t="s">
        <v>56</v>
      </c>
      <c r="E590" s="40" t="s">
        <v>5</v>
      </c>
    </row>
    <row r="591" spans="1:5" ht="12.75">
      <c r="A591" t="s">
        <v>57</v>
      </c>
      <c r="E591" s="39" t="s">
        <v>5</v>
      </c>
    </row>
    <row r="592" spans="1:16" ht="12.75">
      <c r="A592" t="s">
        <v>50</v>
      </c>
      <c s="34" t="s">
        <v>3460</v>
      </c>
      <c s="34" t="s">
        <v>5409</v>
      </c>
      <c s="35" t="s">
        <v>5</v>
      </c>
      <c s="6" t="s">
        <v>5410</v>
      </c>
      <c s="36" t="s">
        <v>85</v>
      </c>
      <c s="37">
        <v>1</v>
      </c>
      <c s="36">
        <v>0</v>
      </c>
      <c s="36">
        <f>ROUND(G592*H592,6)</f>
      </c>
      <c r="L592" s="38">
        <v>0</v>
      </c>
      <c s="32">
        <f>ROUND(ROUND(L592,2)*ROUND(G592,3),2)</f>
      </c>
      <c s="36" t="s">
        <v>98</v>
      </c>
      <c>
        <f>(M592*21)/100</f>
      </c>
      <c t="s">
        <v>28</v>
      </c>
    </row>
    <row r="593" spans="1:5" ht="12.75">
      <c r="A593" s="35" t="s">
        <v>55</v>
      </c>
      <c r="E593" s="39" t="s">
        <v>5410</v>
      </c>
    </row>
    <row r="594" spans="1:5" ht="12.75">
      <c r="A594" s="35" t="s">
        <v>56</v>
      </c>
      <c r="E594" s="40" t="s">
        <v>5</v>
      </c>
    </row>
    <row r="595" spans="1:5" ht="12.75">
      <c r="A595" t="s">
        <v>57</v>
      </c>
      <c r="E595" s="39" t="s">
        <v>5</v>
      </c>
    </row>
    <row r="596" spans="1:16" ht="12.75">
      <c r="A596" t="s">
        <v>50</v>
      </c>
      <c s="34" t="s">
        <v>3464</v>
      </c>
      <c s="34" t="s">
        <v>5411</v>
      </c>
      <c s="35" t="s">
        <v>5</v>
      </c>
      <c s="6" t="s">
        <v>5412</v>
      </c>
      <c s="36" t="s">
        <v>85</v>
      </c>
      <c s="37">
        <v>7</v>
      </c>
      <c s="36">
        <v>0</v>
      </c>
      <c s="36">
        <f>ROUND(G596*H596,6)</f>
      </c>
      <c r="L596" s="38">
        <v>0</v>
      </c>
      <c s="32">
        <f>ROUND(ROUND(L596,2)*ROUND(G596,3),2)</f>
      </c>
      <c s="36" t="s">
        <v>98</v>
      </c>
      <c>
        <f>(M596*21)/100</f>
      </c>
      <c t="s">
        <v>28</v>
      </c>
    </row>
    <row r="597" spans="1:5" ht="12.75">
      <c r="A597" s="35" t="s">
        <v>55</v>
      </c>
      <c r="E597" s="39" t="s">
        <v>5412</v>
      </c>
    </row>
    <row r="598" spans="1:5" ht="12.75">
      <c r="A598" s="35" t="s">
        <v>56</v>
      </c>
      <c r="E598" s="40" t="s">
        <v>5</v>
      </c>
    </row>
    <row r="599" spans="1:5" ht="12.75">
      <c r="A599" t="s">
        <v>57</v>
      </c>
      <c r="E599" s="39" t="s">
        <v>5</v>
      </c>
    </row>
    <row r="600" spans="1:16" ht="12.75">
      <c r="A600" t="s">
        <v>50</v>
      </c>
      <c s="34" t="s">
        <v>3467</v>
      </c>
      <c s="34" t="s">
        <v>5413</v>
      </c>
      <c s="35" t="s">
        <v>5</v>
      </c>
      <c s="6" t="s">
        <v>5414</v>
      </c>
      <c s="36" t="s">
        <v>85</v>
      </c>
      <c s="37">
        <v>4</v>
      </c>
      <c s="36">
        <v>0</v>
      </c>
      <c s="36">
        <f>ROUND(G600*H600,6)</f>
      </c>
      <c r="L600" s="38">
        <v>0</v>
      </c>
      <c s="32">
        <f>ROUND(ROUND(L600,2)*ROUND(G600,3),2)</f>
      </c>
      <c s="36" t="s">
        <v>98</v>
      </c>
      <c>
        <f>(M600*21)/100</f>
      </c>
      <c t="s">
        <v>28</v>
      </c>
    </row>
    <row r="601" spans="1:5" ht="12.75">
      <c r="A601" s="35" t="s">
        <v>55</v>
      </c>
      <c r="E601" s="39" t="s">
        <v>5414</v>
      </c>
    </row>
    <row r="602" spans="1:5" ht="12.75">
      <c r="A602" s="35" t="s">
        <v>56</v>
      </c>
      <c r="E602" s="40" t="s">
        <v>5</v>
      </c>
    </row>
    <row r="603" spans="1:5" ht="12.75">
      <c r="A603" t="s">
        <v>57</v>
      </c>
      <c r="E603" s="39" t="s">
        <v>5</v>
      </c>
    </row>
    <row r="604" spans="1:16" ht="12.75">
      <c r="A604" t="s">
        <v>50</v>
      </c>
      <c s="34" t="s">
        <v>3471</v>
      </c>
      <c s="34" t="s">
        <v>5415</v>
      </c>
      <c s="35" t="s">
        <v>5</v>
      </c>
      <c s="6" t="s">
        <v>5416</v>
      </c>
      <c s="36" t="s">
        <v>85</v>
      </c>
      <c s="37">
        <v>5</v>
      </c>
      <c s="36">
        <v>0</v>
      </c>
      <c s="36">
        <f>ROUND(G604*H604,6)</f>
      </c>
      <c r="L604" s="38">
        <v>0</v>
      </c>
      <c s="32">
        <f>ROUND(ROUND(L604,2)*ROUND(G604,3),2)</f>
      </c>
      <c s="36" t="s">
        <v>98</v>
      </c>
      <c>
        <f>(M604*21)/100</f>
      </c>
      <c t="s">
        <v>28</v>
      </c>
    </row>
    <row r="605" spans="1:5" ht="12.75">
      <c r="A605" s="35" t="s">
        <v>55</v>
      </c>
      <c r="E605" s="39" t="s">
        <v>5416</v>
      </c>
    </row>
    <row r="606" spans="1:5" ht="12.75">
      <c r="A606" s="35" t="s">
        <v>56</v>
      </c>
      <c r="E606" s="40" t="s">
        <v>5</v>
      </c>
    </row>
    <row r="607" spans="1:5" ht="12.75">
      <c r="A607" t="s">
        <v>57</v>
      </c>
      <c r="E607" s="39" t="s">
        <v>5</v>
      </c>
    </row>
    <row r="608" spans="1:16" ht="12.75">
      <c r="A608" t="s">
        <v>50</v>
      </c>
      <c s="34" t="s">
        <v>3475</v>
      </c>
      <c s="34" t="s">
        <v>5417</v>
      </c>
      <c s="35" t="s">
        <v>5</v>
      </c>
      <c s="6" t="s">
        <v>5418</v>
      </c>
      <c s="36" t="s">
        <v>85</v>
      </c>
      <c s="37">
        <v>5</v>
      </c>
      <c s="36">
        <v>0</v>
      </c>
      <c s="36">
        <f>ROUND(G608*H608,6)</f>
      </c>
      <c r="L608" s="38">
        <v>0</v>
      </c>
      <c s="32">
        <f>ROUND(ROUND(L608,2)*ROUND(G608,3),2)</f>
      </c>
      <c s="36" t="s">
        <v>98</v>
      </c>
      <c>
        <f>(M608*21)/100</f>
      </c>
      <c t="s">
        <v>28</v>
      </c>
    </row>
    <row r="609" spans="1:5" ht="12.75">
      <c r="A609" s="35" t="s">
        <v>55</v>
      </c>
      <c r="E609" s="39" t="s">
        <v>5418</v>
      </c>
    </row>
    <row r="610" spans="1:5" ht="12.75">
      <c r="A610" s="35" t="s">
        <v>56</v>
      </c>
      <c r="E610" s="40" t="s">
        <v>5</v>
      </c>
    </row>
    <row r="611" spans="1:5" ht="12.75">
      <c r="A611" t="s">
        <v>57</v>
      </c>
      <c r="E611" s="39" t="s">
        <v>5</v>
      </c>
    </row>
    <row r="612" spans="1:16" ht="12.75">
      <c r="A612" t="s">
        <v>50</v>
      </c>
      <c s="34" t="s">
        <v>3479</v>
      </c>
      <c s="34" t="s">
        <v>5419</v>
      </c>
      <c s="35" t="s">
        <v>5</v>
      </c>
      <c s="6" t="s">
        <v>5420</v>
      </c>
      <c s="36" t="s">
        <v>85</v>
      </c>
      <c s="37">
        <v>2</v>
      </c>
      <c s="36">
        <v>0</v>
      </c>
      <c s="36">
        <f>ROUND(G612*H612,6)</f>
      </c>
      <c r="L612" s="38">
        <v>0</v>
      </c>
      <c s="32">
        <f>ROUND(ROUND(L612,2)*ROUND(G612,3),2)</f>
      </c>
      <c s="36" t="s">
        <v>98</v>
      </c>
      <c>
        <f>(M612*21)/100</f>
      </c>
      <c t="s">
        <v>28</v>
      </c>
    </row>
    <row r="613" spans="1:5" ht="12.75">
      <c r="A613" s="35" t="s">
        <v>55</v>
      </c>
      <c r="E613" s="39" t="s">
        <v>5420</v>
      </c>
    </row>
    <row r="614" spans="1:5" ht="12.75">
      <c r="A614" s="35" t="s">
        <v>56</v>
      </c>
      <c r="E614" s="40" t="s">
        <v>5</v>
      </c>
    </row>
    <row r="615" spans="1:5" ht="12.75">
      <c r="A615" t="s">
        <v>57</v>
      </c>
      <c r="E615" s="39" t="s">
        <v>5</v>
      </c>
    </row>
    <row r="616" spans="1:16" ht="12.75">
      <c r="A616" t="s">
        <v>50</v>
      </c>
      <c s="34" t="s">
        <v>3483</v>
      </c>
      <c s="34" t="s">
        <v>5421</v>
      </c>
      <c s="35" t="s">
        <v>5</v>
      </c>
      <c s="6" t="s">
        <v>5422</v>
      </c>
      <c s="36" t="s">
        <v>85</v>
      </c>
      <c s="37">
        <v>3</v>
      </c>
      <c s="36">
        <v>0</v>
      </c>
      <c s="36">
        <f>ROUND(G616*H616,6)</f>
      </c>
      <c r="L616" s="38">
        <v>0</v>
      </c>
      <c s="32">
        <f>ROUND(ROUND(L616,2)*ROUND(G616,3),2)</f>
      </c>
      <c s="36" t="s">
        <v>98</v>
      </c>
      <c>
        <f>(M616*21)/100</f>
      </c>
      <c t="s">
        <v>28</v>
      </c>
    </row>
    <row r="617" spans="1:5" ht="12.75">
      <c r="A617" s="35" t="s">
        <v>55</v>
      </c>
      <c r="E617" s="39" t="s">
        <v>5422</v>
      </c>
    </row>
    <row r="618" spans="1:5" ht="12.75">
      <c r="A618" s="35" t="s">
        <v>56</v>
      </c>
      <c r="E618" s="40" t="s">
        <v>5</v>
      </c>
    </row>
    <row r="619" spans="1:5" ht="12.75">
      <c r="A619" t="s">
        <v>57</v>
      </c>
      <c r="E619" s="39" t="s">
        <v>5</v>
      </c>
    </row>
    <row r="620" spans="1:16" ht="12.75">
      <c r="A620" t="s">
        <v>50</v>
      </c>
      <c s="34" t="s">
        <v>3486</v>
      </c>
      <c s="34" t="s">
        <v>5423</v>
      </c>
      <c s="35" t="s">
        <v>5</v>
      </c>
      <c s="6" t="s">
        <v>5424</v>
      </c>
      <c s="36" t="s">
        <v>85</v>
      </c>
      <c s="37">
        <v>1</v>
      </c>
      <c s="36">
        <v>0</v>
      </c>
      <c s="36">
        <f>ROUND(G620*H620,6)</f>
      </c>
      <c r="L620" s="38">
        <v>0</v>
      </c>
      <c s="32">
        <f>ROUND(ROUND(L620,2)*ROUND(G620,3),2)</f>
      </c>
      <c s="36" t="s">
        <v>98</v>
      </c>
      <c>
        <f>(M620*21)/100</f>
      </c>
      <c t="s">
        <v>28</v>
      </c>
    </row>
    <row r="621" spans="1:5" ht="12.75">
      <c r="A621" s="35" t="s">
        <v>55</v>
      </c>
      <c r="E621" s="39" t="s">
        <v>5424</v>
      </c>
    </row>
    <row r="622" spans="1:5" ht="12.75">
      <c r="A622" s="35" t="s">
        <v>56</v>
      </c>
      <c r="E622" s="40" t="s">
        <v>5</v>
      </c>
    </row>
    <row r="623" spans="1:5" ht="12.75">
      <c r="A623" t="s">
        <v>57</v>
      </c>
      <c r="E623" s="39" t="s">
        <v>5</v>
      </c>
    </row>
    <row r="624" spans="1:16" ht="12.75">
      <c r="A624" t="s">
        <v>50</v>
      </c>
      <c s="34" t="s">
        <v>3490</v>
      </c>
      <c s="34" t="s">
        <v>5425</v>
      </c>
      <c s="35" t="s">
        <v>5</v>
      </c>
      <c s="6" t="s">
        <v>5426</v>
      </c>
      <c s="36" t="s">
        <v>85</v>
      </c>
      <c s="37">
        <v>2</v>
      </c>
      <c s="36">
        <v>0</v>
      </c>
      <c s="36">
        <f>ROUND(G624*H624,6)</f>
      </c>
      <c r="L624" s="38">
        <v>0</v>
      </c>
      <c s="32">
        <f>ROUND(ROUND(L624,2)*ROUND(G624,3),2)</f>
      </c>
      <c s="36" t="s">
        <v>98</v>
      </c>
      <c>
        <f>(M624*21)/100</f>
      </c>
      <c t="s">
        <v>28</v>
      </c>
    </row>
    <row r="625" spans="1:5" ht="12.75">
      <c r="A625" s="35" t="s">
        <v>55</v>
      </c>
      <c r="E625" s="39" t="s">
        <v>5426</v>
      </c>
    </row>
    <row r="626" spans="1:5" ht="12.75">
      <c r="A626" s="35" t="s">
        <v>56</v>
      </c>
      <c r="E626" s="40" t="s">
        <v>5</v>
      </c>
    </row>
    <row r="627" spans="1:5" ht="12.75">
      <c r="A627" t="s">
        <v>57</v>
      </c>
      <c r="E627" s="39" t="s">
        <v>5</v>
      </c>
    </row>
    <row r="628" spans="1:16" ht="12.75">
      <c r="A628" t="s">
        <v>50</v>
      </c>
      <c s="34" t="s">
        <v>3494</v>
      </c>
      <c s="34" t="s">
        <v>5427</v>
      </c>
      <c s="35" t="s">
        <v>5</v>
      </c>
      <c s="6" t="s">
        <v>5428</v>
      </c>
      <c s="36" t="s">
        <v>85</v>
      </c>
      <c s="37">
        <v>18</v>
      </c>
      <c s="36">
        <v>0</v>
      </c>
      <c s="36">
        <f>ROUND(G628*H628,6)</f>
      </c>
      <c r="L628" s="38">
        <v>0</v>
      </c>
      <c s="32">
        <f>ROUND(ROUND(L628,2)*ROUND(G628,3),2)</f>
      </c>
      <c s="36" t="s">
        <v>98</v>
      </c>
      <c>
        <f>(M628*21)/100</f>
      </c>
      <c t="s">
        <v>28</v>
      </c>
    </row>
    <row r="629" spans="1:5" ht="12.75">
      <c r="A629" s="35" t="s">
        <v>55</v>
      </c>
      <c r="E629" s="39" t="s">
        <v>5428</v>
      </c>
    </row>
    <row r="630" spans="1:5" ht="12.75">
      <c r="A630" s="35" t="s">
        <v>56</v>
      </c>
      <c r="E630" s="40" t="s">
        <v>5</v>
      </c>
    </row>
    <row r="631" spans="1:5" ht="12.75">
      <c r="A631" t="s">
        <v>57</v>
      </c>
      <c r="E631" s="39" t="s">
        <v>5</v>
      </c>
    </row>
    <row r="632" spans="1:16" ht="12.75">
      <c r="A632" t="s">
        <v>50</v>
      </c>
      <c s="34" t="s">
        <v>3498</v>
      </c>
      <c s="34" t="s">
        <v>5429</v>
      </c>
      <c s="35" t="s">
        <v>5</v>
      </c>
      <c s="6" t="s">
        <v>5430</v>
      </c>
      <c s="36" t="s">
        <v>85</v>
      </c>
      <c s="37">
        <v>3</v>
      </c>
      <c s="36">
        <v>0</v>
      </c>
      <c s="36">
        <f>ROUND(G632*H632,6)</f>
      </c>
      <c r="L632" s="38">
        <v>0</v>
      </c>
      <c s="32">
        <f>ROUND(ROUND(L632,2)*ROUND(G632,3),2)</f>
      </c>
      <c s="36" t="s">
        <v>98</v>
      </c>
      <c>
        <f>(M632*21)/100</f>
      </c>
      <c t="s">
        <v>28</v>
      </c>
    </row>
    <row r="633" spans="1:5" ht="12.75">
      <c r="A633" s="35" t="s">
        <v>55</v>
      </c>
      <c r="E633" s="39" t="s">
        <v>5430</v>
      </c>
    </row>
    <row r="634" spans="1:5" ht="12.75">
      <c r="A634" s="35" t="s">
        <v>56</v>
      </c>
      <c r="E634" s="40" t="s">
        <v>5</v>
      </c>
    </row>
    <row r="635" spans="1:5" ht="12.75">
      <c r="A635" t="s">
        <v>57</v>
      </c>
      <c r="E635" s="39" t="s">
        <v>5</v>
      </c>
    </row>
    <row r="636" spans="1:16" ht="12.75">
      <c r="A636" t="s">
        <v>50</v>
      </c>
      <c s="34" t="s">
        <v>3502</v>
      </c>
      <c s="34" t="s">
        <v>5431</v>
      </c>
      <c s="35" t="s">
        <v>5</v>
      </c>
      <c s="6" t="s">
        <v>5432</v>
      </c>
      <c s="36" t="s">
        <v>85</v>
      </c>
      <c s="37">
        <v>4</v>
      </c>
      <c s="36">
        <v>0</v>
      </c>
      <c s="36">
        <f>ROUND(G636*H636,6)</f>
      </c>
      <c r="L636" s="38">
        <v>0</v>
      </c>
      <c s="32">
        <f>ROUND(ROUND(L636,2)*ROUND(G636,3),2)</f>
      </c>
      <c s="36" t="s">
        <v>98</v>
      </c>
      <c>
        <f>(M636*21)/100</f>
      </c>
      <c t="s">
        <v>28</v>
      </c>
    </row>
    <row r="637" spans="1:5" ht="12.75">
      <c r="A637" s="35" t="s">
        <v>55</v>
      </c>
      <c r="E637" s="39" t="s">
        <v>5432</v>
      </c>
    </row>
    <row r="638" spans="1:5" ht="12.75">
      <c r="A638" s="35" t="s">
        <v>56</v>
      </c>
      <c r="E638" s="40" t="s">
        <v>5</v>
      </c>
    </row>
    <row r="639" spans="1:5" ht="12.75">
      <c r="A639" t="s">
        <v>57</v>
      </c>
      <c r="E639" s="39" t="s">
        <v>5</v>
      </c>
    </row>
    <row r="640" spans="1:16" ht="12.75">
      <c r="A640" t="s">
        <v>50</v>
      </c>
      <c s="34" t="s">
        <v>3506</v>
      </c>
      <c s="34" t="s">
        <v>5433</v>
      </c>
      <c s="35" t="s">
        <v>5</v>
      </c>
      <c s="6" t="s">
        <v>5434</v>
      </c>
      <c s="36" t="s">
        <v>85</v>
      </c>
      <c s="37">
        <v>2</v>
      </c>
      <c s="36">
        <v>0</v>
      </c>
      <c s="36">
        <f>ROUND(G640*H640,6)</f>
      </c>
      <c r="L640" s="38">
        <v>0</v>
      </c>
      <c s="32">
        <f>ROUND(ROUND(L640,2)*ROUND(G640,3),2)</f>
      </c>
      <c s="36" t="s">
        <v>98</v>
      </c>
      <c>
        <f>(M640*21)/100</f>
      </c>
      <c t="s">
        <v>28</v>
      </c>
    </row>
    <row r="641" spans="1:5" ht="12.75">
      <c r="A641" s="35" t="s">
        <v>55</v>
      </c>
      <c r="E641" s="39" t="s">
        <v>5434</v>
      </c>
    </row>
    <row r="642" spans="1:5" ht="12.75">
      <c r="A642" s="35" t="s">
        <v>56</v>
      </c>
      <c r="E642" s="40" t="s">
        <v>5</v>
      </c>
    </row>
    <row r="643" spans="1:5" ht="12.75">
      <c r="A643" t="s">
        <v>57</v>
      </c>
      <c r="E643" s="39" t="s">
        <v>5</v>
      </c>
    </row>
    <row r="644" spans="1:16" ht="12.75">
      <c r="A644" t="s">
        <v>50</v>
      </c>
      <c s="34" t="s">
        <v>3509</v>
      </c>
      <c s="34" t="s">
        <v>5435</v>
      </c>
      <c s="35" t="s">
        <v>5</v>
      </c>
      <c s="6" t="s">
        <v>5436</v>
      </c>
      <c s="36" t="s">
        <v>85</v>
      </c>
      <c s="37">
        <v>4</v>
      </c>
      <c s="36">
        <v>0</v>
      </c>
      <c s="36">
        <f>ROUND(G644*H644,6)</f>
      </c>
      <c r="L644" s="38">
        <v>0</v>
      </c>
      <c s="32">
        <f>ROUND(ROUND(L644,2)*ROUND(G644,3),2)</f>
      </c>
      <c s="36" t="s">
        <v>98</v>
      </c>
      <c>
        <f>(M644*21)/100</f>
      </c>
      <c t="s">
        <v>28</v>
      </c>
    </row>
    <row r="645" spans="1:5" ht="12.75">
      <c r="A645" s="35" t="s">
        <v>55</v>
      </c>
      <c r="E645" s="39" t="s">
        <v>5436</v>
      </c>
    </row>
    <row r="646" spans="1:5" ht="12.75">
      <c r="A646" s="35" t="s">
        <v>56</v>
      </c>
      <c r="E646" s="40" t="s">
        <v>5</v>
      </c>
    </row>
    <row r="647" spans="1:5" ht="12.75">
      <c r="A647" t="s">
        <v>57</v>
      </c>
      <c r="E647" s="39" t="s">
        <v>5</v>
      </c>
    </row>
    <row r="648" spans="1:16" ht="12.75">
      <c r="A648" t="s">
        <v>50</v>
      </c>
      <c s="34" t="s">
        <v>1542</v>
      </c>
      <c s="34" t="s">
        <v>5437</v>
      </c>
      <c s="35" t="s">
        <v>5</v>
      </c>
      <c s="6" t="s">
        <v>5438</v>
      </c>
      <c s="36" t="s">
        <v>85</v>
      </c>
      <c s="37">
        <v>6</v>
      </c>
      <c s="36">
        <v>0</v>
      </c>
      <c s="36">
        <f>ROUND(G648*H648,6)</f>
      </c>
      <c r="L648" s="38">
        <v>0</v>
      </c>
      <c s="32">
        <f>ROUND(ROUND(L648,2)*ROUND(G648,3),2)</f>
      </c>
      <c s="36" t="s">
        <v>98</v>
      </c>
      <c>
        <f>(M648*21)/100</f>
      </c>
      <c t="s">
        <v>28</v>
      </c>
    </row>
    <row r="649" spans="1:5" ht="12.75">
      <c r="A649" s="35" t="s">
        <v>55</v>
      </c>
      <c r="E649" s="39" t="s">
        <v>5438</v>
      </c>
    </row>
    <row r="650" spans="1:5" ht="12.75">
      <c r="A650" s="35" t="s">
        <v>56</v>
      </c>
      <c r="E650" s="40" t="s">
        <v>5</v>
      </c>
    </row>
    <row r="651" spans="1:5" ht="12.75">
      <c r="A651" t="s">
        <v>57</v>
      </c>
      <c r="E651" s="39" t="s">
        <v>5</v>
      </c>
    </row>
    <row r="652" spans="1:16" ht="12.75">
      <c r="A652" t="s">
        <v>50</v>
      </c>
      <c s="34" t="s">
        <v>3513</v>
      </c>
      <c s="34" t="s">
        <v>5439</v>
      </c>
      <c s="35" t="s">
        <v>5</v>
      </c>
      <c s="6" t="s">
        <v>5440</v>
      </c>
      <c s="36" t="s">
        <v>85</v>
      </c>
      <c s="37">
        <v>4</v>
      </c>
      <c s="36">
        <v>0</v>
      </c>
      <c s="36">
        <f>ROUND(G652*H652,6)</f>
      </c>
      <c r="L652" s="38">
        <v>0</v>
      </c>
      <c s="32">
        <f>ROUND(ROUND(L652,2)*ROUND(G652,3),2)</f>
      </c>
      <c s="36" t="s">
        <v>98</v>
      </c>
      <c>
        <f>(M652*21)/100</f>
      </c>
      <c t="s">
        <v>28</v>
      </c>
    </row>
    <row r="653" spans="1:5" ht="12.75">
      <c r="A653" s="35" t="s">
        <v>55</v>
      </c>
      <c r="E653" s="39" t="s">
        <v>5440</v>
      </c>
    </row>
    <row r="654" spans="1:5" ht="12.75">
      <c r="A654" s="35" t="s">
        <v>56</v>
      </c>
      <c r="E654" s="40" t="s">
        <v>5</v>
      </c>
    </row>
    <row r="655" spans="1:5" ht="12.75">
      <c r="A655" t="s">
        <v>57</v>
      </c>
      <c r="E655" s="39" t="s">
        <v>5</v>
      </c>
    </row>
    <row r="656" spans="1:16" ht="12.75">
      <c r="A656" t="s">
        <v>50</v>
      </c>
      <c s="34" t="s">
        <v>3517</v>
      </c>
      <c s="34" t="s">
        <v>5441</v>
      </c>
      <c s="35" t="s">
        <v>5</v>
      </c>
      <c s="6" t="s">
        <v>5442</v>
      </c>
      <c s="36" t="s">
        <v>85</v>
      </c>
      <c s="37">
        <v>5</v>
      </c>
      <c s="36">
        <v>0</v>
      </c>
      <c s="36">
        <f>ROUND(G656*H656,6)</f>
      </c>
      <c r="L656" s="38">
        <v>0</v>
      </c>
      <c s="32">
        <f>ROUND(ROUND(L656,2)*ROUND(G656,3),2)</f>
      </c>
      <c s="36" t="s">
        <v>98</v>
      </c>
      <c>
        <f>(M656*21)/100</f>
      </c>
      <c t="s">
        <v>28</v>
      </c>
    </row>
    <row r="657" spans="1:5" ht="12.75">
      <c r="A657" s="35" t="s">
        <v>55</v>
      </c>
      <c r="E657" s="39" t="s">
        <v>5442</v>
      </c>
    </row>
    <row r="658" spans="1:5" ht="12.75">
      <c r="A658" s="35" t="s">
        <v>56</v>
      </c>
      <c r="E658" s="40" t="s">
        <v>5</v>
      </c>
    </row>
    <row r="659" spans="1:5" ht="12.75">
      <c r="A659" t="s">
        <v>57</v>
      </c>
      <c r="E659" s="39" t="s">
        <v>5</v>
      </c>
    </row>
    <row r="660" spans="1:16" ht="12.75">
      <c r="A660" t="s">
        <v>50</v>
      </c>
      <c s="34" t="s">
        <v>3521</v>
      </c>
      <c s="34" t="s">
        <v>5443</v>
      </c>
      <c s="35" t="s">
        <v>5</v>
      </c>
      <c s="6" t="s">
        <v>5444</v>
      </c>
      <c s="36" t="s">
        <v>85</v>
      </c>
      <c s="37">
        <v>2</v>
      </c>
      <c s="36">
        <v>0</v>
      </c>
      <c s="36">
        <f>ROUND(G660*H660,6)</f>
      </c>
      <c r="L660" s="38">
        <v>0</v>
      </c>
      <c s="32">
        <f>ROUND(ROUND(L660,2)*ROUND(G660,3),2)</f>
      </c>
      <c s="36" t="s">
        <v>98</v>
      </c>
      <c>
        <f>(M660*21)/100</f>
      </c>
      <c t="s">
        <v>28</v>
      </c>
    </row>
    <row r="661" spans="1:5" ht="12.75">
      <c r="A661" s="35" t="s">
        <v>55</v>
      </c>
      <c r="E661" s="39" t="s">
        <v>5444</v>
      </c>
    </row>
    <row r="662" spans="1:5" ht="12.75">
      <c r="A662" s="35" t="s">
        <v>56</v>
      </c>
      <c r="E662" s="40" t="s">
        <v>5</v>
      </c>
    </row>
    <row r="663" spans="1:5" ht="12.75">
      <c r="A663" t="s">
        <v>57</v>
      </c>
      <c r="E663" s="39" t="s">
        <v>5</v>
      </c>
    </row>
    <row r="664" spans="1:16" ht="12.75">
      <c r="A664" t="s">
        <v>50</v>
      </c>
      <c s="34" t="s">
        <v>3524</v>
      </c>
      <c s="34" t="s">
        <v>5445</v>
      </c>
      <c s="35" t="s">
        <v>5</v>
      </c>
      <c s="6" t="s">
        <v>5446</v>
      </c>
      <c s="36" t="s">
        <v>85</v>
      </c>
      <c s="37">
        <v>8</v>
      </c>
      <c s="36">
        <v>0</v>
      </c>
      <c s="36">
        <f>ROUND(G664*H664,6)</f>
      </c>
      <c r="L664" s="38">
        <v>0</v>
      </c>
      <c s="32">
        <f>ROUND(ROUND(L664,2)*ROUND(G664,3),2)</f>
      </c>
      <c s="36" t="s">
        <v>98</v>
      </c>
      <c>
        <f>(M664*21)/100</f>
      </c>
      <c t="s">
        <v>28</v>
      </c>
    </row>
    <row r="665" spans="1:5" ht="12.75">
      <c r="A665" s="35" t="s">
        <v>55</v>
      </c>
      <c r="E665" s="39" t="s">
        <v>5446</v>
      </c>
    </row>
    <row r="666" spans="1:5" ht="12.75">
      <c r="A666" s="35" t="s">
        <v>56</v>
      </c>
      <c r="E666" s="40" t="s">
        <v>5</v>
      </c>
    </row>
    <row r="667" spans="1:5" ht="12.75">
      <c r="A667" t="s">
        <v>57</v>
      </c>
      <c r="E667" s="39" t="s">
        <v>5</v>
      </c>
    </row>
    <row r="668" spans="1:16" ht="12.75">
      <c r="A668" t="s">
        <v>50</v>
      </c>
      <c s="34" t="s">
        <v>3527</v>
      </c>
      <c s="34" t="s">
        <v>5447</v>
      </c>
      <c s="35" t="s">
        <v>5</v>
      </c>
      <c s="6" t="s">
        <v>5448</v>
      </c>
      <c s="36" t="s">
        <v>85</v>
      </c>
      <c s="37">
        <v>165</v>
      </c>
      <c s="36">
        <v>0</v>
      </c>
      <c s="36">
        <f>ROUND(G668*H668,6)</f>
      </c>
      <c r="L668" s="38">
        <v>0</v>
      </c>
      <c s="32">
        <f>ROUND(ROUND(L668,2)*ROUND(G668,3),2)</f>
      </c>
      <c s="36" t="s">
        <v>98</v>
      </c>
      <c>
        <f>(M668*21)/100</f>
      </c>
      <c t="s">
        <v>28</v>
      </c>
    </row>
    <row r="669" spans="1:5" ht="12.75">
      <c r="A669" s="35" t="s">
        <v>55</v>
      </c>
      <c r="E669" s="39" t="s">
        <v>5448</v>
      </c>
    </row>
    <row r="670" spans="1:5" ht="12.75">
      <c r="A670" s="35" t="s">
        <v>56</v>
      </c>
      <c r="E670" s="40" t="s">
        <v>5</v>
      </c>
    </row>
    <row r="671" spans="1:5" ht="12.75">
      <c r="A671" t="s">
        <v>57</v>
      </c>
      <c r="E671" s="39" t="s">
        <v>5</v>
      </c>
    </row>
    <row r="672" spans="1:16" ht="12.75">
      <c r="A672" t="s">
        <v>50</v>
      </c>
      <c s="34" t="s">
        <v>3531</v>
      </c>
      <c s="34" t="s">
        <v>5449</v>
      </c>
      <c s="35" t="s">
        <v>5</v>
      </c>
      <c s="6" t="s">
        <v>5450</v>
      </c>
      <c s="36" t="s">
        <v>85</v>
      </c>
      <c s="37">
        <v>30</v>
      </c>
      <c s="36">
        <v>0</v>
      </c>
      <c s="36">
        <f>ROUND(G672*H672,6)</f>
      </c>
      <c r="L672" s="38">
        <v>0</v>
      </c>
      <c s="32">
        <f>ROUND(ROUND(L672,2)*ROUND(G672,3),2)</f>
      </c>
      <c s="36" t="s">
        <v>98</v>
      </c>
      <c>
        <f>(M672*21)/100</f>
      </c>
      <c t="s">
        <v>28</v>
      </c>
    </row>
    <row r="673" spans="1:5" ht="12.75">
      <c r="A673" s="35" t="s">
        <v>55</v>
      </c>
      <c r="E673" s="39" t="s">
        <v>5450</v>
      </c>
    </row>
    <row r="674" spans="1:5" ht="12.75">
      <c r="A674" s="35" t="s">
        <v>56</v>
      </c>
      <c r="E674" s="40" t="s">
        <v>5</v>
      </c>
    </row>
    <row r="675" spans="1:5" ht="12.75">
      <c r="A675" t="s">
        <v>57</v>
      </c>
      <c r="E675" s="39" t="s">
        <v>5</v>
      </c>
    </row>
    <row r="676" spans="1:16" ht="12.75">
      <c r="A676" t="s">
        <v>50</v>
      </c>
      <c s="34" t="s">
        <v>3534</v>
      </c>
      <c s="34" t="s">
        <v>5451</v>
      </c>
      <c s="35" t="s">
        <v>5</v>
      </c>
      <c s="6" t="s">
        <v>5452</v>
      </c>
      <c s="36" t="s">
        <v>85</v>
      </c>
      <c s="37">
        <v>2</v>
      </c>
      <c s="36">
        <v>0</v>
      </c>
      <c s="36">
        <f>ROUND(G676*H676,6)</f>
      </c>
      <c r="L676" s="38">
        <v>0</v>
      </c>
      <c s="32">
        <f>ROUND(ROUND(L676,2)*ROUND(G676,3),2)</f>
      </c>
      <c s="36" t="s">
        <v>98</v>
      </c>
      <c>
        <f>(M676*21)/100</f>
      </c>
      <c t="s">
        <v>28</v>
      </c>
    </row>
    <row r="677" spans="1:5" ht="12.75">
      <c r="A677" s="35" t="s">
        <v>55</v>
      </c>
      <c r="E677" s="39" t="s">
        <v>5452</v>
      </c>
    </row>
    <row r="678" spans="1:5" ht="12.75">
      <c r="A678" s="35" t="s">
        <v>56</v>
      </c>
      <c r="E678" s="40" t="s">
        <v>5</v>
      </c>
    </row>
    <row r="679" spans="1:5" ht="12.75">
      <c r="A679" t="s">
        <v>57</v>
      </c>
      <c r="E679" s="39" t="s">
        <v>5</v>
      </c>
    </row>
    <row r="680" spans="1:16" ht="12.75">
      <c r="A680" t="s">
        <v>50</v>
      </c>
      <c s="34" t="s">
        <v>3538</v>
      </c>
      <c s="34" t="s">
        <v>5453</v>
      </c>
      <c s="35" t="s">
        <v>5</v>
      </c>
      <c s="6" t="s">
        <v>5454</v>
      </c>
      <c s="36" t="s">
        <v>85</v>
      </c>
      <c s="37">
        <v>2</v>
      </c>
      <c s="36">
        <v>0</v>
      </c>
      <c s="36">
        <f>ROUND(G680*H680,6)</f>
      </c>
      <c r="L680" s="38">
        <v>0</v>
      </c>
      <c s="32">
        <f>ROUND(ROUND(L680,2)*ROUND(G680,3),2)</f>
      </c>
      <c s="36" t="s">
        <v>98</v>
      </c>
      <c>
        <f>(M680*21)/100</f>
      </c>
      <c t="s">
        <v>28</v>
      </c>
    </row>
    <row r="681" spans="1:5" ht="12.75">
      <c r="A681" s="35" t="s">
        <v>55</v>
      </c>
      <c r="E681" s="39" t="s">
        <v>5454</v>
      </c>
    </row>
    <row r="682" spans="1:5" ht="12.75">
      <c r="A682" s="35" t="s">
        <v>56</v>
      </c>
      <c r="E682" s="40" t="s">
        <v>5</v>
      </c>
    </row>
    <row r="683" spans="1:5" ht="12.75">
      <c r="A683" t="s">
        <v>57</v>
      </c>
      <c r="E683" s="39" t="s">
        <v>5</v>
      </c>
    </row>
    <row r="684" spans="1:16" ht="12.75">
      <c r="A684" t="s">
        <v>50</v>
      </c>
      <c s="34" t="s">
        <v>3542</v>
      </c>
      <c s="34" t="s">
        <v>5455</v>
      </c>
      <c s="35" t="s">
        <v>5</v>
      </c>
      <c s="6" t="s">
        <v>5456</v>
      </c>
      <c s="36" t="s">
        <v>85</v>
      </c>
      <c s="37">
        <v>3</v>
      </c>
      <c s="36">
        <v>0</v>
      </c>
      <c s="36">
        <f>ROUND(G684*H684,6)</f>
      </c>
      <c r="L684" s="38">
        <v>0</v>
      </c>
      <c s="32">
        <f>ROUND(ROUND(L684,2)*ROUND(G684,3),2)</f>
      </c>
      <c s="36" t="s">
        <v>98</v>
      </c>
      <c>
        <f>(M684*21)/100</f>
      </c>
      <c t="s">
        <v>28</v>
      </c>
    </row>
    <row r="685" spans="1:5" ht="12.75">
      <c r="A685" s="35" t="s">
        <v>55</v>
      </c>
      <c r="E685" s="39" t="s">
        <v>5456</v>
      </c>
    </row>
    <row r="686" spans="1:5" ht="12.75">
      <c r="A686" s="35" t="s">
        <v>56</v>
      </c>
      <c r="E686" s="40" t="s">
        <v>5</v>
      </c>
    </row>
    <row r="687" spans="1:5" ht="12.75">
      <c r="A687" t="s">
        <v>57</v>
      </c>
      <c r="E687" s="39" t="s">
        <v>5</v>
      </c>
    </row>
    <row r="688" spans="1:16" ht="12.75">
      <c r="A688" t="s">
        <v>50</v>
      </c>
      <c s="34" t="s">
        <v>3546</v>
      </c>
      <c s="34" t="s">
        <v>5457</v>
      </c>
      <c s="35" t="s">
        <v>5</v>
      </c>
      <c s="6" t="s">
        <v>5458</v>
      </c>
      <c s="36" t="s">
        <v>85</v>
      </c>
      <c s="37">
        <v>1</v>
      </c>
      <c s="36">
        <v>0</v>
      </c>
      <c s="36">
        <f>ROUND(G688*H688,6)</f>
      </c>
      <c r="L688" s="38">
        <v>0</v>
      </c>
      <c s="32">
        <f>ROUND(ROUND(L688,2)*ROUND(G688,3),2)</f>
      </c>
      <c s="36" t="s">
        <v>98</v>
      </c>
      <c>
        <f>(M688*21)/100</f>
      </c>
      <c t="s">
        <v>28</v>
      </c>
    </row>
    <row r="689" spans="1:5" ht="12.75">
      <c r="A689" s="35" t="s">
        <v>55</v>
      </c>
      <c r="E689" s="39" t="s">
        <v>5458</v>
      </c>
    </row>
    <row r="690" spans="1:5" ht="12.75">
      <c r="A690" s="35" t="s">
        <v>56</v>
      </c>
      <c r="E690" s="40" t="s">
        <v>5</v>
      </c>
    </row>
    <row r="691" spans="1:5" ht="12.75">
      <c r="A691" t="s">
        <v>57</v>
      </c>
      <c r="E691" s="39" t="s">
        <v>5</v>
      </c>
    </row>
    <row r="692" spans="1:16" ht="12.75">
      <c r="A692" t="s">
        <v>50</v>
      </c>
      <c s="34" t="s">
        <v>3550</v>
      </c>
      <c s="34" t="s">
        <v>5459</v>
      </c>
      <c s="35" t="s">
        <v>5</v>
      </c>
      <c s="6" t="s">
        <v>5460</v>
      </c>
      <c s="36" t="s">
        <v>85</v>
      </c>
      <c s="37">
        <v>1</v>
      </c>
      <c s="36">
        <v>0</v>
      </c>
      <c s="36">
        <f>ROUND(G692*H692,6)</f>
      </c>
      <c r="L692" s="38">
        <v>0</v>
      </c>
      <c s="32">
        <f>ROUND(ROUND(L692,2)*ROUND(G692,3),2)</f>
      </c>
      <c s="36" t="s">
        <v>98</v>
      </c>
      <c>
        <f>(M692*21)/100</f>
      </c>
      <c t="s">
        <v>28</v>
      </c>
    </row>
    <row r="693" spans="1:5" ht="12.75">
      <c r="A693" s="35" t="s">
        <v>55</v>
      </c>
      <c r="E693" s="39" t="s">
        <v>5460</v>
      </c>
    </row>
    <row r="694" spans="1:5" ht="12.75">
      <c r="A694" s="35" t="s">
        <v>56</v>
      </c>
      <c r="E694" s="40" t="s">
        <v>5</v>
      </c>
    </row>
    <row r="695" spans="1:5" ht="12.75">
      <c r="A695" t="s">
        <v>57</v>
      </c>
      <c r="E695" s="39" t="s">
        <v>5</v>
      </c>
    </row>
    <row r="696" spans="1:16" ht="12.75">
      <c r="A696" t="s">
        <v>50</v>
      </c>
      <c s="34" t="s">
        <v>3554</v>
      </c>
      <c s="34" t="s">
        <v>5461</v>
      </c>
      <c s="35" t="s">
        <v>5</v>
      </c>
      <c s="6" t="s">
        <v>5462</v>
      </c>
      <c s="36" t="s">
        <v>342</v>
      </c>
      <c s="37">
        <v>7</v>
      </c>
      <c s="36">
        <v>0</v>
      </c>
      <c s="36">
        <f>ROUND(G696*H696,6)</f>
      </c>
      <c r="L696" s="38">
        <v>0</v>
      </c>
      <c s="32">
        <f>ROUND(ROUND(L696,2)*ROUND(G696,3),2)</f>
      </c>
      <c s="36" t="s">
        <v>98</v>
      </c>
      <c>
        <f>(M696*21)/100</f>
      </c>
      <c t="s">
        <v>28</v>
      </c>
    </row>
    <row r="697" spans="1:5" ht="12.75">
      <c r="A697" s="35" t="s">
        <v>55</v>
      </c>
      <c r="E697" s="39" t="s">
        <v>5462</v>
      </c>
    </row>
    <row r="698" spans="1:5" ht="12.75">
      <c r="A698" s="35" t="s">
        <v>56</v>
      </c>
      <c r="E698" s="40" t="s">
        <v>5</v>
      </c>
    </row>
    <row r="699" spans="1:5" ht="12.75">
      <c r="A699" t="s">
        <v>57</v>
      </c>
      <c r="E699" s="39" t="s">
        <v>5</v>
      </c>
    </row>
    <row r="700" spans="1:13" ht="12.75">
      <c r="A700" t="s">
        <v>47</v>
      </c>
      <c r="C700" s="31" t="s">
        <v>5463</v>
      </c>
      <c r="E700" s="33" t="s">
        <v>5464</v>
      </c>
      <c r="J700" s="32">
        <f>0</f>
      </c>
      <c s="32">
        <f>0</f>
      </c>
      <c s="32">
        <f>0+L701+L705+L709+L713+L717+L721+L725+L729+L733+L737+L741+L745+L749+L753+L757+L761+L765+L769+L773</f>
      </c>
      <c s="32">
        <f>0+M701+M705+M709+M713+M717+M721+M725+M729+M733+M737+M741+M745+M749+M753+M757+M761+M765+M769+M773</f>
      </c>
    </row>
    <row r="701" spans="1:16" ht="12.75">
      <c r="A701" t="s">
        <v>50</v>
      </c>
      <c s="34" t="s">
        <v>3558</v>
      </c>
      <c s="34" t="s">
        <v>5465</v>
      </c>
      <c s="35" t="s">
        <v>5</v>
      </c>
      <c s="6" t="s">
        <v>5466</v>
      </c>
      <c s="36" t="s">
        <v>85</v>
      </c>
      <c s="37">
        <v>1</v>
      </c>
      <c s="36">
        <v>0</v>
      </c>
      <c s="36">
        <f>ROUND(G701*H701,6)</f>
      </c>
      <c r="L701" s="38">
        <v>0</v>
      </c>
      <c s="32">
        <f>ROUND(ROUND(L701,2)*ROUND(G701,3),2)</f>
      </c>
      <c s="36" t="s">
        <v>98</v>
      </c>
      <c>
        <f>(M701*21)/100</f>
      </c>
      <c t="s">
        <v>28</v>
      </c>
    </row>
    <row r="702" spans="1:5" ht="12.75">
      <c r="A702" s="35" t="s">
        <v>55</v>
      </c>
      <c r="E702" s="39" t="s">
        <v>5466</v>
      </c>
    </row>
    <row r="703" spans="1:5" ht="12.75">
      <c r="A703" s="35" t="s">
        <v>56</v>
      </c>
      <c r="E703" s="40" t="s">
        <v>5</v>
      </c>
    </row>
    <row r="704" spans="1:5" ht="12.75">
      <c r="A704" t="s">
        <v>57</v>
      </c>
      <c r="E704" s="39" t="s">
        <v>5</v>
      </c>
    </row>
    <row r="705" spans="1:16" ht="12.75">
      <c r="A705" t="s">
        <v>50</v>
      </c>
      <c s="34" t="s">
        <v>4522</v>
      </c>
      <c s="34" t="s">
        <v>5467</v>
      </c>
      <c s="35" t="s">
        <v>5</v>
      </c>
      <c s="6" t="s">
        <v>5468</v>
      </c>
      <c s="36" t="s">
        <v>85</v>
      </c>
      <c s="37">
        <v>1</v>
      </c>
      <c s="36">
        <v>0</v>
      </c>
      <c s="36">
        <f>ROUND(G705*H705,6)</f>
      </c>
      <c r="L705" s="38">
        <v>0</v>
      </c>
      <c s="32">
        <f>ROUND(ROUND(L705,2)*ROUND(G705,3),2)</f>
      </c>
      <c s="36" t="s">
        <v>98</v>
      </c>
      <c>
        <f>(M705*21)/100</f>
      </c>
      <c t="s">
        <v>28</v>
      </c>
    </row>
    <row r="706" spans="1:5" ht="12.75">
      <c r="A706" s="35" t="s">
        <v>55</v>
      </c>
      <c r="E706" s="39" t="s">
        <v>5468</v>
      </c>
    </row>
    <row r="707" spans="1:5" ht="12.75">
      <c r="A707" s="35" t="s">
        <v>56</v>
      </c>
      <c r="E707" s="40" t="s">
        <v>5</v>
      </c>
    </row>
    <row r="708" spans="1:5" ht="12.75">
      <c r="A708" t="s">
        <v>57</v>
      </c>
      <c r="E708" s="39" t="s">
        <v>5</v>
      </c>
    </row>
    <row r="709" spans="1:16" ht="12.75">
      <c r="A709" t="s">
        <v>50</v>
      </c>
      <c s="34" t="s">
        <v>4525</v>
      </c>
      <c s="34" t="s">
        <v>5469</v>
      </c>
      <c s="35" t="s">
        <v>5</v>
      </c>
      <c s="6" t="s">
        <v>5470</v>
      </c>
      <c s="36" t="s">
        <v>85</v>
      </c>
      <c s="37">
        <v>1</v>
      </c>
      <c s="36">
        <v>0</v>
      </c>
      <c s="36">
        <f>ROUND(G709*H709,6)</f>
      </c>
      <c r="L709" s="38">
        <v>0</v>
      </c>
      <c s="32">
        <f>ROUND(ROUND(L709,2)*ROUND(G709,3),2)</f>
      </c>
      <c s="36" t="s">
        <v>98</v>
      </c>
      <c>
        <f>(M709*21)/100</f>
      </c>
      <c t="s">
        <v>28</v>
      </c>
    </row>
    <row r="710" spans="1:5" ht="12.75">
      <c r="A710" s="35" t="s">
        <v>55</v>
      </c>
      <c r="E710" s="39" t="s">
        <v>5470</v>
      </c>
    </row>
    <row r="711" spans="1:5" ht="12.75">
      <c r="A711" s="35" t="s">
        <v>56</v>
      </c>
      <c r="E711" s="40" t="s">
        <v>5</v>
      </c>
    </row>
    <row r="712" spans="1:5" ht="12.75">
      <c r="A712" t="s">
        <v>57</v>
      </c>
      <c r="E712" s="39" t="s">
        <v>5</v>
      </c>
    </row>
    <row r="713" spans="1:16" ht="12.75">
      <c r="A713" t="s">
        <v>50</v>
      </c>
      <c s="34" t="s">
        <v>4529</v>
      </c>
      <c s="34" t="s">
        <v>5471</v>
      </c>
      <c s="35" t="s">
        <v>5</v>
      </c>
      <c s="6" t="s">
        <v>5472</v>
      </c>
      <c s="36" t="s">
        <v>85</v>
      </c>
      <c s="37">
        <v>1</v>
      </c>
      <c s="36">
        <v>0</v>
      </c>
      <c s="36">
        <f>ROUND(G713*H713,6)</f>
      </c>
      <c r="L713" s="38">
        <v>0</v>
      </c>
      <c s="32">
        <f>ROUND(ROUND(L713,2)*ROUND(G713,3),2)</f>
      </c>
      <c s="36" t="s">
        <v>98</v>
      </c>
      <c>
        <f>(M713*21)/100</f>
      </c>
      <c t="s">
        <v>28</v>
      </c>
    </row>
    <row r="714" spans="1:5" ht="12.75">
      <c r="A714" s="35" t="s">
        <v>55</v>
      </c>
      <c r="E714" s="39" t="s">
        <v>5472</v>
      </c>
    </row>
    <row r="715" spans="1:5" ht="12.75">
      <c r="A715" s="35" t="s">
        <v>56</v>
      </c>
      <c r="E715" s="40" t="s">
        <v>5</v>
      </c>
    </row>
    <row r="716" spans="1:5" ht="12.75">
      <c r="A716" t="s">
        <v>57</v>
      </c>
      <c r="E716" s="39" t="s">
        <v>5</v>
      </c>
    </row>
    <row r="717" spans="1:16" ht="12.75">
      <c r="A717" t="s">
        <v>50</v>
      </c>
      <c s="34" t="s">
        <v>4010</v>
      </c>
      <c s="34" t="s">
        <v>5473</v>
      </c>
      <c s="35" t="s">
        <v>5</v>
      </c>
      <c s="6" t="s">
        <v>5412</v>
      </c>
      <c s="36" t="s">
        <v>85</v>
      </c>
      <c s="37">
        <v>1</v>
      </c>
      <c s="36">
        <v>0</v>
      </c>
      <c s="36">
        <f>ROUND(G717*H717,6)</f>
      </c>
      <c r="L717" s="38">
        <v>0</v>
      </c>
      <c s="32">
        <f>ROUND(ROUND(L717,2)*ROUND(G717,3),2)</f>
      </c>
      <c s="36" t="s">
        <v>98</v>
      </c>
      <c>
        <f>(M717*21)/100</f>
      </c>
      <c t="s">
        <v>28</v>
      </c>
    </row>
    <row r="718" spans="1:5" ht="12.75">
      <c r="A718" s="35" t="s">
        <v>55</v>
      </c>
      <c r="E718" s="39" t="s">
        <v>5412</v>
      </c>
    </row>
    <row r="719" spans="1:5" ht="12.75">
      <c r="A719" s="35" t="s">
        <v>56</v>
      </c>
      <c r="E719" s="40" t="s">
        <v>5</v>
      </c>
    </row>
    <row r="720" spans="1:5" ht="12.75">
      <c r="A720" t="s">
        <v>57</v>
      </c>
      <c r="E720" s="39" t="s">
        <v>5</v>
      </c>
    </row>
    <row r="721" spans="1:16" ht="12.75">
      <c r="A721" t="s">
        <v>50</v>
      </c>
      <c s="34" t="s">
        <v>4534</v>
      </c>
      <c s="34" t="s">
        <v>5474</v>
      </c>
      <c s="35" t="s">
        <v>5</v>
      </c>
      <c s="6" t="s">
        <v>5416</v>
      </c>
      <c s="36" t="s">
        <v>85</v>
      </c>
      <c s="37">
        <v>8</v>
      </c>
      <c s="36">
        <v>0</v>
      </c>
      <c s="36">
        <f>ROUND(G721*H721,6)</f>
      </c>
      <c r="L721" s="38">
        <v>0</v>
      </c>
      <c s="32">
        <f>ROUND(ROUND(L721,2)*ROUND(G721,3),2)</f>
      </c>
      <c s="36" t="s">
        <v>98</v>
      </c>
      <c>
        <f>(M721*21)/100</f>
      </c>
      <c t="s">
        <v>28</v>
      </c>
    </row>
    <row r="722" spans="1:5" ht="12.75">
      <c r="A722" s="35" t="s">
        <v>55</v>
      </c>
      <c r="E722" s="39" t="s">
        <v>5416</v>
      </c>
    </row>
    <row r="723" spans="1:5" ht="12.75">
      <c r="A723" s="35" t="s">
        <v>56</v>
      </c>
      <c r="E723" s="40" t="s">
        <v>5</v>
      </c>
    </row>
    <row r="724" spans="1:5" ht="12.75">
      <c r="A724" t="s">
        <v>57</v>
      </c>
      <c r="E724" s="39" t="s">
        <v>5</v>
      </c>
    </row>
    <row r="725" spans="1:16" ht="12.75">
      <c r="A725" t="s">
        <v>50</v>
      </c>
      <c s="34" t="s">
        <v>1864</v>
      </c>
      <c s="34" t="s">
        <v>5475</v>
      </c>
      <c s="35" t="s">
        <v>5</v>
      </c>
      <c s="6" t="s">
        <v>5418</v>
      </c>
      <c s="36" t="s">
        <v>85</v>
      </c>
      <c s="37">
        <v>11</v>
      </c>
      <c s="36">
        <v>0</v>
      </c>
      <c s="36">
        <f>ROUND(G725*H725,6)</f>
      </c>
      <c r="L725" s="38">
        <v>0</v>
      </c>
      <c s="32">
        <f>ROUND(ROUND(L725,2)*ROUND(G725,3),2)</f>
      </c>
      <c s="36" t="s">
        <v>98</v>
      </c>
      <c>
        <f>(M725*21)/100</f>
      </c>
      <c t="s">
        <v>28</v>
      </c>
    </row>
    <row r="726" spans="1:5" ht="12.75">
      <c r="A726" s="35" t="s">
        <v>55</v>
      </c>
      <c r="E726" s="39" t="s">
        <v>5418</v>
      </c>
    </row>
    <row r="727" spans="1:5" ht="12.75">
      <c r="A727" s="35" t="s">
        <v>56</v>
      </c>
      <c r="E727" s="40" t="s">
        <v>5</v>
      </c>
    </row>
    <row r="728" spans="1:5" ht="12.75">
      <c r="A728" t="s">
        <v>57</v>
      </c>
      <c r="E728" s="39" t="s">
        <v>5</v>
      </c>
    </row>
    <row r="729" spans="1:16" ht="12.75">
      <c r="A729" t="s">
        <v>50</v>
      </c>
      <c s="34" t="s">
        <v>1868</v>
      </c>
      <c s="34" t="s">
        <v>5476</v>
      </c>
      <c s="35" t="s">
        <v>5</v>
      </c>
      <c s="6" t="s">
        <v>5428</v>
      </c>
      <c s="36" t="s">
        <v>85</v>
      </c>
      <c s="37">
        <v>17</v>
      </c>
      <c s="36">
        <v>0</v>
      </c>
      <c s="36">
        <f>ROUND(G729*H729,6)</f>
      </c>
      <c r="L729" s="38">
        <v>0</v>
      </c>
      <c s="32">
        <f>ROUND(ROUND(L729,2)*ROUND(G729,3),2)</f>
      </c>
      <c s="36" t="s">
        <v>98</v>
      </c>
      <c>
        <f>(M729*21)/100</f>
      </c>
      <c t="s">
        <v>28</v>
      </c>
    </row>
    <row r="730" spans="1:5" ht="12.75">
      <c r="A730" s="35" t="s">
        <v>55</v>
      </c>
      <c r="E730" s="39" t="s">
        <v>5428</v>
      </c>
    </row>
    <row r="731" spans="1:5" ht="12.75">
      <c r="A731" s="35" t="s">
        <v>56</v>
      </c>
      <c r="E731" s="40" t="s">
        <v>5</v>
      </c>
    </row>
    <row r="732" spans="1:5" ht="12.75">
      <c r="A732" t="s">
        <v>57</v>
      </c>
      <c r="E732" s="39" t="s">
        <v>5</v>
      </c>
    </row>
    <row r="733" spans="1:16" ht="12.75">
      <c r="A733" t="s">
        <v>50</v>
      </c>
      <c s="34" t="s">
        <v>1872</v>
      </c>
      <c s="34" t="s">
        <v>5477</v>
      </c>
      <c s="35" t="s">
        <v>5</v>
      </c>
      <c s="6" t="s">
        <v>5432</v>
      </c>
      <c s="36" t="s">
        <v>85</v>
      </c>
      <c s="37">
        <v>8</v>
      </c>
      <c s="36">
        <v>0</v>
      </c>
      <c s="36">
        <f>ROUND(G733*H733,6)</f>
      </c>
      <c r="L733" s="38">
        <v>0</v>
      </c>
      <c s="32">
        <f>ROUND(ROUND(L733,2)*ROUND(G733,3),2)</f>
      </c>
      <c s="36" t="s">
        <v>98</v>
      </c>
      <c>
        <f>(M733*21)/100</f>
      </c>
      <c t="s">
        <v>28</v>
      </c>
    </row>
    <row r="734" spans="1:5" ht="12.75">
      <c r="A734" s="35" t="s">
        <v>55</v>
      </c>
      <c r="E734" s="39" t="s">
        <v>5432</v>
      </c>
    </row>
    <row r="735" spans="1:5" ht="12.75">
      <c r="A735" s="35" t="s">
        <v>56</v>
      </c>
      <c r="E735" s="40" t="s">
        <v>5</v>
      </c>
    </row>
    <row r="736" spans="1:5" ht="12.75">
      <c r="A736" t="s">
        <v>57</v>
      </c>
      <c r="E736" s="39" t="s">
        <v>5</v>
      </c>
    </row>
    <row r="737" spans="1:16" ht="12.75">
      <c r="A737" t="s">
        <v>50</v>
      </c>
      <c s="34" t="s">
        <v>1875</v>
      </c>
      <c s="34" t="s">
        <v>5478</v>
      </c>
      <c s="35" t="s">
        <v>5</v>
      </c>
      <c s="6" t="s">
        <v>5479</v>
      </c>
      <c s="36" t="s">
        <v>85</v>
      </c>
      <c s="37">
        <v>1</v>
      </c>
      <c s="36">
        <v>0</v>
      </c>
      <c s="36">
        <f>ROUND(G737*H737,6)</f>
      </c>
      <c r="L737" s="38">
        <v>0</v>
      </c>
      <c s="32">
        <f>ROUND(ROUND(L737,2)*ROUND(G737,3),2)</f>
      </c>
      <c s="36" t="s">
        <v>98</v>
      </c>
      <c>
        <f>(M737*21)/100</f>
      </c>
      <c t="s">
        <v>28</v>
      </c>
    </row>
    <row r="738" spans="1:5" ht="12.75">
      <c r="A738" s="35" t="s">
        <v>55</v>
      </c>
      <c r="E738" s="39" t="s">
        <v>5479</v>
      </c>
    </row>
    <row r="739" spans="1:5" ht="12.75">
      <c r="A739" s="35" t="s">
        <v>56</v>
      </c>
      <c r="E739" s="40" t="s">
        <v>5</v>
      </c>
    </row>
    <row r="740" spans="1:5" ht="12.75">
      <c r="A740" t="s">
        <v>57</v>
      </c>
      <c r="E740" s="39" t="s">
        <v>5</v>
      </c>
    </row>
    <row r="741" spans="1:16" ht="12.75">
      <c r="A741" t="s">
        <v>50</v>
      </c>
      <c s="34" t="s">
        <v>1878</v>
      </c>
      <c s="34" t="s">
        <v>5480</v>
      </c>
      <c s="35" t="s">
        <v>5</v>
      </c>
      <c s="6" t="s">
        <v>5481</v>
      </c>
      <c s="36" t="s">
        <v>85</v>
      </c>
      <c s="37">
        <v>1</v>
      </c>
      <c s="36">
        <v>0</v>
      </c>
      <c s="36">
        <f>ROUND(G741*H741,6)</f>
      </c>
      <c r="L741" s="38">
        <v>0</v>
      </c>
      <c s="32">
        <f>ROUND(ROUND(L741,2)*ROUND(G741,3),2)</f>
      </c>
      <c s="36" t="s">
        <v>98</v>
      </c>
      <c>
        <f>(M741*21)/100</f>
      </c>
      <c t="s">
        <v>28</v>
      </c>
    </row>
    <row r="742" spans="1:5" ht="12.75">
      <c r="A742" s="35" t="s">
        <v>55</v>
      </c>
      <c r="E742" s="39" t="s">
        <v>5481</v>
      </c>
    </row>
    <row r="743" spans="1:5" ht="12.75">
      <c r="A743" s="35" t="s">
        <v>56</v>
      </c>
      <c r="E743" s="40" t="s">
        <v>5</v>
      </c>
    </row>
    <row r="744" spans="1:5" ht="12.75">
      <c r="A744" t="s">
        <v>57</v>
      </c>
      <c r="E744" s="39" t="s">
        <v>5</v>
      </c>
    </row>
    <row r="745" spans="1:16" ht="12.75">
      <c r="A745" t="s">
        <v>50</v>
      </c>
      <c s="34" t="s">
        <v>1882</v>
      </c>
      <c s="34" t="s">
        <v>5482</v>
      </c>
      <c s="35" t="s">
        <v>5</v>
      </c>
      <c s="6" t="s">
        <v>5448</v>
      </c>
      <c s="36" t="s">
        <v>85</v>
      </c>
      <c s="37">
        <v>100</v>
      </c>
      <c s="36">
        <v>0</v>
      </c>
      <c s="36">
        <f>ROUND(G745*H745,6)</f>
      </c>
      <c r="L745" s="38">
        <v>0</v>
      </c>
      <c s="32">
        <f>ROUND(ROUND(L745,2)*ROUND(G745,3),2)</f>
      </c>
      <c s="36" t="s">
        <v>98</v>
      </c>
      <c>
        <f>(M745*21)/100</f>
      </c>
      <c t="s">
        <v>28</v>
      </c>
    </row>
    <row r="746" spans="1:5" ht="12.75">
      <c r="A746" s="35" t="s">
        <v>55</v>
      </c>
      <c r="E746" s="39" t="s">
        <v>5448</v>
      </c>
    </row>
    <row r="747" spans="1:5" ht="12.75">
      <c r="A747" s="35" t="s">
        <v>56</v>
      </c>
      <c r="E747" s="40" t="s">
        <v>5</v>
      </c>
    </row>
    <row r="748" spans="1:5" ht="12.75">
      <c r="A748" t="s">
        <v>57</v>
      </c>
      <c r="E748" s="39" t="s">
        <v>5</v>
      </c>
    </row>
    <row r="749" spans="1:16" ht="12.75">
      <c r="A749" t="s">
        <v>50</v>
      </c>
      <c s="34" t="s">
        <v>1887</v>
      </c>
      <c s="34" t="s">
        <v>5483</v>
      </c>
      <c s="35" t="s">
        <v>5</v>
      </c>
      <c s="6" t="s">
        <v>5450</v>
      </c>
      <c s="36" t="s">
        <v>85</v>
      </c>
      <c s="37">
        <v>3</v>
      </c>
      <c s="36">
        <v>0</v>
      </c>
      <c s="36">
        <f>ROUND(G749*H749,6)</f>
      </c>
      <c r="L749" s="38">
        <v>0</v>
      </c>
      <c s="32">
        <f>ROUND(ROUND(L749,2)*ROUND(G749,3),2)</f>
      </c>
      <c s="36" t="s">
        <v>98</v>
      </c>
      <c>
        <f>(M749*21)/100</f>
      </c>
      <c t="s">
        <v>28</v>
      </c>
    </row>
    <row r="750" spans="1:5" ht="12.75">
      <c r="A750" s="35" t="s">
        <v>55</v>
      </c>
      <c r="E750" s="39" t="s">
        <v>5450</v>
      </c>
    </row>
    <row r="751" spans="1:5" ht="12.75">
      <c r="A751" s="35" t="s">
        <v>56</v>
      </c>
      <c r="E751" s="40" t="s">
        <v>5</v>
      </c>
    </row>
    <row r="752" spans="1:5" ht="12.75">
      <c r="A752" t="s">
        <v>57</v>
      </c>
      <c r="E752" s="39" t="s">
        <v>5</v>
      </c>
    </row>
    <row r="753" spans="1:16" ht="12.75">
      <c r="A753" t="s">
        <v>50</v>
      </c>
      <c s="34" t="s">
        <v>1546</v>
      </c>
      <c s="34" t="s">
        <v>5484</v>
      </c>
      <c s="35" t="s">
        <v>5</v>
      </c>
      <c s="6" t="s">
        <v>5485</v>
      </c>
      <c s="36" t="s">
        <v>85</v>
      </c>
      <c s="37">
        <v>2</v>
      </c>
      <c s="36">
        <v>0</v>
      </c>
      <c s="36">
        <f>ROUND(G753*H753,6)</f>
      </c>
      <c r="L753" s="38">
        <v>0</v>
      </c>
      <c s="32">
        <f>ROUND(ROUND(L753,2)*ROUND(G753,3),2)</f>
      </c>
      <c s="36" t="s">
        <v>98</v>
      </c>
      <c>
        <f>(M753*21)/100</f>
      </c>
      <c t="s">
        <v>28</v>
      </c>
    </row>
    <row r="754" spans="1:5" ht="12.75">
      <c r="A754" s="35" t="s">
        <v>55</v>
      </c>
      <c r="E754" s="39" t="s">
        <v>5485</v>
      </c>
    </row>
    <row r="755" spans="1:5" ht="12.75">
      <c r="A755" s="35" t="s">
        <v>56</v>
      </c>
      <c r="E755" s="40" t="s">
        <v>5</v>
      </c>
    </row>
    <row r="756" spans="1:5" ht="12.75">
      <c r="A756" t="s">
        <v>57</v>
      </c>
      <c r="E756" s="39" t="s">
        <v>5</v>
      </c>
    </row>
    <row r="757" spans="1:16" ht="12.75">
      <c r="A757" t="s">
        <v>50</v>
      </c>
      <c s="34" t="s">
        <v>1891</v>
      </c>
      <c s="34" t="s">
        <v>5486</v>
      </c>
      <c s="35" t="s">
        <v>5</v>
      </c>
      <c s="6" t="s">
        <v>5487</v>
      </c>
      <c s="36" t="s">
        <v>85</v>
      </c>
      <c s="37">
        <v>2</v>
      </c>
      <c s="36">
        <v>0</v>
      </c>
      <c s="36">
        <f>ROUND(G757*H757,6)</f>
      </c>
      <c r="L757" s="38">
        <v>0</v>
      </c>
      <c s="32">
        <f>ROUND(ROUND(L757,2)*ROUND(G757,3),2)</f>
      </c>
      <c s="36" t="s">
        <v>98</v>
      </c>
      <c>
        <f>(M757*21)/100</f>
      </c>
      <c t="s">
        <v>28</v>
      </c>
    </row>
    <row r="758" spans="1:5" ht="12.75">
      <c r="A758" s="35" t="s">
        <v>55</v>
      </c>
      <c r="E758" s="39" t="s">
        <v>5487</v>
      </c>
    </row>
    <row r="759" spans="1:5" ht="12.75">
      <c r="A759" s="35" t="s">
        <v>56</v>
      </c>
      <c r="E759" s="40" t="s">
        <v>5</v>
      </c>
    </row>
    <row r="760" spans="1:5" ht="12.75">
      <c r="A760" t="s">
        <v>57</v>
      </c>
      <c r="E760" s="39" t="s">
        <v>5</v>
      </c>
    </row>
    <row r="761" spans="1:16" ht="12.75">
      <c r="A761" t="s">
        <v>50</v>
      </c>
      <c s="34" t="s">
        <v>1897</v>
      </c>
      <c s="34" t="s">
        <v>5488</v>
      </c>
      <c s="35" t="s">
        <v>5</v>
      </c>
      <c s="6" t="s">
        <v>5454</v>
      </c>
      <c s="36" t="s">
        <v>85</v>
      </c>
      <c s="37">
        <v>1</v>
      </c>
      <c s="36">
        <v>0</v>
      </c>
      <c s="36">
        <f>ROUND(G761*H761,6)</f>
      </c>
      <c r="L761" s="38">
        <v>0</v>
      </c>
      <c s="32">
        <f>ROUND(ROUND(L761,2)*ROUND(G761,3),2)</f>
      </c>
      <c s="36" t="s">
        <v>98</v>
      </c>
      <c>
        <f>(M761*21)/100</f>
      </c>
      <c t="s">
        <v>28</v>
      </c>
    </row>
    <row r="762" spans="1:5" ht="12.75">
      <c r="A762" s="35" t="s">
        <v>55</v>
      </c>
      <c r="E762" s="39" t="s">
        <v>5454</v>
      </c>
    </row>
    <row r="763" spans="1:5" ht="12.75">
      <c r="A763" s="35" t="s">
        <v>56</v>
      </c>
      <c r="E763" s="40" t="s">
        <v>5</v>
      </c>
    </row>
    <row r="764" spans="1:5" ht="12.75">
      <c r="A764" t="s">
        <v>57</v>
      </c>
      <c r="E764" s="39" t="s">
        <v>5</v>
      </c>
    </row>
    <row r="765" spans="1:16" ht="12.75">
      <c r="A765" t="s">
        <v>50</v>
      </c>
      <c s="34" t="s">
        <v>1901</v>
      </c>
      <c s="34" t="s">
        <v>5489</v>
      </c>
      <c s="35" t="s">
        <v>5</v>
      </c>
      <c s="6" t="s">
        <v>5456</v>
      </c>
      <c s="36" t="s">
        <v>85</v>
      </c>
      <c s="37">
        <v>1</v>
      </c>
      <c s="36">
        <v>0</v>
      </c>
      <c s="36">
        <f>ROUND(G765*H765,6)</f>
      </c>
      <c r="L765" s="38">
        <v>0</v>
      </c>
      <c s="32">
        <f>ROUND(ROUND(L765,2)*ROUND(G765,3),2)</f>
      </c>
      <c s="36" t="s">
        <v>98</v>
      </c>
      <c>
        <f>(M765*21)/100</f>
      </c>
      <c t="s">
        <v>28</v>
      </c>
    </row>
    <row r="766" spans="1:5" ht="12.75">
      <c r="A766" s="35" t="s">
        <v>55</v>
      </c>
      <c r="E766" s="39" t="s">
        <v>5456</v>
      </c>
    </row>
    <row r="767" spans="1:5" ht="12.75">
      <c r="A767" s="35" t="s">
        <v>56</v>
      </c>
      <c r="E767" s="40" t="s">
        <v>5</v>
      </c>
    </row>
    <row r="768" spans="1:5" ht="12.75">
      <c r="A768" t="s">
        <v>57</v>
      </c>
      <c r="E768" s="39" t="s">
        <v>5</v>
      </c>
    </row>
    <row r="769" spans="1:16" ht="12.75">
      <c r="A769" t="s">
        <v>50</v>
      </c>
      <c s="34" t="s">
        <v>1904</v>
      </c>
      <c s="34" t="s">
        <v>5490</v>
      </c>
      <c s="35" t="s">
        <v>5</v>
      </c>
      <c s="6" t="s">
        <v>5491</v>
      </c>
      <c s="36" t="s">
        <v>85</v>
      </c>
      <c s="37">
        <v>1</v>
      </c>
      <c s="36">
        <v>0</v>
      </c>
      <c s="36">
        <f>ROUND(G769*H769,6)</f>
      </c>
      <c r="L769" s="38">
        <v>0</v>
      </c>
      <c s="32">
        <f>ROUND(ROUND(L769,2)*ROUND(G769,3),2)</f>
      </c>
      <c s="36" t="s">
        <v>98</v>
      </c>
      <c>
        <f>(M769*21)/100</f>
      </c>
      <c t="s">
        <v>28</v>
      </c>
    </row>
    <row r="770" spans="1:5" ht="12.75">
      <c r="A770" s="35" t="s">
        <v>55</v>
      </c>
      <c r="E770" s="39" t="s">
        <v>5491</v>
      </c>
    </row>
    <row r="771" spans="1:5" ht="12.75">
      <c r="A771" s="35" t="s">
        <v>56</v>
      </c>
      <c r="E771" s="40" t="s">
        <v>5</v>
      </c>
    </row>
    <row r="772" spans="1:5" ht="12.75">
      <c r="A772" t="s">
        <v>57</v>
      </c>
      <c r="E772" s="39" t="s">
        <v>5</v>
      </c>
    </row>
    <row r="773" spans="1:16" ht="12.75">
      <c r="A773" t="s">
        <v>50</v>
      </c>
      <c s="34" t="s">
        <v>1908</v>
      </c>
      <c s="34" t="s">
        <v>5492</v>
      </c>
      <c s="35" t="s">
        <v>5</v>
      </c>
      <c s="6" t="s">
        <v>5462</v>
      </c>
      <c s="36" t="s">
        <v>342</v>
      </c>
      <c s="37">
        <v>7</v>
      </c>
      <c s="36">
        <v>0</v>
      </c>
      <c s="36">
        <f>ROUND(G773*H773,6)</f>
      </c>
      <c r="L773" s="38">
        <v>0</v>
      </c>
      <c s="32">
        <f>ROUND(ROUND(L773,2)*ROUND(G773,3),2)</f>
      </c>
      <c s="36" t="s">
        <v>98</v>
      </c>
      <c>
        <f>(M773*21)/100</f>
      </c>
      <c t="s">
        <v>28</v>
      </c>
    </row>
    <row r="774" spans="1:5" ht="12.75">
      <c r="A774" s="35" t="s">
        <v>55</v>
      </c>
      <c r="E774" s="39" t="s">
        <v>5462</v>
      </c>
    </row>
    <row r="775" spans="1:5" ht="12.75">
      <c r="A775" s="35" t="s">
        <v>56</v>
      </c>
      <c r="E775" s="40" t="s">
        <v>5</v>
      </c>
    </row>
    <row r="776" spans="1:5" ht="12.75">
      <c r="A776" t="s">
        <v>57</v>
      </c>
      <c r="E776" s="39" t="s">
        <v>5</v>
      </c>
    </row>
    <row r="777" spans="1:13" ht="12.75">
      <c r="A777" t="s">
        <v>47</v>
      </c>
      <c r="C777" s="31" t="s">
        <v>5493</v>
      </c>
      <c r="E777" s="33" t="s">
        <v>5494</v>
      </c>
      <c r="J777" s="32">
        <f>0</f>
      </c>
      <c s="32">
        <f>0</f>
      </c>
      <c s="32">
        <f>0+L778+L782+L786+L790+L794+L798+L802+L806+L810+L814+L818+L822+L826+L830+L834+L838+L842+L846+L850</f>
      </c>
      <c s="32">
        <f>0+M778+M782+M786+M790+M794+M798+M802+M806+M810+M814+M818+M822+M826+M830+M834+M838+M842+M846+M850</f>
      </c>
    </row>
    <row r="778" spans="1:16" ht="12.75">
      <c r="A778" t="s">
        <v>50</v>
      </c>
      <c s="34" t="s">
        <v>1912</v>
      </c>
      <c s="34" t="s">
        <v>5495</v>
      </c>
      <c s="35" t="s">
        <v>5</v>
      </c>
      <c s="6" t="s">
        <v>5466</v>
      </c>
      <c s="36" t="s">
        <v>85</v>
      </c>
      <c s="37">
        <v>1</v>
      </c>
      <c s="36">
        <v>0</v>
      </c>
      <c s="36">
        <f>ROUND(G778*H778,6)</f>
      </c>
      <c r="L778" s="38">
        <v>0</v>
      </c>
      <c s="32">
        <f>ROUND(ROUND(L778,2)*ROUND(G778,3),2)</f>
      </c>
      <c s="36" t="s">
        <v>98</v>
      </c>
      <c>
        <f>(M778*21)/100</f>
      </c>
      <c t="s">
        <v>28</v>
      </c>
    </row>
    <row r="779" spans="1:5" ht="12.75">
      <c r="A779" s="35" t="s">
        <v>55</v>
      </c>
      <c r="E779" s="39" t="s">
        <v>5466</v>
      </c>
    </row>
    <row r="780" spans="1:5" ht="12.75">
      <c r="A780" s="35" t="s">
        <v>56</v>
      </c>
      <c r="E780" s="40" t="s">
        <v>5</v>
      </c>
    </row>
    <row r="781" spans="1:5" ht="12.75">
      <c r="A781" t="s">
        <v>57</v>
      </c>
      <c r="E781" s="39" t="s">
        <v>5</v>
      </c>
    </row>
    <row r="782" spans="1:16" ht="12.75">
      <c r="A782" t="s">
        <v>50</v>
      </c>
      <c s="34" t="s">
        <v>1916</v>
      </c>
      <c s="34" t="s">
        <v>5496</v>
      </c>
      <c s="35" t="s">
        <v>5</v>
      </c>
      <c s="6" t="s">
        <v>5468</v>
      </c>
      <c s="36" t="s">
        <v>85</v>
      </c>
      <c s="37">
        <v>1</v>
      </c>
      <c s="36">
        <v>0</v>
      </c>
      <c s="36">
        <f>ROUND(G782*H782,6)</f>
      </c>
      <c r="L782" s="38">
        <v>0</v>
      </c>
      <c s="32">
        <f>ROUND(ROUND(L782,2)*ROUND(G782,3),2)</f>
      </c>
      <c s="36" t="s">
        <v>98</v>
      </c>
      <c>
        <f>(M782*21)/100</f>
      </c>
      <c t="s">
        <v>28</v>
      </c>
    </row>
    <row r="783" spans="1:5" ht="12.75">
      <c r="A783" s="35" t="s">
        <v>55</v>
      </c>
      <c r="E783" s="39" t="s">
        <v>5468</v>
      </c>
    </row>
    <row r="784" spans="1:5" ht="12.75">
      <c r="A784" s="35" t="s">
        <v>56</v>
      </c>
      <c r="E784" s="40" t="s">
        <v>5</v>
      </c>
    </row>
    <row r="785" spans="1:5" ht="12.75">
      <c r="A785" t="s">
        <v>57</v>
      </c>
      <c r="E785" s="39" t="s">
        <v>5</v>
      </c>
    </row>
    <row r="786" spans="1:16" ht="12.75">
      <c r="A786" t="s">
        <v>50</v>
      </c>
      <c s="34" t="s">
        <v>1919</v>
      </c>
      <c s="34" t="s">
        <v>5497</v>
      </c>
      <c s="35" t="s">
        <v>5</v>
      </c>
      <c s="6" t="s">
        <v>5498</v>
      </c>
      <c s="36" t="s">
        <v>85</v>
      </c>
      <c s="37">
        <v>1</v>
      </c>
      <c s="36">
        <v>0</v>
      </c>
      <c s="36">
        <f>ROUND(G786*H786,6)</f>
      </c>
      <c r="L786" s="38">
        <v>0</v>
      </c>
      <c s="32">
        <f>ROUND(ROUND(L786,2)*ROUND(G786,3),2)</f>
      </c>
      <c s="36" t="s">
        <v>98</v>
      </c>
      <c>
        <f>(M786*21)/100</f>
      </c>
      <c t="s">
        <v>28</v>
      </c>
    </row>
    <row r="787" spans="1:5" ht="12.75">
      <c r="A787" s="35" t="s">
        <v>55</v>
      </c>
      <c r="E787" s="39" t="s">
        <v>5498</v>
      </c>
    </row>
    <row r="788" spans="1:5" ht="12.75">
      <c r="A788" s="35" t="s">
        <v>56</v>
      </c>
      <c r="E788" s="40" t="s">
        <v>5</v>
      </c>
    </row>
    <row r="789" spans="1:5" ht="12.75">
      <c r="A789" t="s">
        <v>57</v>
      </c>
      <c r="E789" s="39" t="s">
        <v>5</v>
      </c>
    </row>
    <row r="790" spans="1:16" ht="12.75">
      <c r="A790" t="s">
        <v>50</v>
      </c>
      <c s="34" t="s">
        <v>1924</v>
      </c>
      <c s="34" t="s">
        <v>5499</v>
      </c>
      <c s="35" t="s">
        <v>5</v>
      </c>
      <c s="6" t="s">
        <v>5472</v>
      </c>
      <c s="36" t="s">
        <v>85</v>
      </c>
      <c s="37">
        <v>1</v>
      </c>
      <c s="36">
        <v>0</v>
      </c>
      <c s="36">
        <f>ROUND(G790*H790,6)</f>
      </c>
      <c r="L790" s="38">
        <v>0</v>
      </c>
      <c s="32">
        <f>ROUND(ROUND(L790,2)*ROUND(G790,3),2)</f>
      </c>
      <c s="36" t="s">
        <v>98</v>
      </c>
      <c>
        <f>(M790*21)/100</f>
      </c>
      <c t="s">
        <v>28</v>
      </c>
    </row>
    <row r="791" spans="1:5" ht="12.75">
      <c r="A791" s="35" t="s">
        <v>55</v>
      </c>
      <c r="E791" s="39" t="s">
        <v>5472</v>
      </c>
    </row>
    <row r="792" spans="1:5" ht="12.75">
      <c r="A792" s="35" t="s">
        <v>56</v>
      </c>
      <c r="E792" s="40" t="s">
        <v>5</v>
      </c>
    </row>
    <row r="793" spans="1:5" ht="12.75">
      <c r="A793" t="s">
        <v>57</v>
      </c>
      <c r="E793" s="39" t="s">
        <v>5</v>
      </c>
    </row>
    <row r="794" spans="1:16" ht="12.75">
      <c r="A794" t="s">
        <v>50</v>
      </c>
      <c s="34" t="s">
        <v>1929</v>
      </c>
      <c s="34" t="s">
        <v>5500</v>
      </c>
      <c s="35" t="s">
        <v>5</v>
      </c>
      <c s="6" t="s">
        <v>5412</v>
      </c>
      <c s="36" t="s">
        <v>85</v>
      </c>
      <c s="37">
        <v>2</v>
      </c>
      <c s="36">
        <v>0</v>
      </c>
      <c s="36">
        <f>ROUND(G794*H794,6)</f>
      </c>
      <c r="L794" s="38">
        <v>0</v>
      </c>
      <c s="32">
        <f>ROUND(ROUND(L794,2)*ROUND(G794,3),2)</f>
      </c>
      <c s="36" t="s">
        <v>98</v>
      </c>
      <c>
        <f>(M794*21)/100</f>
      </c>
      <c t="s">
        <v>28</v>
      </c>
    </row>
    <row r="795" spans="1:5" ht="12.75">
      <c r="A795" s="35" t="s">
        <v>55</v>
      </c>
      <c r="E795" s="39" t="s">
        <v>5412</v>
      </c>
    </row>
    <row r="796" spans="1:5" ht="12.75">
      <c r="A796" s="35" t="s">
        <v>56</v>
      </c>
      <c r="E796" s="40" t="s">
        <v>5</v>
      </c>
    </row>
    <row r="797" spans="1:5" ht="12.75">
      <c r="A797" t="s">
        <v>57</v>
      </c>
      <c r="E797" s="39" t="s">
        <v>5</v>
      </c>
    </row>
    <row r="798" spans="1:16" ht="12.75">
      <c r="A798" t="s">
        <v>50</v>
      </c>
      <c s="34" t="s">
        <v>1933</v>
      </c>
      <c s="34" t="s">
        <v>5501</v>
      </c>
      <c s="35" t="s">
        <v>5</v>
      </c>
      <c s="6" t="s">
        <v>5416</v>
      </c>
      <c s="36" t="s">
        <v>85</v>
      </c>
      <c s="37">
        <v>5</v>
      </c>
      <c s="36">
        <v>0</v>
      </c>
      <c s="36">
        <f>ROUND(G798*H798,6)</f>
      </c>
      <c r="L798" s="38">
        <v>0</v>
      </c>
      <c s="32">
        <f>ROUND(ROUND(L798,2)*ROUND(G798,3),2)</f>
      </c>
      <c s="36" t="s">
        <v>98</v>
      </c>
      <c>
        <f>(M798*21)/100</f>
      </c>
      <c t="s">
        <v>28</v>
      </c>
    </row>
    <row r="799" spans="1:5" ht="12.75">
      <c r="A799" s="35" t="s">
        <v>55</v>
      </c>
      <c r="E799" s="39" t="s">
        <v>5416</v>
      </c>
    </row>
    <row r="800" spans="1:5" ht="12.75">
      <c r="A800" s="35" t="s">
        <v>56</v>
      </c>
      <c r="E800" s="40" t="s">
        <v>5</v>
      </c>
    </row>
    <row r="801" spans="1:5" ht="12.75">
      <c r="A801" t="s">
        <v>57</v>
      </c>
      <c r="E801" s="39" t="s">
        <v>5</v>
      </c>
    </row>
    <row r="802" spans="1:16" ht="12.75">
      <c r="A802" t="s">
        <v>50</v>
      </c>
      <c s="34" t="s">
        <v>1937</v>
      </c>
      <c s="34" t="s">
        <v>5502</v>
      </c>
      <c s="35" t="s">
        <v>5</v>
      </c>
      <c s="6" t="s">
        <v>5418</v>
      </c>
      <c s="36" t="s">
        <v>85</v>
      </c>
      <c s="37">
        <v>9</v>
      </c>
      <c s="36">
        <v>0</v>
      </c>
      <c s="36">
        <f>ROUND(G802*H802,6)</f>
      </c>
      <c r="L802" s="38">
        <v>0</v>
      </c>
      <c s="32">
        <f>ROUND(ROUND(L802,2)*ROUND(G802,3),2)</f>
      </c>
      <c s="36" t="s">
        <v>98</v>
      </c>
      <c>
        <f>(M802*21)/100</f>
      </c>
      <c t="s">
        <v>28</v>
      </c>
    </row>
    <row r="803" spans="1:5" ht="12.75">
      <c r="A803" s="35" t="s">
        <v>55</v>
      </c>
      <c r="E803" s="39" t="s">
        <v>5418</v>
      </c>
    </row>
    <row r="804" spans="1:5" ht="12.75">
      <c r="A804" s="35" t="s">
        <v>56</v>
      </c>
      <c r="E804" s="40" t="s">
        <v>5</v>
      </c>
    </row>
    <row r="805" spans="1:5" ht="12.75">
      <c r="A805" t="s">
        <v>57</v>
      </c>
      <c r="E805" s="39" t="s">
        <v>5</v>
      </c>
    </row>
    <row r="806" spans="1:16" ht="12.75">
      <c r="A806" t="s">
        <v>50</v>
      </c>
      <c s="34" t="s">
        <v>1941</v>
      </c>
      <c s="34" t="s">
        <v>5503</v>
      </c>
      <c s="35" t="s">
        <v>5</v>
      </c>
      <c s="6" t="s">
        <v>5428</v>
      </c>
      <c s="36" t="s">
        <v>85</v>
      </c>
      <c s="37">
        <v>15</v>
      </c>
      <c s="36">
        <v>0</v>
      </c>
      <c s="36">
        <f>ROUND(G806*H806,6)</f>
      </c>
      <c r="L806" s="38">
        <v>0</v>
      </c>
      <c s="32">
        <f>ROUND(ROUND(L806,2)*ROUND(G806,3),2)</f>
      </c>
      <c s="36" t="s">
        <v>98</v>
      </c>
      <c>
        <f>(M806*21)/100</f>
      </c>
      <c t="s">
        <v>28</v>
      </c>
    </row>
    <row r="807" spans="1:5" ht="12.75">
      <c r="A807" s="35" t="s">
        <v>55</v>
      </c>
      <c r="E807" s="39" t="s">
        <v>5428</v>
      </c>
    </row>
    <row r="808" spans="1:5" ht="12.75">
      <c r="A808" s="35" t="s">
        <v>56</v>
      </c>
      <c r="E808" s="40" t="s">
        <v>5</v>
      </c>
    </row>
    <row r="809" spans="1:5" ht="12.75">
      <c r="A809" t="s">
        <v>57</v>
      </c>
      <c r="E809" s="39" t="s">
        <v>5</v>
      </c>
    </row>
    <row r="810" spans="1:16" ht="12.75">
      <c r="A810" t="s">
        <v>50</v>
      </c>
      <c s="34" t="s">
        <v>1944</v>
      </c>
      <c s="34" t="s">
        <v>5504</v>
      </c>
      <c s="35" t="s">
        <v>5</v>
      </c>
      <c s="6" t="s">
        <v>5432</v>
      </c>
      <c s="36" t="s">
        <v>85</v>
      </c>
      <c s="37">
        <v>4</v>
      </c>
      <c s="36">
        <v>0</v>
      </c>
      <c s="36">
        <f>ROUND(G810*H810,6)</f>
      </c>
      <c r="L810" s="38">
        <v>0</v>
      </c>
      <c s="32">
        <f>ROUND(ROUND(L810,2)*ROUND(G810,3),2)</f>
      </c>
      <c s="36" t="s">
        <v>98</v>
      </c>
      <c>
        <f>(M810*21)/100</f>
      </c>
      <c t="s">
        <v>28</v>
      </c>
    </row>
    <row r="811" spans="1:5" ht="12.75">
      <c r="A811" s="35" t="s">
        <v>55</v>
      </c>
      <c r="E811" s="39" t="s">
        <v>5432</v>
      </c>
    </row>
    <row r="812" spans="1:5" ht="12.75">
      <c r="A812" s="35" t="s">
        <v>56</v>
      </c>
      <c r="E812" s="40" t="s">
        <v>5</v>
      </c>
    </row>
    <row r="813" spans="1:5" ht="12.75">
      <c r="A813" t="s">
        <v>57</v>
      </c>
      <c r="E813" s="39" t="s">
        <v>5</v>
      </c>
    </row>
    <row r="814" spans="1:16" ht="12.75">
      <c r="A814" t="s">
        <v>50</v>
      </c>
      <c s="34" t="s">
        <v>1947</v>
      </c>
      <c s="34" t="s">
        <v>5505</v>
      </c>
      <c s="35" t="s">
        <v>5</v>
      </c>
      <c s="6" t="s">
        <v>5479</v>
      </c>
      <c s="36" t="s">
        <v>85</v>
      </c>
      <c s="37">
        <v>2</v>
      </c>
      <c s="36">
        <v>0</v>
      </c>
      <c s="36">
        <f>ROUND(G814*H814,6)</f>
      </c>
      <c r="L814" s="38">
        <v>0</v>
      </c>
      <c s="32">
        <f>ROUND(ROUND(L814,2)*ROUND(G814,3),2)</f>
      </c>
      <c s="36" t="s">
        <v>98</v>
      </c>
      <c>
        <f>(M814*21)/100</f>
      </c>
      <c t="s">
        <v>28</v>
      </c>
    </row>
    <row r="815" spans="1:5" ht="12.75">
      <c r="A815" s="35" t="s">
        <v>55</v>
      </c>
      <c r="E815" s="39" t="s">
        <v>5479</v>
      </c>
    </row>
    <row r="816" spans="1:5" ht="12.75">
      <c r="A816" s="35" t="s">
        <v>56</v>
      </c>
      <c r="E816" s="40" t="s">
        <v>5</v>
      </c>
    </row>
    <row r="817" spans="1:5" ht="12.75">
      <c r="A817" t="s">
        <v>57</v>
      </c>
      <c r="E817" s="39" t="s">
        <v>5</v>
      </c>
    </row>
    <row r="818" spans="1:16" ht="12.75">
      <c r="A818" t="s">
        <v>50</v>
      </c>
      <c s="34" t="s">
        <v>1950</v>
      </c>
      <c s="34" t="s">
        <v>5506</v>
      </c>
      <c s="35" t="s">
        <v>5</v>
      </c>
      <c s="6" t="s">
        <v>5481</v>
      </c>
      <c s="36" t="s">
        <v>85</v>
      </c>
      <c s="37">
        <v>2</v>
      </c>
      <c s="36">
        <v>0</v>
      </c>
      <c s="36">
        <f>ROUND(G818*H818,6)</f>
      </c>
      <c r="L818" s="38">
        <v>0</v>
      </c>
      <c s="32">
        <f>ROUND(ROUND(L818,2)*ROUND(G818,3),2)</f>
      </c>
      <c s="36" t="s">
        <v>98</v>
      </c>
      <c>
        <f>(M818*21)/100</f>
      </c>
      <c t="s">
        <v>28</v>
      </c>
    </row>
    <row r="819" spans="1:5" ht="12.75">
      <c r="A819" s="35" t="s">
        <v>55</v>
      </c>
      <c r="E819" s="39" t="s">
        <v>5481</v>
      </c>
    </row>
    <row r="820" spans="1:5" ht="12.75">
      <c r="A820" s="35" t="s">
        <v>56</v>
      </c>
      <c r="E820" s="40" t="s">
        <v>5</v>
      </c>
    </row>
    <row r="821" spans="1:5" ht="12.75">
      <c r="A821" t="s">
        <v>57</v>
      </c>
      <c r="E821" s="39" t="s">
        <v>5</v>
      </c>
    </row>
    <row r="822" spans="1:16" ht="12.75">
      <c r="A822" t="s">
        <v>50</v>
      </c>
      <c s="34" t="s">
        <v>1954</v>
      </c>
      <c s="34" t="s">
        <v>5507</v>
      </c>
      <c s="35" t="s">
        <v>5</v>
      </c>
      <c s="6" t="s">
        <v>5448</v>
      </c>
      <c s="36" t="s">
        <v>85</v>
      </c>
      <c s="37">
        <v>100</v>
      </c>
      <c s="36">
        <v>0</v>
      </c>
      <c s="36">
        <f>ROUND(G822*H822,6)</f>
      </c>
      <c r="L822" s="38">
        <v>0</v>
      </c>
      <c s="32">
        <f>ROUND(ROUND(L822,2)*ROUND(G822,3),2)</f>
      </c>
      <c s="36" t="s">
        <v>98</v>
      </c>
      <c>
        <f>(M822*21)/100</f>
      </c>
      <c t="s">
        <v>28</v>
      </c>
    </row>
    <row r="823" spans="1:5" ht="12.75">
      <c r="A823" s="35" t="s">
        <v>55</v>
      </c>
      <c r="E823" s="39" t="s">
        <v>5448</v>
      </c>
    </row>
    <row r="824" spans="1:5" ht="12.75">
      <c r="A824" s="35" t="s">
        <v>56</v>
      </c>
      <c r="E824" s="40" t="s">
        <v>5</v>
      </c>
    </row>
    <row r="825" spans="1:5" ht="12.75">
      <c r="A825" t="s">
        <v>57</v>
      </c>
      <c r="E825" s="39" t="s">
        <v>5</v>
      </c>
    </row>
    <row r="826" spans="1:16" ht="12.75">
      <c r="A826" t="s">
        <v>50</v>
      </c>
      <c s="34" t="s">
        <v>4590</v>
      </c>
      <c s="34" t="s">
        <v>5508</v>
      </c>
      <c s="35" t="s">
        <v>5</v>
      </c>
      <c s="6" t="s">
        <v>5509</v>
      </c>
      <c s="36" t="s">
        <v>85</v>
      </c>
      <c s="37">
        <v>3</v>
      </c>
      <c s="36">
        <v>0</v>
      </c>
      <c s="36">
        <f>ROUND(G826*H826,6)</f>
      </c>
      <c r="L826" s="38">
        <v>0</v>
      </c>
      <c s="32">
        <f>ROUND(ROUND(L826,2)*ROUND(G826,3),2)</f>
      </c>
      <c s="36" t="s">
        <v>98</v>
      </c>
      <c>
        <f>(M826*21)/100</f>
      </c>
      <c t="s">
        <v>28</v>
      </c>
    </row>
    <row r="827" spans="1:5" ht="12.75">
      <c r="A827" s="35" t="s">
        <v>55</v>
      </c>
      <c r="E827" s="39" t="s">
        <v>5509</v>
      </c>
    </row>
    <row r="828" spans="1:5" ht="12.75">
      <c r="A828" s="35" t="s">
        <v>56</v>
      </c>
      <c r="E828" s="40" t="s">
        <v>5</v>
      </c>
    </row>
    <row r="829" spans="1:5" ht="12.75">
      <c r="A829" t="s">
        <v>57</v>
      </c>
      <c r="E829" s="39" t="s">
        <v>5</v>
      </c>
    </row>
    <row r="830" spans="1:16" ht="12.75">
      <c r="A830" t="s">
        <v>50</v>
      </c>
      <c s="34" t="s">
        <v>1971</v>
      </c>
      <c s="34" t="s">
        <v>5510</v>
      </c>
      <c s="35" t="s">
        <v>5</v>
      </c>
      <c s="6" t="s">
        <v>5485</v>
      </c>
      <c s="36" t="s">
        <v>85</v>
      </c>
      <c s="37">
        <v>2</v>
      </c>
      <c s="36">
        <v>0</v>
      </c>
      <c s="36">
        <f>ROUND(G830*H830,6)</f>
      </c>
      <c r="L830" s="38">
        <v>0</v>
      </c>
      <c s="32">
        <f>ROUND(ROUND(L830,2)*ROUND(G830,3),2)</f>
      </c>
      <c s="36" t="s">
        <v>98</v>
      </c>
      <c>
        <f>(M830*21)/100</f>
      </c>
      <c t="s">
        <v>28</v>
      </c>
    </row>
    <row r="831" spans="1:5" ht="12.75">
      <c r="A831" s="35" t="s">
        <v>55</v>
      </c>
      <c r="E831" s="39" t="s">
        <v>5485</v>
      </c>
    </row>
    <row r="832" spans="1:5" ht="12.75">
      <c r="A832" s="35" t="s">
        <v>56</v>
      </c>
      <c r="E832" s="40" t="s">
        <v>5</v>
      </c>
    </row>
    <row r="833" spans="1:5" ht="12.75">
      <c r="A833" t="s">
        <v>57</v>
      </c>
      <c r="E833" s="39" t="s">
        <v>5</v>
      </c>
    </row>
    <row r="834" spans="1:16" ht="12.75">
      <c r="A834" t="s">
        <v>50</v>
      </c>
      <c s="34" t="s">
        <v>1975</v>
      </c>
      <c s="34" t="s">
        <v>5511</v>
      </c>
      <c s="35" t="s">
        <v>5</v>
      </c>
      <c s="6" t="s">
        <v>5452</v>
      </c>
      <c s="36" t="s">
        <v>85</v>
      </c>
      <c s="37">
        <v>1</v>
      </c>
      <c s="36">
        <v>0</v>
      </c>
      <c s="36">
        <f>ROUND(G834*H834,6)</f>
      </c>
      <c r="L834" s="38">
        <v>0</v>
      </c>
      <c s="32">
        <f>ROUND(ROUND(L834,2)*ROUND(G834,3),2)</f>
      </c>
      <c s="36" t="s">
        <v>98</v>
      </c>
      <c>
        <f>(M834*21)/100</f>
      </c>
      <c t="s">
        <v>28</v>
      </c>
    </row>
    <row r="835" spans="1:5" ht="12.75">
      <c r="A835" s="35" t="s">
        <v>55</v>
      </c>
      <c r="E835" s="39" t="s">
        <v>5452</v>
      </c>
    </row>
    <row r="836" spans="1:5" ht="12.75">
      <c r="A836" s="35" t="s">
        <v>56</v>
      </c>
      <c r="E836" s="40" t="s">
        <v>5</v>
      </c>
    </row>
    <row r="837" spans="1:5" ht="12.75">
      <c r="A837" t="s">
        <v>57</v>
      </c>
      <c r="E837" s="39" t="s">
        <v>5</v>
      </c>
    </row>
    <row r="838" spans="1:16" ht="12.75">
      <c r="A838" t="s">
        <v>50</v>
      </c>
      <c s="34" t="s">
        <v>1979</v>
      </c>
      <c s="34" t="s">
        <v>5512</v>
      </c>
      <c s="35" t="s">
        <v>5</v>
      </c>
      <c s="6" t="s">
        <v>5513</v>
      </c>
      <c s="36" t="s">
        <v>85</v>
      </c>
      <c s="37">
        <v>1</v>
      </c>
      <c s="36">
        <v>0</v>
      </c>
      <c s="36">
        <f>ROUND(G838*H838,6)</f>
      </c>
      <c r="L838" s="38">
        <v>0</v>
      </c>
      <c s="32">
        <f>ROUND(ROUND(L838,2)*ROUND(G838,3),2)</f>
      </c>
      <c s="36" t="s">
        <v>98</v>
      </c>
      <c>
        <f>(M838*21)/100</f>
      </c>
      <c t="s">
        <v>28</v>
      </c>
    </row>
    <row r="839" spans="1:5" ht="12.75">
      <c r="A839" s="35" t="s">
        <v>55</v>
      </c>
      <c r="E839" s="39" t="s">
        <v>5513</v>
      </c>
    </row>
    <row r="840" spans="1:5" ht="12.75">
      <c r="A840" s="35" t="s">
        <v>56</v>
      </c>
      <c r="E840" s="40" t="s">
        <v>5</v>
      </c>
    </row>
    <row r="841" spans="1:5" ht="12.75">
      <c r="A841" t="s">
        <v>57</v>
      </c>
      <c r="E841" s="39" t="s">
        <v>5</v>
      </c>
    </row>
    <row r="842" spans="1:16" ht="12.75">
      <c r="A842" t="s">
        <v>50</v>
      </c>
      <c s="34" t="s">
        <v>1549</v>
      </c>
      <c s="34" t="s">
        <v>5514</v>
      </c>
      <c s="35" t="s">
        <v>5</v>
      </c>
      <c s="6" t="s">
        <v>5456</v>
      </c>
      <c s="36" t="s">
        <v>85</v>
      </c>
      <c s="37">
        <v>1</v>
      </c>
      <c s="36">
        <v>0</v>
      </c>
      <c s="36">
        <f>ROUND(G842*H842,6)</f>
      </c>
      <c r="L842" s="38">
        <v>0</v>
      </c>
      <c s="32">
        <f>ROUND(ROUND(L842,2)*ROUND(G842,3),2)</f>
      </c>
      <c s="36" t="s">
        <v>98</v>
      </c>
      <c>
        <f>(M842*21)/100</f>
      </c>
      <c t="s">
        <v>28</v>
      </c>
    </row>
    <row r="843" spans="1:5" ht="12.75">
      <c r="A843" s="35" t="s">
        <v>55</v>
      </c>
      <c r="E843" s="39" t="s">
        <v>5456</v>
      </c>
    </row>
    <row r="844" spans="1:5" ht="12.75">
      <c r="A844" s="35" t="s">
        <v>56</v>
      </c>
      <c r="E844" s="40" t="s">
        <v>5</v>
      </c>
    </row>
    <row r="845" spans="1:5" ht="12.75">
      <c r="A845" t="s">
        <v>57</v>
      </c>
      <c r="E845" s="39" t="s">
        <v>5</v>
      </c>
    </row>
    <row r="846" spans="1:16" ht="12.75">
      <c r="A846" t="s">
        <v>50</v>
      </c>
      <c s="34" t="s">
        <v>1983</v>
      </c>
      <c s="34" t="s">
        <v>5515</v>
      </c>
      <c s="35" t="s">
        <v>5</v>
      </c>
      <c s="6" t="s">
        <v>5491</v>
      </c>
      <c s="36" t="s">
        <v>85</v>
      </c>
      <c s="37">
        <v>1</v>
      </c>
      <c s="36">
        <v>0</v>
      </c>
      <c s="36">
        <f>ROUND(G846*H846,6)</f>
      </c>
      <c r="L846" s="38">
        <v>0</v>
      </c>
      <c s="32">
        <f>ROUND(ROUND(L846,2)*ROUND(G846,3),2)</f>
      </c>
      <c s="36" t="s">
        <v>98</v>
      </c>
      <c>
        <f>(M846*21)/100</f>
      </c>
      <c t="s">
        <v>28</v>
      </c>
    </row>
    <row r="847" spans="1:5" ht="12.75">
      <c r="A847" s="35" t="s">
        <v>55</v>
      </c>
      <c r="E847" s="39" t="s">
        <v>5491</v>
      </c>
    </row>
    <row r="848" spans="1:5" ht="12.75">
      <c r="A848" s="35" t="s">
        <v>56</v>
      </c>
      <c r="E848" s="40" t="s">
        <v>5</v>
      </c>
    </row>
    <row r="849" spans="1:5" ht="12.75">
      <c r="A849" t="s">
        <v>57</v>
      </c>
      <c r="E849" s="39" t="s">
        <v>5</v>
      </c>
    </row>
    <row r="850" spans="1:16" ht="12.75">
      <c r="A850" t="s">
        <v>50</v>
      </c>
      <c s="34" t="s">
        <v>1987</v>
      </c>
      <c s="34" t="s">
        <v>5516</v>
      </c>
      <c s="35" t="s">
        <v>5</v>
      </c>
      <c s="6" t="s">
        <v>5462</v>
      </c>
      <c s="36" t="s">
        <v>342</v>
      </c>
      <c s="37">
        <v>7</v>
      </c>
      <c s="36">
        <v>0</v>
      </c>
      <c s="36">
        <f>ROUND(G850*H850,6)</f>
      </c>
      <c r="L850" s="38">
        <v>0</v>
      </c>
      <c s="32">
        <f>ROUND(ROUND(L850,2)*ROUND(G850,3),2)</f>
      </c>
      <c s="36" t="s">
        <v>98</v>
      </c>
      <c>
        <f>(M850*21)/100</f>
      </c>
      <c t="s">
        <v>28</v>
      </c>
    </row>
    <row r="851" spans="1:5" ht="12.75">
      <c r="A851" s="35" t="s">
        <v>55</v>
      </c>
      <c r="E851" s="39" t="s">
        <v>5462</v>
      </c>
    </row>
    <row r="852" spans="1:5" ht="12.75">
      <c r="A852" s="35" t="s">
        <v>56</v>
      </c>
      <c r="E852" s="40" t="s">
        <v>5</v>
      </c>
    </row>
    <row r="853" spans="1:5" ht="12.75">
      <c r="A853" t="s">
        <v>57</v>
      </c>
      <c r="E853" s="39" t="s">
        <v>5</v>
      </c>
    </row>
    <row r="854" spans="1:13" ht="12.75">
      <c r="A854" t="s">
        <v>47</v>
      </c>
      <c r="C854" s="31" t="s">
        <v>5517</v>
      </c>
      <c r="E854" s="33" t="s">
        <v>5518</v>
      </c>
      <c r="J854" s="32">
        <f>0</f>
      </c>
      <c s="32">
        <f>0</f>
      </c>
      <c s="32">
        <f>0+L855+L859+L863+L867+L871+L875+L879+L883+L887+L891+L895+L899+L903+L907+L911+L915+L919+L923+L927</f>
      </c>
      <c s="32">
        <f>0+M855+M859+M863+M867+M871+M875+M879+M883+M887+M891+M895+M899+M903+M907+M911+M915+M919+M923+M927</f>
      </c>
    </row>
    <row r="855" spans="1:16" ht="12.75">
      <c r="A855" t="s">
        <v>50</v>
      </c>
      <c s="34" t="s">
        <v>1991</v>
      </c>
      <c s="34" t="s">
        <v>5519</v>
      </c>
      <c s="35" t="s">
        <v>5</v>
      </c>
      <c s="6" t="s">
        <v>5520</v>
      </c>
      <c s="36" t="s">
        <v>85</v>
      </c>
      <c s="37">
        <v>1</v>
      </c>
      <c s="36">
        <v>0</v>
      </c>
      <c s="36">
        <f>ROUND(G855*H855,6)</f>
      </c>
      <c r="L855" s="38">
        <v>0</v>
      </c>
      <c s="32">
        <f>ROUND(ROUND(L855,2)*ROUND(G855,3),2)</f>
      </c>
      <c s="36" t="s">
        <v>98</v>
      </c>
      <c>
        <f>(M855*21)/100</f>
      </c>
      <c t="s">
        <v>28</v>
      </c>
    </row>
    <row r="856" spans="1:5" ht="12.75">
      <c r="A856" s="35" t="s">
        <v>55</v>
      </c>
      <c r="E856" s="39" t="s">
        <v>5520</v>
      </c>
    </row>
    <row r="857" spans="1:5" ht="12.75">
      <c r="A857" s="35" t="s">
        <v>56</v>
      </c>
      <c r="E857" s="40" t="s">
        <v>5</v>
      </c>
    </row>
    <row r="858" spans="1:5" ht="12.75">
      <c r="A858" t="s">
        <v>57</v>
      </c>
      <c r="E858" s="39" t="s">
        <v>5</v>
      </c>
    </row>
    <row r="859" spans="1:16" ht="12.75">
      <c r="A859" t="s">
        <v>50</v>
      </c>
      <c s="34" t="s">
        <v>1995</v>
      </c>
      <c s="34" t="s">
        <v>5521</v>
      </c>
      <c s="35" t="s">
        <v>5</v>
      </c>
      <c s="6" t="s">
        <v>5522</v>
      </c>
      <c s="36" t="s">
        <v>85</v>
      </c>
      <c s="37">
        <v>1</v>
      </c>
      <c s="36">
        <v>0</v>
      </c>
      <c s="36">
        <f>ROUND(G859*H859,6)</f>
      </c>
      <c r="L859" s="38">
        <v>0</v>
      </c>
      <c s="32">
        <f>ROUND(ROUND(L859,2)*ROUND(G859,3),2)</f>
      </c>
      <c s="36" t="s">
        <v>98</v>
      </c>
      <c>
        <f>(M859*21)/100</f>
      </c>
      <c t="s">
        <v>28</v>
      </c>
    </row>
    <row r="860" spans="1:5" ht="12.75">
      <c r="A860" s="35" t="s">
        <v>55</v>
      </c>
      <c r="E860" s="39" t="s">
        <v>5522</v>
      </c>
    </row>
    <row r="861" spans="1:5" ht="12.75">
      <c r="A861" s="35" t="s">
        <v>56</v>
      </c>
      <c r="E861" s="40" t="s">
        <v>5</v>
      </c>
    </row>
    <row r="862" spans="1:5" ht="12.75">
      <c r="A862" t="s">
        <v>57</v>
      </c>
      <c r="E862" s="39" t="s">
        <v>5</v>
      </c>
    </row>
    <row r="863" spans="1:16" ht="12.75">
      <c r="A863" t="s">
        <v>50</v>
      </c>
      <c s="34" t="s">
        <v>1999</v>
      </c>
      <c s="34" t="s">
        <v>5523</v>
      </c>
      <c s="35" t="s">
        <v>5</v>
      </c>
      <c s="6" t="s">
        <v>5470</v>
      </c>
      <c s="36" t="s">
        <v>85</v>
      </c>
      <c s="37">
        <v>1</v>
      </c>
      <c s="36">
        <v>0</v>
      </c>
      <c s="36">
        <f>ROUND(G863*H863,6)</f>
      </c>
      <c r="L863" s="38">
        <v>0</v>
      </c>
      <c s="32">
        <f>ROUND(ROUND(L863,2)*ROUND(G863,3),2)</f>
      </c>
      <c s="36" t="s">
        <v>98</v>
      </c>
      <c>
        <f>(M863*21)/100</f>
      </c>
      <c t="s">
        <v>28</v>
      </c>
    </row>
    <row r="864" spans="1:5" ht="12.75">
      <c r="A864" s="35" t="s">
        <v>55</v>
      </c>
      <c r="E864" s="39" t="s">
        <v>5470</v>
      </c>
    </row>
    <row r="865" spans="1:5" ht="12.75">
      <c r="A865" s="35" t="s">
        <v>56</v>
      </c>
      <c r="E865" s="40" t="s">
        <v>5</v>
      </c>
    </row>
    <row r="866" spans="1:5" ht="12.75">
      <c r="A866" t="s">
        <v>57</v>
      </c>
      <c r="E866" s="39" t="s">
        <v>5</v>
      </c>
    </row>
    <row r="867" spans="1:16" ht="12.75">
      <c r="A867" t="s">
        <v>50</v>
      </c>
      <c s="34" t="s">
        <v>2002</v>
      </c>
      <c s="34" t="s">
        <v>5524</v>
      </c>
      <c s="35" t="s">
        <v>5</v>
      </c>
      <c s="6" t="s">
        <v>5472</v>
      </c>
      <c s="36" t="s">
        <v>85</v>
      </c>
      <c s="37">
        <v>1</v>
      </c>
      <c s="36">
        <v>0</v>
      </c>
      <c s="36">
        <f>ROUND(G867*H867,6)</f>
      </c>
      <c r="L867" s="38">
        <v>0</v>
      </c>
      <c s="32">
        <f>ROUND(ROUND(L867,2)*ROUND(G867,3),2)</f>
      </c>
      <c s="36" t="s">
        <v>98</v>
      </c>
      <c>
        <f>(M867*21)/100</f>
      </c>
      <c t="s">
        <v>28</v>
      </c>
    </row>
    <row r="868" spans="1:5" ht="12.75">
      <c r="A868" s="35" t="s">
        <v>55</v>
      </c>
      <c r="E868" s="39" t="s">
        <v>5472</v>
      </c>
    </row>
    <row r="869" spans="1:5" ht="12.75">
      <c r="A869" s="35" t="s">
        <v>56</v>
      </c>
      <c r="E869" s="40" t="s">
        <v>5</v>
      </c>
    </row>
    <row r="870" spans="1:5" ht="12.75">
      <c r="A870" t="s">
        <v>57</v>
      </c>
      <c r="E870" s="39" t="s">
        <v>5</v>
      </c>
    </row>
    <row r="871" spans="1:16" ht="12.75">
      <c r="A871" t="s">
        <v>50</v>
      </c>
      <c s="34" t="s">
        <v>2006</v>
      </c>
      <c s="34" t="s">
        <v>5525</v>
      </c>
      <c s="35" t="s">
        <v>5</v>
      </c>
      <c s="6" t="s">
        <v>5412</v>
      </c>
      <c s="36" t="s">
        <v>85</v>
      </c>
      <c s="37">
        <v>2</v>
      </c>
      <c s="36">
        <v>0</v>
      </c>
      <c s="36">
        <f>ROUND(G871*H871,6)</f>
      </c>
      <c r="L871" s="38">
        <v>0</v>
      </c>
      <c s="32">
        <f>ROUND(ROUND(L871,2)*ROUND(G871,3),2)</f>
      </c>
      <c s="36" t="s">
        <v>98</v>
      </c>
      <c>
        <f>(M871*21)/100</f>
      </c>
      <c t="s">
        <v>28</v>
      </c>
    </row>
    <row r="872" spans="1:5" ht="12.75">
      <c r="A872" s="35" t="s">
        <v>55</v>
      </c>
      <c r="E872" s="39" t="s">
        <v>5412</v>
      </c>
    </row>
    <row r="873" spans="1:5" ht="12.75">
      <c r="A873" s="35" t="s">
        <v>56</v>
      </c>
      <c r="E873" s="40" t="s">
        <v>5</v>
      </c>
    </row>
    <row r="874" spans="1:5" ht="12.75">
      <c r="A874" t="s">
        <v>57</v>
      </c>
      <c r="E874" s="39" t="s">
        <v>5</v>
      </c>
    </row>
    <row r="875" spans="1:16" ht="12.75">
      <c r="A875" t="s">
        <v>50</v>
      </c>
      <c s="34" t="s">
        <v>1553</v>
      </c>
      <c s="34" t="s">
        <v>5526</v>
      </c>
      <c s="35" t="s">
        <v>5</v>
      </c>
      <c s="6" t="s">
        <v>5416</v>
      </c>
      <c s="36" t="s">
        <v>85</v>
      </c>
      <c s="37">
        <v>8</v>
      </c>
      <c s="36">
        <v>0</v>
      </c>
      <c s="36">
        <f>ROUND(G875*H875,6)</f>
      </c>
      <c r="L875" s="38">
        <v>0</v>
      </c>
      <c s="32">
        <f>ROUND(ROUND(L875,2)*ROUND(G875,3),2)</f>
      </c>
      <c s="36" t="s">
        <v>98</v>
      </c>
      <c>
        <f>(M875*21)/100</f>
      </c>
      <c t="s">
        <v>28</v>
      </c>
    </row>
    <row r="876" spans="1:5" ht="12.75">
      <c r="A876" s="35" t="s">
        <v>55</v>
      </c>
      <c r="E876" s="39" t="s">
        <v>5416</v>
      </c>
    </row>
    <row r="877" spans="1:5" ht="12.75">
      <c r="A877" s="35" t="s">
        <v>56</v>
      </c>
      <c r="E877" s="40" t="s">
        <v>5</v>
      </c>
    </row>
    <row r="878" spans="1:5" ht="12.75">
      <c r="A878" t="s">
        <v>57</v>
      </c>
      <c r="E878" s="39" t="s">
        <v>5</v>
      </c>
    </row>
    <row r="879" spans="1:16" ht="12.75">
      <c r="A879" t="s">
        <v>50</v>
      </c>
      <c s="34" t="s">
        <v>2010</v>
      </c>
      <c s="34" t="s">
        <v>5527</v>
      </c>
      <c s="35" t="s">
        <v>5</v>
      </c>
      <c s="6" t="s">
        <v>5418</v>
      </c>
      <c s="36" t="s">
        <v>85</v>
      </c>
      <c s="37">
        <v>19</v>
      </c>
      <c s="36">
        <v>0</v>
      </c>
      <c s="36">
        <f>ROUND(G879*H879,6)</f>
      </c>
      <c r="L879" s="38">
        <v>0</v>
      </c>
      <c s="32">
        <f>ROUND(ROUND(L879,2)*ROUND(G879,3),2)</f>
      </c>
      <c s="36" t="s">
        <v>98</v>
      </c>
      <c>
        <f>(M879*21)/100</f>
      </c>
      <c t="s">
        <v>28</v>
      </c>
    </row>
    <row r="880" spans="1:5" ht="12.75">
      <c r="A880" s="35" t="s">
        <v>55</v>
      </c>
      <c r="E880" s="39" t="s">
        <v>5418</v>
      </c>
    </row>
    <row r="881" spans="1:5" ht="12.75">
      <c r="A881" s="35" t="s">
        <v>56</v>
      </c>
      <c r="E881" s="40" t="s">
        <v>5</v>
      </c>
    </row>
    <row r="882" spans="1:5" ht="12.75">
      <c r="A882" t="s">
        <v>57</v>
      </c>
      <c r="E882" s="39" t="s">
        <v>5</v>
      </c>
    </row>
    <row r="883" spans="1:16" ht="12.75">
      <c r="A883" t="s">
        <v>50</v>
      </c>
      <c s="34" t="s">
        <v>2014</v>
      </c>
      <c s="34" t="s">
        <v>5528</v>
      </c>
      <c s="35" t="s">
        <v>5</v>
      </c>
      <c s="6" t="s">
        <v>5428</v>
      </c>
      <c s="36" t="s">
        <v>85</v>
      </c>
      <c s="37">
        <v>26</v>
      </c>
      <c s="36">
        <v>0</v>
      </c>
      <c s="36">
        <f>ROUND(G883*H883,6)</f>
      </c>
      <c r="L883" s="38">
        <v>0</v>
      </c>
      <c s="32">
        <f>ROUND(ROUND(L883,2)*ROUND(G883,3),2)</f>
      </c>
      <c s="36" t="s">
        <v>98</v>
      </c>
      <c>
        <f>(M883*21)/100</f>
      </c>
      <c t="s">
        <v>28</v>
      </c>
    </row>
    <row r="884" spans="1:5" ht="12.75">
      <c r="A884" s="35" t="s">
        <v>55</v>
      </c>
      <c r="E884" s="39" t="s">
        <v>5428</v>
      </c>
    </row>
    <row r="885" spans="1:5" ht="12.75">
      <c r="A885" s="35" t="s">
        <v>56</v>
      </c>
      <c r="E885" s="40" t="s">
        <v>5</v>
      </c>
    </row>
    <row r="886" spans="1:5" ht="12.75">
      <c r="A886" t="s">
        <v>57</v>
      </c>
      <c r="E886" s="39" t="s">
        <v>5</v>
      </c>
    </row>
    <row r="887" spans="1:16" ht="12.75">
      <c r="A887" t="s">
        <v>50</v>
      </c>
      <c s="34" t="s">
        <v>2017</v>
      </c>
      <c s="34" t="s">
        <v>5529</v>
      </c>
      <c s="35" t="s">
        <v>5</v>
      </c>
      <c s="6" t="s">
        <v>5432</v>
      </c>
      <c s="36" t="s">
        <v>85</v>
      </c>
      <c s="37">
        <v>2</v>
      </c>
      <c s="36">
        <v>0</v>
      </c>
      <c s="36">
        <f>ROUND(G887*H887,6)</f>
      </c>
      <c r="L887" s="38">
        <v>0</v>
      </c>
      <c s="32">
        <f>ROUND(ROUND(L887,2)*ROUND(G887,3),2)</f>
      </c>
      <c s="36" t="s">
        <v>98</v>
      </c>
      <c>
        <f>(M887*21)/100</f>
      </c>
      <c t="s">
        <v>28</v>
      </c>
    </row>
    <row r="888" spans="1:5" ht="12.75">
      <c r="A888" s="35" t="s">
        <v>55</v>
      </c>
      <c r="E888" s="39" t="s">
        <v>5432</v>
      </c>
    </row>
    <row r="889" spans="1:5" ht="12.75">
      <c r="A889" s="35" t="s">
        <v>56</v>
      </c>
      <c r="E889" s="40" t="s">
        <v>5</v>
      </c>
    </row>
    <row r="890" spans="1:5" ht="12.75">
      <c r="A890" t="s">
        <v>57</v>
      </c>
      <c r="E890" s="39" t="s">
        <v>5</v>
      </c>
    </row>
    <row r="891" spans="1:16" ht="12.75">
      <c r="A891" t="s">
        <v>50</v>
      </c>
      <c s="34" t="s">
        <v>2020</v>
      </c>
      <c s="34" t="s">
        <v>5530</v>
      </c>
      <c s="35" t="s">
        <v>5</v>
      </c>
      <c s="6" t="s">
        <v>5479</v>
      </c>
      <c s="36" t="s">
        <v>85</v>
      </c>
      <c s="37">
        <v>2</v>
      </c>
      <c s="36">
        <v>0</v>
      </c>
      <c s="36">
        <f>ROUND(G891*H891,6)</f>
      </c>
      <c r="L891" s="38">
        <v>0</v>
      </c>
      <c s="32">
        <f>ROUND(ROUND(L891,2)*ROUND(G891,3),2)</f>
      </c>
      <c s="36" t="s">
        <v>98</v>
      </c>
      <c>
        <f>(M891*21)/100</f>
      </c>
      <c t="s">
        <v>28</v>
      </c>
    </row>
    <row r="892" spans="1:5" ht="12.75">
      <c r="A892" s="35" t="s">
        <v>55</v>
      </c>
      <c r="E892" s="39" t="s">
        <v>5479</v>
      </c>
    </row>
    <row r="893" spans="1:5" ht="12.75">
      <c r="A893" s="35" t="s">
        <v>56</v>
      </c>
      <c r="E893" s="40" t="s">
        <v>5</v>
      </c>
    </row>
    <row r="894" spans="1:5" ht="12.75">
      <c r="A894" t="s">
        <v>57</v>
      </c>
      <c r="E894" s="39" t="s">
        <v>5</v>
      </c>
    </row>
    <row r="895" spans="1:16" ht="12.75">
      <c r="A895" t="s">
        <v>50</v>
      </c>
      <c s="34" t="s">
        <v>2024</v>
      </c>
      <c s="34" t="s">
        <v>5531</v>
      </c>
      <c s="35" t="s">
        <v>5</v>
      </c>
      <c s="6" t="s">
        <v>5481</v>
      </c>
      <c s="36" t="s">
        <v>85</v>
      </c>
      <c s="37">
        <v>2</v>
      </c>
      <c s="36">
        <v>0</v>
      </c>
      <c s="36">
        <f>ROUND(G895*H895,6)</f>
      </c>
      <c r="L895" s="38">
        <v>0</v>
      </c>
      <c s="32">
        <f>ROUND(ROUND(L895,2)*ROUND(G895,3),2)</f>
      </c>
      <c s="36" t="s">
        <v>98</v>
      </c>
      <c>
        <f>(M895*21)/100</f>
      </c>
      <c t="s">
        <v>28</v>
      </c>
    </row>
    <row r="896" spans="1:5" ht="12.75">
      <c r="A896" s="35" t="s">
        <v>55</v>
      </c>
      <c r="E896" s="39" t="s">
        <v>5481</v>
      </c>
    </row>
    <row r="897" spans="1:5" ht="12.75">
      <c r="A897" s="35" t="s">
        <v>56</v>
      </c>
      <c r="E897" s="40" t="s">
        <v>5</v>
      </c>
    </row>
    <row r="898" spans="1:5" ht="12.75">
      <c r="A898" t="s">
        <v>57</v>
      </c>
      <c r="E898" s="39" t="s">
        <v>5</v>
      </c>
    </row>
    <row r="899" spans="1:16" ht="12.75">
      <c r="A899" t="s">
        <v>50</v>
      </c>
      <c s="34" t="s">
        <v>2028</v>
      </c>
      <c s="34" t="s">
        <v>5532</v>
      </c>
      <c s="35" t="s">
        <v>5</v>
      </c>
      <c s="6" t="s">
        <v>5448</v>
      </c>
      <c s="36" t="s">
        <v>85</v>
      </c>
      <c s="37">
        <v>140</v>
      </c>
      <c s="36">
        <v>0</v>
      </c>
      <c s="36">
        <f>ROUND(G899*H899,6)</f>
      </c>
      <c r="L899" s="38">
        <v>0</v>
      </c>
      <c s="32">
        <f>ROUND(ROUND(L899,2)*ROUND(G899,3),2)</f>
      </c>
      <c s="36" t="s">
        <v>98</v>
      </c>
      <c>
        <f>(M899*21)/100</f>
      </c>
      <c t="s">
        <v>28</v>
      </c>
    </row>
    <row r="900" spans="1:5" ht="12.75">
      <c r="A900" s="35" t="s">
        <v>55</v>
      </c>
      <c r="E900" s="39" t="s">
        <v>5448</v>
      </c>
    </row>
    <row r="901" spans="1:5" ht="12.75">
      <c r="A901" s="35" t="s">
        <v>56</v>
      </c>
      <c r="E901" s="40" t="s">
        <v>5</v>
      </c>
    </row>
    <row r="902" spans="1:5" ht="12.75">
      <c r="A902" t="s">
        <v>57</v>
      </c>
      <c r="E902" s="39" t="s">
        <v>5</v>
      </c>
    </row>
    <row r="903" spans="1:16" ht="12.75">
      <c r="A903" t="s">
        <v>50</v>
      </c>
      <c s="34" t="s">
        <v>2032</v>
      </c>
      <c s="34" t="s">
        <v>5533</v>
      </c>
      <c s="35" t="s">
        <v>5</v>
      </c>
      <c s="6" t="s">
        <v>5450</v>
      </c>
      <c s="36" t="s">
        <v>85</v>
      </c>
      <c s="37">
        <v>3</v>
      </c>
      <c s="36">
        <v>0</v>
      </c>
      <c s="36">
        <f>ROUND(G903*H903,6)</f>
      </c>
      <c r="L903" s="38">
        <v>0</v>
      </c>
      <c s="32">
        <f>ROUND(ROUND(L903,2)*ROUND(G903,3),2)</f>
      </c>
      <c s="36" t="s">
        <v>98</v>
      </c>
      <c>
        <f>(M903*21)/100</f>
      </c>
      <c t="s">
        <v>28</v>
      </c>
    </row>
    <row r="904" spans="1:5" ht="12.75">
      <c r="A904" s="35" t="s">
        <v>55</v>
      </c>
      <c r="E904" s="39" t="s">
        <v>5450</v>
      </c>
    </row>
    <row r="905" spans="1:5" ht="12.75">
      <c r="A905" s="35" t="s">
        <v>56</v>
      </c>
      <c r="E905" s="40" t="s">
        <v>5</v>
      </c>
    </row>
    <row r="906" spans="1:5" ht="12.75">
      <c r="A906" t="s">
        <v>57</v>
      </c>
      <c r="E906" s="39" t="s">
        <v>5</v>
      </c>
    </row>
    <row r="907" spans="1:16" ht="12.75">
      <c r="A907" t="s">
        <v>50</v>
      </c>
      <c s="34" t="s">
        <v>1557</v>
      </c>
      <c s="34" t="s">
        <v>5534</v>
      </c>
      <c s="35" t="s">
        <v>5</v>
      </c>
      <c s="6" t="s">
        <v>5485</v>
      </c>
      <c s="36" t="s">
        <v>85</v>
      </c>
      <c s="37">
        <v>3</v>
      </c>
      <c s="36">
        <v>0</v>
      </c>
      <c s="36">
        <f>ROUND(G907*H907,6)</f>
      </c>
      <c r="L907" s="38">
        <v>0</v>
      </c>
      <c s="32">
        <f>ROUND(ROUND(L907,2)*ROUND(G907,3),2)</f>
      </c>
      <c s="36" t="s">
        <v>98</v>
      </c>
      <c>
        <f>(M907*21)/100</f>
      </c>
      <c t="s">
        <v>28</v>
      </c>
    </row>
    <row r="908" spans="1:5" ht="12.75">
      <c r="A908" s="35" t="s">
        <v>55</v>
      </c>
      <c r="E908" s="39" t="s">
        <v>5485</v>
      </c>
    </row>
    <row r="909" spans="1:5" ht="12.75">
      <c r="A909" s="35" t="s">
        <v>56</v>
      </c>
      <c r="E909" s="40" t="s">
        <v>5</v>
      </c>
    </row>
    <row r="910" spans="1:5" ht="12.75">
      <c r="A910" t="s">
        <v>57</v>
      </c>
      <c r="E910" s="39" t="s">
        <v>5</v>
      </c>
    </row>
    <row r="911" spans="1:16" ht="12.75">
      <c r="A911" t="s">
        <v>50</v>
      </c>
      <c s="34" t="s">
        <v>2036</v>
      </c>
      <c s="34" t="s">
        <v>5535</v>
      </c>
      <c s="35" t="s">
        <v>5</v>
      </c>
      <c s="6" t="s">
        <v>5487</v>
      </c>
      <c s="36" t="s">
        <v>85</v>
      </c>
      <c s="37">
        <v>2</v>
      </c>
      <c s="36">
        <v>0</v>
      </c>
      <c s="36">
        <f>ROUND(G911*H911,6)</f>
      </c>
      <c r="L911" s="38">
        <v>0</v>
      </c>
      <c s="32">
        <f>ROUND(ROUND(L911,2)*ROUND(G911,3),2)</f>
      </c>
      <c s="36" t="s">
        <v>98</v>
      </c>
      <c>
        <f>(M911*21)/100</f>
      </c>
      <c t="s">
        <v>28</v>
      </c>
    </row>
    <row r="912" spans="1:5" ht="12.75">
      <c r="A912" s="35" t="s">
        <v>55</v>
      </c>
      <c r="E912" s="39" t="s">
        <v>5487</v>
      </c>
    </row>
    <row r="913" spans="1:5" ht="12.75">
      <c r="A913" s="35" t="s">
        <v>56</v>
      </c>
      <c r="E913" s="40" t="s">
        <v>5</v>
      </c>
    </row>
    <row r="914" spans="1:5" ht="12.75">
      <c r="A914" t="s">
        <v>57</v>
      </c>
      <c r="E914" s="39" t="s">
        <v>5</v>
      </c>
    </row>
    <row r="915" spans="1:16" ht="12.75">
      <c r="A915" t="s">
        <v>50</v>
      </c>
      <c s="34" t="s">
        <v>2059</v>
      </c>
      <c s="34" t="s">
        <v>5536</v>
      </c>
      <c s="35" t="s">
        <v>5</v>
      </c>
      <c s="6" t="s">
        <v>5454</v>
      </c>
      <c s="36" t="s">
        <v>85</v>
      </c>
      <c s="37">
        <v>1</v>
      </c>
      <c s="36">
        <v>0</v>
      </c>
      <c s="36">
        <f>ROUND(G915*H915,6)</f>
      </c>
      <c r="L915" s="38">
        <v>0</v>
      </c>
      <c s="32">
        <f>ROUND(ROUND(L915,2)*ROUND(G915,3),2)</f>
      </c>
      <c s="36" t="s">
        <v>98</v>
      </c>
      <c>
        <f>(M915*21)/100</f>
      </c>
      <c t="s">
        <v>28</v>
      </c>
    </row>
    <row r="916" spans="1:5" ht="12.75">
      <c r="A916" s="35" t="s">
        <v>55</v>
      </c>
      <c r="E916" s="39" t="s">
        <v>5454</v>
      </c>
    </row>
    <row r="917" spans="1:5" ht="12.75">
      <c r="A917" s="35" t="s">
        <v>56</v>
      </c>
      <c r="E917" s="40" t="s">
        <v>5</v>
      </c>
    </row>
    <row r="918" spans="1:5" ht="12.75">
      <c r="A918" t="s">
        <v>57</v>
      </c>
      <c r="E918" s="39" t="s">
        <v>5</v>
      </c>
    </row>
    <row r="919" spans="1:16" ht="12.75">
      <c r="A919" t="s">
        <v>50</v>
      </c>
      <c s="34" t="s">
        <v>2065</v>
      </c>
      <c s="34" t="s">
        <v>5537</v>
      </c>
      <c s="35" t="s">
        <v>5</v>
      </c>
      <c s="6" t="s">
        <v>5456</v>
      </c>
      <c s="36" t="s">
        <v>85</v>
      </c>
      <c s="37">
        <v>2</v>
      </c>
      <c s="36">
        <v>0</v>
      </c>
      <c s="36">
        <f>ROUND(G919*H919,6)</f>
      </c>
      <c r="L919" s="38">
        <v>0</v>
      </c>
      <c s="32">
        <f>ROUND(ROUND(L919,2)*ROUND(G919,3),2)</f>
      </c>
      <c s="36" t="s">
        <v>98</v>
      </c>
      <c>
        <f>(M919*21)/100</f>
      </c>
      <c t="s">
        <v>28</v>
      </c>
    </row>
    <row r="920" spans="1:5" ht="12.75">
      <c r="A920" s="35" t="s">
        <v>55</v>
      </c>
      <c r="E920" s="39" t="s">
        <v>5456</v>
      </c>
    </row>
    <row r="921" spans="1:5" ht="12.75">
      <c r="A921" s="35" t="s">
        <v>56</v>
      </c>
      <c r="E921" s="40" t="s">
        <v>5</v>
      </c>
    </row>
    <row r="922" spans="1:5" ht="12.75">
      <c r="A922" t="s">
        <v>57</v>
      </c>
      <c r="E922" s="39" t="s">
        <v>5</v>
      </c>
    </row>
    <row r="923" spans="1:16" ht="12.75">
      <c r="A923" t="s">
        <v>50</v>
      </c>
      <c s="34" t="s">
        <v>2069</v>
      </c>
      <c s="34" t="s">
        <v>5538</v>
      </c>
      <c s="35" t="s">
        <v>5</v>
      </c>
      <c s="6" t="s">
        <v>5491</v>
      </c>
      <c s="36" t="s">
        <v>85</v>
      </c>
      <c s="37">
        <v>1</v>
      </c>
      <c s="36">
        <v>0</v>
      </c>
      <c s="36">
        <f>ROUND(G923*H923,6)</f>
      </c>
      <c r="L923" s="38">
        <v>0</v>
      </c>
      <c s="32">
        <f>ROUND(ROUND(L923,2)*ROUND(G923,3),2)</f>
      </c>
      <c s="36" t="s">
        <v>98</v>
      </c>
      <c>
        <f>(M923*21)/100</f>
      </c>
      <c t="s">
        <v>28</v>
      </c>
    </row>
    <row r="924" spans="1:5" ht="12.75">
      <c r="A924" s="35" t="s">
        <v>55</v>
      </c>
      <c r="E924" s="39" t="s">
        <v>5491</v>
      </c>
    </row>
    <row r="925" spans="1:5" ht="12.75">
      <c r="A925" s="35" t="s">
        <v>56</v>
      </c>
      <c r="E925" s="40" t="s">
        <v>5</v>
      </c>
    </row>
    <row r="926" spans="1:5" ht="12.75">
      <c r="A926" t="s">
        <v>57</v>
      </c>
      <c r="E926" s="39" t="s">
        <v>5</v>
      </c>
    </row>
    <row r="927" spans="1:16" ht="12.75">
      <c r="A927" t="s">
        <v>50</v>
      </c>
      <c s="34" t="s">
        <v>5068</v>
      </c>
      <c s="34" t="s">
        <v>5539</v>
      </c>
      <c s="35" t="s">
        <v>5</v>
      </c>
      <c s="6" t="s">
        <v>5462</v>
      </c>
      <c s="36" t="s">
        <v>342</v>
      </c>
      <c s="37">
        <v>7</v>
      </c>
      <c s="36">
        <v>0</v>
      </c>
      <c s="36">
        <f>ROUND(G927*H927,6)</f>
      </c>
      <c r="L927" s="38">
        <v>0</v>
      </c>
      <c s="32">
        <f>ROUND(ROUND(L927,2)*ROUND(G927,3),2)</f>
      </c>
      <c s="36" t="s">
        <v>98</v>
      </c>
      <c>
        <f>(M927*21)/100</f>
      </c>
      <c t="s">
        <v>28</v>
      </c>
    </row>
    <row r="928" spans="1:5" ht="12.75">
      <c r="A928" s="35" t="s">
        <v>55</v>
      </c>
      <c r="E928" s="39" t="s">
        <v>5462</v>
      </c>
    </row>
    <row r="929" spans="1:5" ht="12.75">
      <c r="A929" s="35" t="s">
        <v>56</v>
      </c>
      <c r="E929" s="40" t="s">
        <v>5</v>
      </c>
    </row>
    <row r="930" spans="1:5" ht="12.75">
      <c r="A930" t="s">
        <v>57</v>
      </c>
      <c r="E930" s="39" t="s">
        <v>5</v>
      </c>
    </row>
    <row r="931" spans="1:13" ht="12.75">
      <c r="A931" t="s">
        <v>47</v>
      </c>
      <c r="C931" s="31" t="s">
        <v>5540</v>
      </c>
      <c r="E931" s="33" t="s">
        <v>5541</v>
      </c>
      <c r="J931" s="32">
        <f>0</f>
      </c>
      <c s="32">
        <f>0</f>
      </c>
      <c s="32">
        <f>0+L932+L936+L940+L944+L948+L952+L956+L960+L964+L968+L972+L976+L980+L984+L988+L992+L996+L1000+L1004</f>
      </c>
      <c s="32">
        <f>0+M932+M936+M940+M944+M948+M952+M956+M960+M964+M968+M972+M976+M980+M984+M988+M992+M996+M1000+M1004</f>
      </c>
    </row>
    <row r="932" spans="1:16" ht="12.75">
      <c r="A932" t="s">
        <v>50</v>
      </c>
      <c s="34" t="s">
        <v>2090</v>
      </c>
      <c s="34" t="s">
        <v>5542</v>
      </c>
      <c s="35" t="s">
        <v>5</v>
      </c>
      <c s="6" t="s">
        <v>5520</v>
      </c>
      <c s="36" t="s">
        <v>85</v>
      </c>
      <c s="37">
        <v>1</v>
      </c>
      <c s="36">
        <v>0</v>
      </c>
      <c s="36">
        <f>ROUND(G932*H932,6)</f>
      </c>
      <c r="L932" s="38">
        <v>0</v>
      </c>
      <c s="32">
        <f>ROUND(ROUND(L932,2)*ROUND(G932,3),2)</f>
      </c>
      <c s="36" t="s">
        <v>98</v>
      </c>
      <c>
        <f>(M932*21)/100</f>
      </c>
      <c t="s">
        <v>28</v>
      </c>
    </row>
    <row r="933" spans="1:5" ht="12.75">
      <c r="A933" s="35" t="s">
        <v>55</v>
      </c>
      <c r="E933" s="39" t="s">
        <v>5520</v>
      </c>
    </row>
    <row r="934" spans="1:5" ht="12.75">
      <c r="A934" s="35" t="s">
        <v>56</v>
      </c>
      <c r="E934" s="40" t="s">
        <v>5</v>
      </c>
    </row>
    <row r="935" spans="1:5" ht="12.75">
      <c r="A935" t="s">
        <v>57</v>
      </c>
      <c r="E935" s="39" t="s">
        <v>5</v>
      </c>
    </row>
    <row r="936" spans="1:16" ht="12.75">
      <c r="A936" t="s">
        <v>50</v>
      </c>
      <c s="34" t="s">
        <v>2094</v>
      </c>
      <c s="34" t="s">
        <v>5543</v>
      </c>
      <c s="35" t="s">
        <v>5</v>
      </c>
      <c s="6" t="s">
        <v>5522</v>
      </c>
      <c s="36" t="s">
        <v>85</v>
      </c>
      <c s="37">
        <v>1</v>
      </c>
      <c s="36">
        <v>0</v>
      </c>
      <c s="36">
        <f>ROUND(G936*H936,6)</f>
      </c>
      <c r="L936" s="38">
        <v>0</v>
      </c>
      <c s="32">
        <f>ROUND(ROUND(L936,2)*ROUND(G936,3),2)</f>
      </c>
      <c s="36" t="s">
        <v>98</v>
      </c>
      <c>
        <f>(M936*21)/100</f>
      </c>
      <c t="s">
        <v>28</v>
      </c>
    </row>
    <row r="937" spans="1:5" ht="12.75">
      <c r="A937" s="35" t="s">
        <v>55</v>
      </c>
      <c r="E937" s="39" t="s">
        <v>5522</v>
      </c>
    </row>
    <row r="938" spans="1:5" ht="12.75">
      <c r="A938" s="35" t="s">
        <v>56</v>
      </c>
      <c r="E938" s="40" t="s">
        <v>5</v>
      </c>
    </row>
    <row r="939" spans="1:5" ht="12.75">
      <c r="A939" t="s">
        <v>57</v>
      </c>
      <c r="E939" s="39" t="s">
        <v>5</v>
      </c>
    </row>
    <row r="940" spans="1:16" ht="12.75">
      <c r="A940" t="s">
        <v>50</v>
      </c>
      <c s="34" t="s">
        <v>2098</v>
      </c>
      <c s="34" t="s">
        <v>5544</v>
      </c>
      <c s="35" t="s">
        <v>5</v>
      </c>
      <c s="6" t="s">
        <v>5470</v>
      </c>
      <c s="36" t="s">
        <v>85</v>
      </c>
      <c s="37">
        <v>1</v>
      </c>
      <c s="36">
        <v>0</v>
      </c>
      <c s="36">
        <f>ROUND(G940*H940,6)</f>
      </c>
      <c r="L940" s="38">
        <v>0</v>
      </c>
      <c s="32">
        <f>ROUND(ROUND(L940,2)*ROUND(G940,3),2)</f>
      </c>
      <c s="36" t="s">
        <v>98</v>
      </c>
      <c>
        <f>(M940*21)/100</f>
      </c>
      <c t="s">
        <v>28</v>
      </c>
    </row>
    <row r="941" spans="1:5" ht="12.75">
      <c r="A941" s="35" t="s">
        <v>55</v>
      </c>
      <c r="E941" s="39" t="s">
        <v>5470</v>
      </c>
    </row>
    <row r="942" spans="1:5" ht="12.75">
      <c r="A942" s="35" t="s">
        <v>56</v>
      </c>
      <c r="E942" s="40" t="s">
        <v>5</v>
      </c>
    </row>
    <row r="943" spans="1:5" ht="12.75">
      <c r="A943" t="s">
        <v>57</v>
      </c>
      <c r="E943" s="39" t="s">
        <v>5</v>
      </c>
    </row>
    <row r="944" spans="1:16" ht="12.75">
      <c r="A944" t="s">
        <v>50</v>
      </c>
      <c s="34" t="s">
        <v>2101</v>
      </c>
      <c s="34" t="s">
        <v>5545</v>
      </c>
      <c s="35" t="s">
        <v>5</v>
      </c>
      <c s="6" t="s">
        <v>5472</v>
      </c>
      <c s="36" t="s">
        <v>85</v>
      </c>
      <c s="37">
        <v>1</v>
      </c>
      <c s="36">
        <v>0</v>
      </c>
      <c s="36">
        <f>ROUND(G944*H944,6)</f>
      </c>
      <c r="L944" s="38">
        <v>0</v>
      </c>
      <c s="32">
        <f>ROUND(ROUND(L944,2)*ROUND(G944,3),2)</f>
      </c>
      <c s="36" t="s">
        <v>98</v>
      </c>
      <c>
        <f>(M944*21)/100</f>
      </c>
      <c t="s">
        <v>28</v>
      </c>
    </row>
    <row r="945" spans="1:5" ht="12.75">
      <c r="A945" s="35" t="s">
        <v>55</v>
      </c>
      <c r="E945" s="39" t="s">
        <v>5472</v>
      </c>
    </row>
    <row r="946" spans="1:5" ht="12.75">
      <c r="A946" s="35" t="s">
        <v>56</v>
      </c>
      <c r="E946" s="40" t="s">
        <v>5</v>
      </c>
    </row>
    <row r="947" spans="1:5" ht="12.75">
      <c r="A947" t="s">
        <v>57</v>
      </c>
      <c r="E947" s="39" t="s">
        <v>5</v>
      </c>
    </row>
    <row r="948" spans="1:16" ht="12.75">
      <c r="A948" t="s">
        <v>50</v>
      </c>
      <c s="34" t="s">
        <v>2105</v>
      </c>
      <c s="34" t="s">
        <v>5546</v>
      </c>
      <c s="35" t="s">
        <v>5</v>
      </c>
      <c s="6" t="s">
        <v>5412</v>
      </c>
      <c s="36" t="s">
        <v>85</v>
      </c>
      <c s="37">
        <v>4</v>
      </c>
      <c s="36">
        <v>0</v>
      </c>
      <c s="36">
        <f>ROUND(G948*H948,6)</f>
      </c>
      <c r="L948" s="38">
        <v>0</v>
      </c>
      <c s="32">
        <f>ROUND(ROUND(L948,2)*ROUND(G948,3),2)</f>
      </c>
      <c s="36" t="s">
        <v>98</v>
      </c>
      <c>
        <f>(M948*21)/100</f>
      </c>
      <c t="s">
        <v>28</v>
      </c>
    </row>
    <row r="949" spans="1:5" ht="12.75">
      <c r="A949" s="35" t="s">
        <v>55</v>
      </c>
      <c r="E949" s="39" t="s">
        <v>5412</v>
      </c>
    </row>
    <row r="950" spans="1:5" ht="12.75">
      <c r="A950" s="35" t="s">
        <v>56</v>
      </c>
      <c r="E950" s="40" t="s">
        <v>5</v>
      </c>
    </row>
    <row r="951" spans="1:5" ht="12.75">
      <c r="A951" t="s">
        <v>57</v>
      </c>
      <c r="E951" s="39" t="s">
        <v>5</v>
      </c>
    </row>
    <row r="952" spans="1:16" ht="12.75">
      <c r="A952" t="s">
        <v>50</v>
      </c>
      <c s="34" t="s">
        <v>2109</v>
      </c>
      <c s="34" t="s">
        <v>5547</v>
      </c>
      <c s="35" t="s">
        <v>5</v>
      </c>
      <c s="6" t="s">
        <v>5416</v>
      </c>
      <c s="36" t="s">
        <v>85</v>
      </c>
      <c s="37">
        <v>10</v>
      </c>
      <c s="36">
        <v>0</v>
      </c>
      <c s="36">
        <f>ROUND(G952*H952,6)</f>
      </c>
      <c r="L952" s="38">
        <v>0</v>
      </c>
      <c s="32">
        <f>ROUND(ROUND(L952,2)*ROUND(G952,3),2)</f>
      </c>
      <c s="36" t="s">
        <v>98</v>
      </c>
      <c>
        <f>(M952*21)/100</f>
      </c>
      <c t="s">
        <v>28</v>
      </c>
    </row>
    <row r="953" spans="1:5" ht="12.75">
      <c r="A953" s="35" t="s">
        <v>55</v>
      </c>
      <c r="E953" s="39" t="s">
        <v>5416</v>
      </c>
    </row>
    <row r="954" spans="1:5" ht="12.75">
      <c r="A954" s="35" t="s">
        <v>56</v>
      </c>
      <c r="E954" s="40" t="s">
        <v>5</v>
      </c>
    </row>
    <row r="955" spans="1:5" ht="12.75">
      <c r="A955" t="s">
        <v>57</v>
      </c>
      <c r="E955" s="39" t="s">
        <v>5</v>
      </c>
    </row>
    <row r="956" spans="1:16" ht="12.75">
      <c r="A956" t="s">
        <v>50</v>
      </c>
      <c s="34" t="s">
        <v>2113</v>
      </c>
      <c s="34" t="s">
        <v>5548</v>
      </c>
      <c s="35" t="s">
        <v>5</v>
      </c>
      <c s="6" t="s">
        <v>5418</v>
      </c>
      <c s="36" t="s">
        <v>85</v>
      </c>
      <c s="37">
        <v>22</v>
      </c>
      <c s="36">
        <v>0</v>
      </c>
      <c s="36">
        <f>ROUND(G956*H956,6)</f>
      </c>
      <c r="L956" s="38">
        <v>0</v>
      </c>
      <c s="32">
        <f>ROUND(ROUND(L956,2)*ROUND(G956,3),2)</f>
      </c>
      <c s="36" t="s">
        <v>98</v>
      </c>
      <c>
        <f>(M956*21)/100</f>
      </c>
      <c t="s">
        <v>28</v>
      </c>
    </row>
    <row r="957" spans="1:5" ht="12.75">
      <c r="A957" s="35" t="s">
        <v>55</v>
      </c>
      <c r="E957" s="39" t="s">
        <v>5418</v>
      </c>
    </row>
    <row r="958" spans="1:5" ht="12.75">
      <c r="A958" s="35" t="s">
        <v>56</v>
      </c>
      <c r="E958" s="40" t="s">
        <v>5</v>
      </c>
    </row>
    <row r="959" spans="1:5" ht="12.75">
      <c r="A959" t="s">
        <v>57</v>
      </c>
      <c r="E959" s="39" t="s">
        <v>5</v>
      </c>
    </row>
    <row r="960" spans="1:16" ht="12.75">
      <c r="A960" t="s">
        <v>50</v>
      </c>
      <c s="34" t="s">
        <v>2117</v>
      </c>
      <c s="34" t="s">
        <v>5549</v>
      </c>
      <c s="35" t="s">
        <v>5</v>
      </c>
      <c s="6" t="s">
        <v>5428</v>
      </c>
      <c s="36" t="s">
        <v>85</v>
      </c>
      <c s="37">
        <v>27</v>
      </c>
      <c s="36">
        <v>0</v>
      </c>
      <c s="36">
        <f>ROUND(G960*H960,6)</f>
      </c>
      <c r="L960" s="38">
        <v>0</v>
      </c>
      <c s="32">
        <f>ROUND(ROUND(L960,2)*ROUND(G960,3),2)</f>
      </c>
      <c s="36" t="s">
        <v>98</v>
      </c>
      <c>
        <f>(M960*21)/100</f>
      </c>
      <c t="s">
        <v>28</v>
      </c>
    </row>
    <row r="961" spans="1:5" ht="12.75">
      <c r="A961" s="35" t="s">
        <v>55</v>
      </c>
      <c r="E961" s="39" t="s">
        <v>5428</v>
      </c>
    </row>
    <row r="962" spans="1:5" ht="12.75">
      <c r="A962" s="35" t="s">
        <v>56</v>
      </c>
      <c r="E962" s="40" t="s">
        <v>5</v>
      </c>
    </row>
    <row r="963" spans="1:5" ht="12.75">
      <c r="A963" t="s">
        <v>57</v>
      </c>
      <c r="E963" s="39" t="s">
        <v>5</v>
      </c>
    </row>
    <row r="964" spans="1:16" ht="12.75">
      <c r="A964" t="s">
        <v>50</v>
      </c>
      <c s="34" t="s">
        <v>2122</v>
      </c>
      <c s="34" t="s">
        <v>5550</v>
      </c>
      <c s="35" t="s">
        <v>5</v>
      </c>
      <c s="6" t="s">
        <v>5432</v>
      </c>
      <c s="36" t="s">
        <v>85</v>
      </c>
      <c s="37">
        <v>4</v>
      </c>
      <c s="36">
        <v>0</v>
      </c>
      <c s="36">
        <f>ROUND(G964*H964,6)</f>
      </c>
      <c r="L964" s="38">
        <v>0</v>
      </c>
      <c s="32">
        <f>ROUND(ROUND(L964,2)*ROUND(G964,3),2)</f>
      </c>
      <c s="36" t="s">
        <v>98</v>
      </c>
      <c>
        <f>(M964*21)/100</f>
      </c>
      <c t="s">
        <v>28</v>
      </c>
    </row>
    <row r="965" spans="1:5" ht="12.75">
      <c r="A965" s="35" t="s">
        <v>55</v>
      </c>
      <c r="E965" s="39" t="s">
        <v>5432</v>
      </c>
    </row>
    <row r="966" spans="1:5" ht="12.75">
      <c r="A966" s="35" t="s">
        <v>56</v>
      </c>
      <c r="E966" s="40" t="s">
        <v>5</v>
      </c>
    </row>
    <row r="967" spans="1:5" ht="12.75">
      <c r="A967" t="s">
        <v>57</v>
      </c>
      <c r="E967" s="39" t="s">
        <v>5</v>
      </c>
    </row>
    <row r="968" spans="1:16" ht="12.75">
      <c r="A968" t="s">
        <v>50</v>
      </c>
      <c s="34" t="s">
        <v>2126</v>
      </c>
      <c s="34" t="s">
        <v>5551</v>
      </c>
      <c s="35" t="s">
        <v>5</v>
      </c>
      <c s="6" t="s">
        <v>5479</v>
      </c>
      <c s="36" t="s">
        <v>85</v>
      </c>
      <c s="37">
        <v>4</v>
      </c>
      <c s="36">
        <v>0</v>
      </c>
      <c s="36">
        <f>ROUND(G968*H968,6)</f>
      </c>
      <c r="L968" s="38">
        <v>0</v>
      </c>
      <c s="32">
        <f>ROUND(ROUND(L968,2)*ROUND(G968,3),2)</f>
      </c>
      <c s="36" t="s">
        <v>98</v>
      </c>
      <c>
        <f>(M968*21)/100</f>
      </c>
      <c t="s">
        <v>28</v>
      </c>
    </row>
    <row r="969" spans="1:5" ht="12.75">
      <c r="A969" s="35" t="s">
        <v>55</v>
      </c>
      <c r="E969" s="39" t="s">
        <v>5479</v>
      </c>
    </row>
    <row r="970" spans="1:5" ht="12.75">
      <c r="A970" s="35" t="s">
        <v>56</v>
      </c>
      <c r="E970" s="40" t="s">
        <v>5</v>
      </c>
    </row>
    <row r="971" spans="1:5" ht="12.75">
      <c r="A971" t="s">
        <v>57</v>
      </c>
      <c r="E971" s="39" t="s">
        <v>5</v>
      </c>
    </row>
    <row r="972" spans="1:16" ht="12.75">
      <c r="A972" t="s">
        <v>50</v>
      </c>
      <c s="34" t="s">
        <v>1561</v>
      </c>
      <c s="34" t="s">
        <v>5552</v>
      </c>
      <c s="35" t="s">
        <v>5</v>
      </c>
      <c s="6" t="s">
        <v>5481</v>
      </c>
      <c s="36" t="s">
        <v>85</v>
      </c>
      <c s="37">
        <v>4</v>
      </c>
      <c s="36">
        <v>0</v>
      </c>
      <c s="36">
        <f>ROUND(G972*H972,6)</f>
      </c>
      <c r="L972" s="38">
        <v>0</v>
      </c>
      <c s="32">
        <f>ROUND(ROUND(L972,2)*ROUND(G972,3),2)</f>
      </c>
      <c s="36" t="s">
        <v>98</v>
      </c>
      <c>
        <f>(M972*21)/100</f>
      </c>
      <c t="s">
        <v>28</v>
      </c>
    </row>
    <row r="973" spans="1:5" ht="12.75">
      <c r="A973" s="35" t="s">
        <v>55</v>
      </c>
      <c r="E973" s="39" t="s">
        <v>5481</v>
      </c>
    </row>
    <row r="974" spans="1:5" ht="12.75">
      <c r="A974" s="35" t="s">
        <v>56</v>
      </c>
      <c r="E974" s="40" t="s">
        <v>5</v>
      </c>
    </row>
    <row r="975" spans="1:5" ht="12.75">
      <c r="A975" t="s">
        <v>57</v>
      </c>
      <c r="E975" s="39" t="s">
        <v>5</v>
      </c>
    </row>
    <row r="976" spans="1:16" ht="12.75">
      <c r="A976" t="s">
        <v>50</v>
      </c>
      <c s="34" t="s">
        <v>2130</v>
      </c>
      <c s="34" t="s">
        <v>5553</v>
      </c>
      <c s="35" t="s">
        <v>5</v>
      </c>
      <c s="6" t="s">
        <v>5448</v>
      </c>
      <c s="36" t="s">
        <v>85</v>
      </c>
      <c s="37">
        <v>150</v>
      </c>
      <c s="36">
        <v>0</v>
      </c>
      <c s="36">
        <f>ROUND(G976*H976,6)</f>
      </c>
      <c r="L976" s="38">
        <v>0</v>
      </c>
      <c s="32">
        <f>ROUND(ROUND(L976,2)*ROUND(G976,3),2)</f>
      </c>
      <c s="36" t="s">
        <v>98</v>
      </c>
      <c>
        <f>(M976*21)/100</f>
      </c>
      <c t="s">
        <v>28</v>
      </c>
    </row>
    <row r="977" spans="1:5" ht="12.75">
      <c r="A977" s="35" t="s">
        <v>55</v>
      </c>
      <c r="E977" s="39" t="s">
        <v>5448</v>
      </c>
    </row>
    <row r="978" spans="1:5" ht="12.75">
      <c r="A978" s="35" t="s">
        <v>56</v>
      </c>
      <c r="E978" s="40" t="s">
        <v>5</v>
      </c>
    </row>
    <row r="979" spans="1:5" ht="12.75">
      <c r="A979" t="s">
        <v>57</v>
      </c>
      <c r="E979" s="39" t="s">
        <v>5</v>
      </c>
    </row>
    <row r="980" spans="1:16" ht="12.75">
      <c r="A980" t="s">
        <v>50</v>
      </c>
      <c s="34" t="s">
        <v>2134</v>
      </c>
      <c s="34" t="s">
        <v>5554</v>
      </c>
      <c s="35" t="s">
        <v>5</v>
      </c>
      <c s="6" t="s">
        <v>5450</v>
      </c>
      <c s="36" t="s">
        <v>85</v>
      </c>
      <c s="37">
        <v>3</v>
      </c>
      <c s="36">
        <v>0</v>
      </c>
      <c s="36">
        <f>ROUND(G980*H980,6)</f>
      </c>
      <c r="L980" s="38">
        <v>0</v>
      </c>
      <c s="32">
        <f>ROUND(ROUND(L980,2)*ROUND(G980,3),2)</f>
      </c>
      <c s="36" t="s">
        <v>98</v>
      </c>
      <c>
        <f>(M980*21)/100</f>
      </c>
      <c t="s">
        <v>28</v>
      </c>
    </row>
    <row r="981" spans="1:5" ht="12.75">
      <c r="A981" s="35" t="s">
        <v>55</v>
      </c>
      <c r="E981" s="39" t="s">
        <v>5450</v>
      </c>
    </row>
    <row r="982" spans="1:5" ht="12.75">
      <c r="A982" s="35" t="s">
        <v>56</v>
      </c>
      <c r="E982" s="40" t="s">
        <v>5</v>
      </c>
    </row>
    <row r="983" spans="1:5" ht="12.75">
      <c r="A983" t="s">
        <v>57</v>
      </c>
      <c r="E983" s="39" t="s">
        <v>5</v>
      </c>
    </row>
    <row r="984" spans="1:16" ht="12.75">
      <c r="A984" t="s">
        <v>50</v>
      </c>
      <c s="34" t="s">
        <v>2137</v>
      </c>
      <c s="34" t="s">
        <v>5555</v>
      </c>
      <c s="35" t="s">
        <v>5</v>
      </c>
      <c s="6" t="s">
        <v>5485</v>
      </c>
      <c s="36" t="s">
        <v>85</v>
      </c>
      <c s="37">
        <v>2</v>
      </c>
      <c s="36">
        <v>0</v>
      </c>
      <c s="36">
        <f>ROUND(G984*H984,6)</f>
      </c>
      <c r="L984" s="38">
        <v>0</v>
      </c>
      <c s="32">
        <f>ROUND(ROUND(L984,2)*ROUND(G984,3),2)</f>
      </c>
      <c s="36" t="s">
        <v>98</v>
      </c>
      <c>
        <f>(M984*21)/100</f>
      </c>
      <c t="s">
        <v>28</v>
      </c>
    </row>
    <row r="985" spans="1:5" ht="12.75">
      <c r="A985" s="35" t="s">
        <v>55</v>
      </c>
      <c r="E985" s="39" t="s">
        <v>5485</v>
      </c>
    </row>
    <row r="986" spans="1:5" ht="12.75">
      <c r="A986" s="35" t="s">
        <v>56</v>
      </c>
      <c r="E986" s="40" t="s">
        <v>5</v>
      </c>
    </row>
    <row r="987" spans="1:5" ht="12.75">
      <c r="A987" t="s">
        <v>57</v>
      </c>
      <c r="E987" s="39" t="s">
        <v>5</v>
      </c>
    </row>
    <row r="988" spans="1:16" ht="12.75">
      <c r="A988" t="s">
        <v>50</v>
      </c>
      <c s="34" t="s">
        <v>2141</v>
      </c>
      <c s="34" t="s">
        <v>5556</v>
      </c>
      <c s="35" t="s">
        <v>5</v>
      </c>
      <c s="6" t="s">
        <v>5487</v>
      </c>
      <c s="36" t="s">
        <v>85</v>
      </c>
      <c s="37">
        <v>2</v>
      </c>
      <c s="36">
        <v>0</v>
      </c>
      <c s="36">
        <f>ROUND(G988*H988,6)</f>
      </c>
      <c r="L988" s="38">
        <v>0</v>
      </c>
      <c s="32">
        <f>ROUND(ROUND(L988,2)*ROUND(G988,3),2)</f>
      </c>
      <c s="36" t="s">
        <v>98</v>
      </c>
      <c>
        <f>(M988*21)/100</f>
      </c>
      <c t="s">
        <v>28</v>
      </c>
    </row>
    <row r="989" spans="1:5" ht="12.75">
      <c r="A989" s="35" t="s">
        <v>55</v>
      </c>
      <c r="E989" s="39" t="s">
        <v>5487</v>
      </c>
    </row>
    <row r="990" spans="1:5" ht="12.75">
      <c r="A990" s="35" t="s">
        <v>56</v>
      </c>
      <c r="E990" s="40" t="s">
        <v>5</v>
      </c>
    </row>
    <row r="991" spans="1:5" ht="12.75">
      <c r="A991" t="s">
        <v>57</v>
      </c>
      <c r="E991" s="39" t="s">
        <v>5</v>
      </c>
    </row>
    <row r="992" spans="1:16" ht="12.75">
      <c r="A992" t="s">
        <v>50</v>
      </c>
      <c s="34" t="s">
        <v>2145</v>
      </c>
      <c s="34" t="s">
        <v>5557</v>
      </c>
      <c s="35" t="s">
        <v>5</v>
      </c>
      <c s="6" t="s">
        <v>5454</v>
      </c>
      <c s="36" t="s">
        <v>85</v>
      </c>
      <c s="37">
        <v>1</v>
      </c>
      <c s="36">
        <v>0</v>
      </c>
      <c s="36">
        <f>ROUND(G992*H992,6)</f>
      </c>
      <c r="L992" s="38">
        <v>0</v>
      </c>
      <c s="32">
        <f>ROUND(ROUND(L992,2)*ROUND(G992,3),2)</f>
      </c>
      <c s="36" t="s">
        <v>98</v>
      </c>
      <c>
        <f>(M992*21)/100</f>
      </c>
      <c t="s">
        <v>28</v>
      </c>
    </row>
    <row r="993" spans="1:5" ht="12.75">
      <c r="A993" s="35" t="s">
        <v>55</v>
      </c>
      <c r="E993" s="39" t="s">
        <v>5454</v>
      </c>
    </row>
    <row r="994" spans="1:5" ht="12.75">
      <c r="A994" s="35" t="s">
        <v>56</v>
      </c>
      <c r="E994" s="40" t="s">
        <v>5</v>
      </c>
    </row>
    <row r="995" spans="1:5" ht="12.75">
      <c r="A995" t="s">
        <v>57</v>
      </c>
      <c r="E995" s="39" t="s">
        <v>5</v>
      </c>
    </row>
    <row r="996" spans="1:16" ht="12.75">
      <c r="A996" t="s">
        <v>50</v>
      </c>
      <c s="34" t="s">
        <v>2149</v>
      </c>
      <c s="34" t="s">
        <v>5558</v>
      </c>
      <c s="35" t="s">
        <v>5</v>
      </c>
      <c s="6" t="s">
        <v>5456</v>
      </c>
      <c s="36" t="s">
        <v>85</v>
      </c>
      <c s="37">
        <v>2</v>
      </c>
      <c s="36">
        <v>0</v>
      </c>
      <c s="36">
        <f>ROUND(G996*H996,6)</f>
      </c>
      <c r="L996" s="38">
        <v>0</v>
      </c>
      <c s="32">
        <f>ROUND(ROUND(L996,2)*ROUND(G996,3),2)</f>
      </c>
      <c s="36" t="s">
        <v>98</v>
      </c>
      <c>
        <f>(M996*21)/100</f>
      </c>
      <c t="s">
        <v>28</v>
      </c>
    </row>
    <row r="997" spans="1:5" ht="12.75">
      <c r="A997" s="35" t="s">
        <v>55</v>
      </c>
      <c r="E997" s="39" t="s">
        <v>5456</v>
      </c>
    </row>
    <row r="998" spans="1:5" ht="12.75">
      <c r="A998" s="35" t="s">
        <v>56</v>
      </c>
      <c r="E998" s="40" t="s">
        <v>5</v>
      </c>
    </row>
    <row r="999" spans="1:5" ht="12.75">
      <c r="A999" t="s">
        <v>57</v>
      </c>
      <c r="E999" s="39" t="s">
        <v>5</v>
      </c>
    </row>
    <row r="1000" spans="1:16" ht="12.75">
      <c r="A1000" t="s">
        <v>50</v>
      </c>
      <c s="34" t="s">
        <v>2152</v>
      </c>
      <c s="34" t="s">
        <v>5559</v>
      </c>
      <c s="35" t="s">
        <v>5</v>
      </c>
      <c s="6" t="s">
        <v>5491</v>
      </c>
      <c s="36" t="s">
        <v>85</v>
      </c>
      <c s="37">
        <v>1</v>
      </c>
      <c s="36">
        <v>0</v>
      </c>
      <c s="36">
        <f>ROUND(G1000*H1000,6)</f>
      </c>
      <c r="L1000" s="38">
        <v>0</v>
      </c>
      <c s="32">
        <f>ROUND(ROUND(L1000,2)*ROUND(G1000,3),2)</f>
      </c>
      <c s="36" t="s">
        <v>98</v>
      </c>
      <c>
        <f>(M1000*21)/100</f>
      </c>
      <c t="s">
        <v>28</v>
      </c>
    </row>
    <row r="1001" spans="1:5" ht="12.75">
      <c r="A1001" s="35" t="s">
        <v>55</v>
      </c>
      <c r="E1001" s="39" t="s">
        <v>5491</v>
      </c>
    </row>
    <row r="1002" spans="1:5" ht="12.75">
      <c r="A1002" s="35" t="s">
        <v>56</v>
      </c>
      <c r="E1002" s="40" t="s">
        <v>5</v>
      </c>
    </row>
    <row r="1003" spans="1:5" ht="12.75">
      <c r="A1003" t="s">
        <v>57</v>
      </c>
      <c r="E1003" s="39" t="s">
        <v>5</v>
      </c>
    </row>
    <row r="1004" spans="1:16" ht="12.75">
      <c r="A1004" t="s">
        <v>50</v>
      </c>
      <c s="34" t="s">
        <v>2155</v>
      </c>
      <c s="34" t="s">
        <v>5560</v>
      </c>
      <c s="35" t="s">
        <v>5</v>
      </c>
      <c s="6" t="s">
        <v>5462</v>
      </c>
      <c s="36" t="s">
        <v>342</v>
      </c>
      <c s="37">
        <v>7</v>
      </c>
      <c s="36">
        <v>0</v>
      </c>
      <c s="36">
        <f>ROUND(G1004*H1004,6)</f>
      </c>
      <c r="L1004" s="38">
        <v>0</v>
      </c>
      <c s="32">
        <f>ROUND(ROUND(L1004,2)*ROUND(G1004,3),2)</f>
      </c>
      <c s="36" t="s">
        <v>98</v>
      </c>
      <c>
        <f>(M1004*21)/100</f>
      </c>
      <c t="s">
        <v>28</v>
      </c>
    </row>
    <row r="1005" spans="1:5" ht="12.75">
      <c r="A1005" s="35" t="s">
        <v>55</v>
      </c>
      <c r="E1005" s="39" t="s">
        <v>5462</v>
      </c>
    </row>
    <row r="1006" spans="1:5" ht="12.75">
      <c r="A1006" s="35" t="s">
        <v>56</v>
      </c>
      <c r="E1006" s="40" t="s">
        <v>5</v>
      </c>
    </row>
    <row r="1007" spans="1:5" ht="12.75">
      <c r="A1007" t="s">
        <v>57</v>
      </c>
      <c r="E1007" s="39" t="s">
        <v>5</v>
      </c>
    </row>
    <row r="1008" spans="1:13" ht="12.75">
      <c r="A1008" t="s">
        <v>47</v>
      </c>
      <c r="C1008" s="31" t="s">
        <v>5561</v>
      </c>
      <c r="E1008" s="33" t="s">
        <v>5562</v>
      </c>
      <c r="J1008" s="32">
        <f>0</f>
      </c>
      <c s="32">
        <f>0</f>
      </c>
      <c s="32">
        <f>0+L1009+L1013+L1017+L1021+L1025+L1029+L1033+L1037+L1041+L1045+L1049+L1053+L1057+L1061+L1065+L1069+L1073+L1077+L1081</f>
      </c>
      <c s="32">
        <f>0+M1009+M1013+M1017+M1021+M1025+M1029+M1033+M1037+M1041+M1045+M1049+M1053+M1057+M1061+M1065+M1069+M1073+M1077+M1081</f>
      </c>
    </row>
    <row r="1009" spans="1:16" ht="12.75">
      <c r="A1009" t="s">
        <v>50</v>
      </c>
      <c s="34" t="s">
        <v>5039</v>
      </c>
      <c s="34" t="s">
        <v>5563</v>
      </c>
      <c s="35" t="s">
        <v>5</v>
      </c>
      <c s="6" t="s">
        <v>5564</v>
      </c>
      <c s="36" t="s">
        <v>85</v>
      </c>
      <c s="37">
        <v>1</v>
      </c>
      <c s="36">
        <v>0</v>
      </c>
      <c s="36">
        <f>ROUND(G1009*H1009,6)</f>
      </c>
      <c r="L1009" s="38">
        <v>0</v>
      </c>
      <c s="32">
        <f>ROUND(ROUND(L1009,2)*ROUND(G1009,3),2)</f>
      </c>
      <c s="36" t="s">
        <v>98</v>
      </c>
      <c>
        <f>(M1009*21)/100</f>
      </c>
      <c t="s">
        <v>28</v>
      </c>
    </row>
    <row r="1010" spans="1:5" ht="12.75">
      <c r="A1010" s="35" t="s">
        <v>55</v>
      </c>
      <c r="E1010" s="39" t="s">
        <v>5564</v>
      </c>
    </row>
    <row r="1011" spans="1:5" ht="12.75">
      <c r="A1011" s="35" t="s">
        <v>56</v>
      </c>
      <c r="E1011" s="40" t="s">
        <v>5</v>
      </c>
    </row>
    <row r="1012" spans="1:5" ht="12.75">
      <c r="A1012" t="s">
        <v>57</v>
      </c>
      <c r="E1012" s="39" t="s">
        <v>5</v>
      </c>
    </row>
    <row r="1013" spans="1:16" ht="12.75">
      <c r="A1013" t="s">
        <v>50</v>
      </c>
      <c s="34" t="s">
        <v>2164</v>
      </c>
      <c s="34" t="s">
        <v>5565</v>
      </c>
      <c s="35" t="s">
        <v>5</v>
      </c>
      <c s="6" t="s">
        <v>5566</v>
      </c>
      <c s="36" t="s">
        <v>85</v>
      </c>
      <c s="37">
        <v>1</v>
      </c>
      <c s="36">
        <v>0</v>
      </c>
      <c s="36">
        <f>ROUND(G1013*H1013,6)</f>
      </c>
      <c r="L1013" s="38">
        <v>0</v>
      </c>
      <c s="32">
        <f>ROUND(ROUND(L1013,2)*ROUND(G1013,3),2)</f>
      </c>
      <c s="36" t="s">
        <v>98</v>
      </c>
      <c>
        <f>(M1013*21)/100</f>
      </c>
      <c t="s">
        <v>28</v>
      </c>
    </row>
    <row r="1014" spans="1:5" ht="12.75">
      <c r="A1014" s="35" t="s">
        <v>55</v>
      </c>
      <c r="E1014" s="39" t="s">
        <v>5566</v>
      </c>
    </row>
    <row r="1015" spans="1:5" ht="12.75">
      <c r="A1015" s="35" t="s">
        <v>56</v>
      </c>
      <c r="E1015" s="40" t="s">
        <v>5</v>
      </c>
    </row>
    <row r="1016" spans="1:5" ht="12.75">
      <c r="A1016" t="s">
        <v>57</v>
      </c>
      <c r="E1016" s="39" t="s">
        <v>5</v>
      </c>
    </row>
    <row r="1017" spans="1:16" ht="12.75">
      <c r="A1017" t="s">
        <v>50</v>
      </c>
      <c s="34" t="s">
        <v>1565</v>
      </c>
      <c s="34" t="s">
        <v>5567</v>
      </c>
      <c s="35" t="s">
        <v>5</v>
      </c>
      <c s="6" t="s">
        <v>5470</v>
      </c>
      <c s="36" t="s">
        <v>85</v>
      </c>
      <c s="37">
        <v>1</v>
      </c>
      <c s="36">
        <v>0</v>
      </c>
      <c s="36">
        <f>ROUND(G1017*H1017,6)</f>
      </c>
      <c r="L1017" s="38">
        <v>0</v>
      </c>
      <c s="32">
        <f>ROUND(ROUND(L1017,2)*ROUND(G1017,3),2)</f>
      </c>
      <c s="36" t="s">
        <v>98</v>
      </c>
      <c>
        <f>(M1017*21)/100</f>
      </c>
      <c t="s">
        <v>28</v>
      </c>
    </row>
    <row r="1018" spans="1:5" ht="12.75">
      <c r="A1018" s="35" t="s">
        <v>55</v>
      </c>
      <c r="E1018" s="39" t="s">
        <v>5470</v>
      </c>
    </row>
    <row r="1019" spans="1:5" ht="12.75">
      <c r="A1019" s="35" t="s">
        <v>56</v>
      </c>
      <c r="E1019" s="40" t="s">
        <v>5</v>
      </c>
    </row>
    <row r="1020" spans="1:5" ht="12.75">
      <c r="A1020" t="s">
        <v>57</v>
      </c>
      <c r="E1020" s="39" t="s">
        <v>5</v>
      </c>
    </row>
    <row r="1021" spans="1:16" ht="12.75">
      <c r="A1021" t="s">
        <v>50</v>
      </c>
      <c s="34" t="s">
        <v>1570</v>
      </c>
      <c s="34" t="s">
        <v>5568</v>
      </c>
      <c s="35" t="s">
        <v>5</v>
      </c>
      <c s="6" t="s">
        <v>5472</v>
      </c>
      <c s="36" t="s">
        <v>85</v>
      </c>
      <c s="37">
        <v>1</v>
      </c>
      <c s="36">
        <v>0</v>
      </c>
      <c s="36">
        <f>ROUND(G1021*H1021,6)</f>
      </c>
      <c r="L1021" s="38">
        <v>0</v>
      </c>
      <c s="32">
        <f>ROUND(ROUND(L1021,2)*ROUND(G1021,3),2)</f>
      </c>
      <c s="36" t="s">
        <v>98</v>
      </c>
      <c>
        <f>(M1021*21)/100</f>
      </c>
      <c t="s">
        <v>28</v>
      </c>
    </row>
    <row r="1022" spans="1:5" ht="12.75">
      <c r="A1022" s="35" t="s">
        <v>55</v>
      </c>
      <c r="E1022" s="39" t="s">
        <v>5472</v>
      </c>
    </row>
    <row r="1023" spans="1:5" ht="12.75">
      <c r="A1023" s="35" t="s">
        <v>56</v>
      </c>
      <c r="E1023" s="40" t="s">
        <v>5</v>
      </c>
    </row>
    <row r="1024" spans="1:5" ht="12.75">
      <c r="A1024" t="s">
        <v>57</v>
      </c>
      <c r="E1024" s="39" t="s">
        <v>5</v>
      </c>
    </row>
    <row r="1025" spans="1:16" ht="12.75">
      <c r="A1025" t="s">
        <v>50</v>
      </c>
      <c s="34" t="s">
        <v>1575</v>
      </c>
      <c s="34" t="s">
        <v>5569</v>
      </c>
      <c s="35" t="s">
        <v>5</v>
      </c>
      <c s="6" t="s">
        <v>5416</v>
      </c>
      <c s="36" t="s">
        <v>85</v>
      </c>
      <c s="37">
        <v>6</v>
      </c>
      <c s="36">
        <v>0</v>
      </c>
      <c s="36">
        <f>ROUND(G1025*H1025,6)</f>
      </c>
      <c r="L1025" s="38">
        <v>0</v>
      </c>
      <c s="32">
        <f>ROUND(ROUND(L1025,2)*ROUND(G1025,3),2)</f>
      </c>
      <c s="36" t="s">
        <v>98</v>
      </c>
      <c>
        <f>(M1025*21)/100</f>
      </c>
      <c t="s">
        <v>28</v>
      </c>
    </row>
    <row r="1026" spans="1:5" ht="12.75">
      <c r="A1026" s="35" t="s">
        <v>55</v>
      </c>
      <c r="E1026" s="39" t="s">
        <v>5416</v>
      </c>
    </row>
    <row r="1027" spans="1:5" ht="12.75">
      <c r="A1027" s="35" t="s">
        <v>56</v>
      </c>
      <c r="E1027" s="40" t="s">
        <v>5</v>
      </c>
    </row>
    <row r="1028" spans="1:5" ht="12.75">
      <c r="A1028" t="s">
        <v>57</v>
      </c>
      <c r="E1028" s="39" t="s">
        <v>5</v>
      </c>
    </row>
    <row r="1029" spans="1:16" ht="12.75">
      <c r="A1029" t="s">
        <v>50</v>
      </c>
      <c s="34" t="s">
        <v>1579</v>
      </c>
      <c s="34" t="s">
        <v>5570</v>
      </c>
      <c s="35" t="s">
        <v>5</v>
      </c>
      <c s="6" t="s">
        <v>5418</v>
      </c>
      <c s="36" t="s">
        <v>85</v>
      </c>
      <c s="37">
        <v>17</v>
      </c>
      <c s="36">
        <v>0</v>
      </c>
      <c s="36">
        <f>ROUND(G1029*H1029,6)</f>
      </c>
      <c r="L1029" s="38">
        <v>0</v>
      </c>
      <c s="32">
        <f>ROUND(ROUND(L1029,2)*ROUND(G1029,3),2)</f>
      </c>
      <c s="36" t="s">
        <v>98</v>
      </c>
      <c>
        <f>(M1029*21)/100</f>
      </c>
      <c t="s">
        <v>28</v>
      </c>
    </row>
    <row r="1030" spans="1:5" ht="12.75">
      <c r="A1030" s="35" t="s">
        <v>55</v>
      </c>
      <c r="E1030" s="39" t="s">
        <v>5418</v>
      </c>
    </row>
    <row r="1031" spans="1:5" ht="12.75">
      <c r="A1031" s="35" t="s">
        <v>56</v>
      </c>
      <c r="E1031" s="40" t="s">
        <v>5</v>
      </c>
    </row>
    <row r="1032" spans="1:5" ht="12.75">
      <c r="A1032" t="s">
        <v>57</v>
      </c>
      <c r="E1032" s="39" t="s">
        <v>5</v>
      </c>
    </row>
    <row r="1033" spans="1:16" ht="12.75">
      <c r="A1033" t="s">
        <v>50</v>
      </c>
      <c s="34" t="s">
        <v>1584</v>
      </c>
      <c s="34" t="s">
        <v>5571</v>
      </c>
      <c s="35" t="s">
        <v>5</v>
      </c>
      <c s="6" t="s">
        <v>5572</v>
      </c>
      <c s="36" t="s">
        <v>85</v>
      </c>
      <c s="37">
        <v>1</v>
      </c>
      <c s="36">
        <v>0</v>
      </c>
      <c s="36">
        <f>ROUND(G1033*H1033,6)</f>
      </c>
      <c r="L1033" s="38">
        <v>0</v>
      </c>
      <c s="32">
        <f>ROUND(ROUND(L1033,2)*ROUND(G1033,3),2)</f>
      </c>
      <c s="36" t="s">
        <v>98</v>
      </c>
      <c>
        <f>(M1033*21)/100</f>
      </c>
      <c t="s">
        <v>28</v>
      </c>
    </row>
    <row r="1034" spans="1:5" ht="12.75">
      <c r="A1034" s="35" t="s">
        <v>55</v>
      </c>
      <c r="E1034" s="39" t="s">
        <v>5572</v>
      </c>
    </row>
    <row r="1035" spans="1:5" ht="12.75">
      <c r="A1035" s="35" t="s">
        <v>56</v>
      </c>
      <c r="E1035" s="40" t="s">
        <v>5</v>
      </c>
    </row>
    <row r="1036" spans="1:5" ht="12.75">
      <c r="A1036" t="s">
        <v>57</v>
      </c>
      <c r="E1036" s="39" t="s">
        <v>5</v>
      </c>
    </row>
    <row r="1037" spans="1:16" ht="12.75">
      <c r="A1037" t="s">
        <v>50</v>
      </c>
      <c s="34" t="s">
        <v>2168</v>
      </c>
      <c s="34" t="s">
        <v>5573</v>
      </c>
      <c s="35" t="s">
        <v>5</v>
      </c>
      <c s="6" t="s">
        <v>5428</v>
      </c>
      <c s="36" t="s">
        <v>85</v>
      </c>
      <c s="37">
        <v>19</v>
      </c>
      <c s="36">
        <v>0</v>
      </c>
      <c s="36">
        <f>ROUND(G1037*H1037,6)</f>
      </c>
      <c r="L1037" s="38">
        <v>0</v>
      </c>
      <c s="32">
        <f>ROUND(ROUND(L1037,2)*ROUND(G1037,3),2)</f>
      </c>
      <c s="36" t="s">
        <v>98</v>
      </c>
      <c>
        <f>(M1037*21)/100</f>
      </c>
      <c t="s">
        <v>28</v>
      </c>
    </row>
    <row r="1038" spans="1:5" ht="12.75">
      <c r="A1038" s="35" t="s">
        <v>55</v>
      </c>
      <c r="E1038" s="39" t="s">
        <v>5428</v>
      </c>
    </row>
    <row r="1039" spans="1:5" ht="12.75">
      <c r="A1039" s="35" t="s">
        <v>56</v>
      </c>
      <c r="E1039" s="40" t="s">
        <v>5</v>
      </c>
    </row>
    <row r="1040" spans="1:5" ht="12.75">
      <c r="A1040" t="s">
        <v>57</v>
      </c>
      <c r="E1040" s="39" t="s">
        <v>5</v>
      </c>
    </row>
    <row r="1041" spans="1:16" ht="12.75">
      <c r="A1041" t="s">
        <v>50</v>
      </c>
      <c s="34" t="s">
        <v>2172</v>
      </c>
      <c s="34" t="s">
        <v>5574</v>
      </c>
      <c s="35" t="s">
        <v>5</v>
      </c>
      <c s="6" t="s">
        <v>5575</v>
      </c>
      <c s="36" t="s">
        <v>85</v>
      </c>
      <c s="37">
        <v>3</v>
      </c>
      <c s="36">
        <v>0</v>
      </c>
      <c s="36">
        <f>ROUND(G1041*H1041,6)</f>
      </c>
      <c r="L1041" s="38">
        <v>0</v>
      </c>
      <c s="32">
        <f>ROUND(ROUND(L1041,2)*ROUND(G1041,3),2)</f>
      </c>
      <c s="36" t="s">
        <v>98</v>
      </c>
      <c>
        <f>(M1041*21)/100</f>
      </c>
      <c t="s">
        <v>28</v>
      </c>
    </row>
    <row r="1042" spans="1:5" ht="12.75">
      <c r="A1042" s="35" t="s">
        <v>55</v>
      </c>
      <c r="E1042" s="39" t="s">
        <v>5575</v>
      </c>
    </row>
    <row r="1043" spans="1:5" ht="12.75">
      <c r="A1043" s="35" t="s">
        <v>56</v>
      </c>
      <c r="E1043" s="40" t="s">
        <v>5</v>
      </c>
    </row>
    <row r="1044" spans="1:5" ht="12.75">
      <c r="A1044" t="s">
        <v>57</v>
      </c>
      <c r="E1044" s="39" t="s">
        <v>5</v>
      </c>
    </row>
    <row r="1045" spans="1:16" ht="12.75">
      <c r="A1045" t="s">
        <v>50</v>
      </c>
      <c s="34" t="s">
        <v>2177</v>
      </c>
      <c s="34" t="s">
        <v>5576</v>
      </c>
      <c s="35" t="s">
        <v>5</v>
      </c>
      <c s="6" t="s">
        <v>5432</v>
      </c>
      <c s="36" t="s">
        <v>85</v>
      </c>
      <c s="37">
        <v>2</v>
      </c>
      <c s="36">
        <v>0</v>
      </c>
      <c s="36">
        <f>ROUND(G1045*H1045,6)</f>
      </c>
      <c r="L1045" s="38">
        <v>0</v>
      </c>
      <c s="32">
        <f>ROUND(ROUND(L1045,2)*ROUND(G1045,3),2)</f>
      </c>
      <c s="36" t="s">
        <v>98</v>
      </c>
      <c>
        <f>(M1045*21)/100</f>
      </c>
      <c t="s">
        <v>28</v>
      </c>
    </row>
    <row r="1046" spans="1:5" ht="12.75">
      <c r="A1046" s="35" t="s">
        <v>55</v>
      </c>
      <c r="E1046" s="39" t="s">
        <v>5432</v>
      </c>
    </row>
    <row r="1047" spans="1:5" ht="12.75">
      <c r="A1047" s="35" t="s">
        <v>56</v>
      </c>
      <c r="E1047" s="40" t="s">
        <v>5</v>
      </c>
    </row>
    <row r="1048" spans="1:5" ht="12.75">
      <c r="A1048" t="s">
        <v>57</v>
      </c>
      <c r="E1048" s="39" t="s">
        <v>5</v>
      </c>
    </row>
    <row r="1049" spans="1:16" ht="12.75">
      <c r="A1049" t="s">
        <v>50</v>
      </c>
      <c s="34" t="s">
        <v>1589</v>
      </c>
      <c s="34" t="s">
        <v>5577</v>
      </c>
      <c s="35" t="s">
        <v>5</v>
      </c>
      <c s="6" t="s">
        <v>5448</v>
      </c>
      <c s="36" t="s">
        <v>85</v>
      </c>
      <c s="37">
        <v>100</v>
      </c>
      <c s="36">
        <v>0</v>
      </c>
      <c s="36">
        <f>ROUND(G1049*H1049,6)</f>
      </c>
      <c r="L1049" s="38">
        <v>0</v>
      </c>
      <c s="32">
        <f>ROUND(ROUND(L1049,2)*ROUND(G1049,3),2)</f>
      </c>
      <c s="36" t="s">
        <v>98</v>
      </c>
      <c>
        <f>(M1049*21)/100</f>
      </c>
      <c t="s">
        <v>28</v>
      </c>
    </row>
    <row r="1050" spans="1:5" ht="12.75">
      <c r="A1050" s="35" t="s">
        <v>55</v>
      </c>
      <c r="E1050" s="39" t="s">
        <v>5448</v>
      </c>
    </row>
    <row r="1051" spans="1:5" ht="12.75">
      <c r="A1051" s="35" t="s">
        <v>56</v>
      </c>
      <c r="E1051" s="40" t="s">
        <v>5</v>
      </c>
    </row>
    <row r="1052" spans="1:5" ht="12.75">
      <c r="A1052" t="s">
        <v>57</v>
      </c>
      <c r="E1052" s="39" t="s">
        <v>5</v>
      </c>
    </row>
    <row r="1053" spans="1:16" ht="12.75">
      <c r="A1053" t="s">
        <v>50</v>
      </c>
      <c s="34" t="s">
        <v>2181</v>
      </c>
      <c s="34" t="s">
        <v>5578</v>
      </c>
      <c s="35" t="s">
        <v>5</v>
      </c>
      <c s="6" t="s">
        <v>5509</v>
      </c>
      <c s="36" t="s">
        <v>85</v>
      </c>
      <c s="37">
        <v>3</v>
      </c>
      <c s="36">
        <v>0</v>
      </c>
      <c s="36">
        <f>ROUND(G1053*H1053,6)</f>
      </c>
      <c r="L1053" s="38">
        <v>0</v>
      </c>
      <c s="32">
        <f>ROUND(ROUND(L1053,2)*ROUND(G1053,3),2)</f>
      </c>
      <c s="36" t="s">
        <v>98</v>
      </c>
      <c>
        <f>(M1053*21)/100</f>
      </c>
      <c t="s">
        <v>28</v>
      </c>
    </row>
    <row r="1054" spans="1:5" ht="12.75">
      <c r="A1054" s="35" t="s">
        <v>55</v>
      </c>
      <c r="E1054" s="39" t="s">
        <v>5509</v>
      </c>
    </row>
    <row r="1055" spans="1:5" ht="12.75">
      <c r="A1055" s="35" t="s">
        <v>56</v>
      </c>
      <c r="E1055" s="40" t="s">
        <v>5</v>
      </c>
    </row>
    <row r="1056" spans="1:5" ht="12.75">
      <c r="A1056" t="s">
        <v>57</v>
      </c>
      <c r="E1056" s="39" t="s">
        <v>5</v>
      </c>
    </row>
    <row r="1057" spans="1:16" ht="12.75">
      <c r="A1057" t="s">
        <v>50</v>
      </c>
      <c s="34" t="s">
        <v>2186</v>
      </c>
      <c s="34" t="s">
        <v>5579</v>
      </c>
      <c s="35" t="s">
        <v>5</v>
      </c>
      <c s="6" t="s">
        <v>5450</v>
      </c>
      <c s="36" t="s">
        <v>85</v>
      </c>
      <c s="37">
        <v>3</v>
      </c>
      <c s="36">
        <v>0</v>
      </c>
      <c s="36">
        <f>ROUND(G1057*H1057,6)</f>
      </c>
      <c r="L1057" s="38">
        <v>0</v>
      </c>
      <c s="32">
        <f>ROUND(ROUND(L1057,2)*ROUND(G1057,3),2)</f>
      </c>
      <c s="36" t="s">
        <v>98</v>
      </c>
      <c>
        <f>(M1057*21)/100</f>
      </c>
      <c t="s">
        <v>28</v>
      </c>
    </row>
    <row r="1058" spans="1:5" ht="12.75">
      <c r="A1058" s="35" t="s">
        <v>55</v>
      </c>
      <c r="E1058" s="39" t="s">
        <v>5450</v>
      </c>
    </row>
    <row r="1059" spans="1:5" ht="12.75">
      <c r="A1059" s="35" t="s">
        <v>56</v>
      </c>
      <c r="E1059" s="40" t="s">
        <v>5</v>
      </c>
    </row>
    <row r="1060" spans="1:5" ht="12.75">
      <c r="A1060" t="s">
        <v>57</v>
      </c>
      <c r="E1060" s="39" t="s">
        <v>5</v>
      </c>
    </row>
    <row r="1061" spans="1:16" ht="12.75">
      <c r="A1061" t="s">
        <v>50</v>
      </c>
      <c s="34" t="s">
        <v>2191</v>
      </c>
      <c s="34" t="s">
        <v>5580</v>
      </c>
      <c s="35" t="s">
        <v>5</v>
      </c>
      <c s="6" t="s">
        <v>5485</v>
      </c>
      <c s="36" t="s">
        <v>85</v>
      </c>
      <c s="37">
        <v>2</v>
      </c>
      <c s="36">
        <v>0</v>
      </c>
      <c s="36">
        <f>ROUND(G1061*H1061,6)</f>
      </c>
      <c r="L1061" s="38">
        <v>0</v>
      </c>
      <c s="32">
        <f>ROUND(ROUND(L1061,2)*ROUND(G1061,3),2)</f>
      </c>
      <c s="36" t="s">
        <v>98</v>
      </c>
      <c>
        <f>(M1061*21)/100</f>
      </c>
      <c t="s">
        <v>28</v>
      </c>
    </row>
    <row r="1062" spans="1:5" ht="12.75">
      <c r="A1062" s="35" t="s">
        <v>55</v>
      </c>
      <c r="E1062" s="39" t="s">
        <v>5485</v>
      </c>
    </row>
    <row r="1063" spans="1:5" ht="12.75">
      <c r="A1063" s="35" t="s">
        <v>56</v>
      </c>
      <c r="E1063" s="40" t="s">
        <v>5</v>
      </c>
    </row>
    <row r="1064" spans="1:5" ht="12.75">
      <c r="A1064" t="s">
        <v>57</v>
      </c>
      <c r="E1064" s="39" t="s">
        <v>5</v>
      </c>
    </row>
    <row r="1065" spans="1:16" ht="12.75">
      <c r="A1065" t="s">
        <v>50</v>
      </c>
      <c s="34" t="s">
        <v>2195</v>
      </c>
      <c s="34" t="s">
        <v>5581</v>
      </c>
      <c s="35" t="s">
        <v>5</v>
      </c>
      <c s="6" t="s">
        <v>5487</v>
      </c>
      <c s="36" t="s">
        <v>85</v>
      </c>
      <c s="37">
        <v>1</v>
      </c>
      <c s="36">
        <v>0</v>
      </c>
      <c s="36">
        <f>ROUND(G1065*H1065,6)</f>
      </c>
      <c r="L1065" s="38">
        <v>0</v>
      </c>
      <c s="32">
        <f>ROUND(ROUND(L1065,2)*ROUND(G1065,3),2)</f>
      </c>
      <c s="36" t="s">
        <v>98</v>
      </c>
      <c>
        <f>(M1065*21)/100</f>
      </c>
      <c t="s">
        <v>28</v>
      </c>
    </row>
    <row r="1066" spans="1:5" ht="12.75">
      <c r="A1066" s="35" t="s">
        <v>55</v>
      </c>
      <c r="E1066" s="39" t="s">
        <v>5487</v>
      </c>
    </row>
    <row r="1067" spans="1:5" ht="12.75">
      <c r="A1067" s="35" t="s">
        <v>56</v>
      </c>
      <c r="E1067" s="40" t="s">
        <v>5</v>
      </c>
    </row>
    <row r="1068" spans="1:5" ht="12.75">
      <c r="A1068" t="s">
        <v>57</v>
      </c>
      <c r="E1068" s="39" t="s">
        <v>5</v>
      </c>
    </row>
    <row r="1069" spans="1:16" ht="12.75">
      <c r="A1069" t="s">
        <v>50</v>
      </c>
      <c s="34" t="s">
        <v>2200</v>
      </c>
      <c s="34" t="s">
        <v>5582</v>
      </c>
      <c s="35" t="s">
        <v>5</v>
      </c>
      <c s="6" t="s">
        <v>5454</v>
      </c>
      <c s="36" t="s">
        <v>85</v>
      </c>
      <c s="37">
        <v>1</v>
      </c>
      <c s="36">
        <v>0</v>
      </c>
      <c s="36">
        <f>ROUND(G1069*H1069,6)</f>
      </c>
      <c r="L1069" s="38">
        <v>0</v>
      </c>
      <c s="32">
        <f>ROUND(ROUND(L1069,2)*ROUND(G1069,3),2)</f>
      </c>
      <c s="36" t="s">
        <v>98</v>
      </c>
      <c>
        <f>(M1069*21)/100</f>
      </c>
      <c t="s">
        <v>28</v>
      </c>
    </row>
    <row r="1070" spans="1:5" ht="12.75">
      <c r="A1070" s="35" t="s">
        <v>55</v>
      </c>
      <c r="E1070" s="39" t="s">
        <v>5454</v>
      </c>
    </row>
    <row r="1071" spans="1:5" ht="12.75">
      <c r="A1071" s="35" t="s">
        <v>56</v>
      </c>
      <c r="E1071" s="40" t="s">
        <v>5</v>
      </c>
    </row>
    <row r="1072" spans="1:5" ht="12.75">
      <c r="A1072" t="s">
        <v>57</v>
      </c>
      <c r="E1072" s="39" t="s">
        <v>5</v>
      </c>
    </row>
    <row r="1073" spans="1:16" ht="12.75">
      <c r="A1073" t="s">
        <v>50</v>
      </c>
      <c s="34" t="s">
        <v>2203</v>
      </c>
      <c s="34" t="s">
        <v>5583</v>
      </c>
      <c s="35" t="s">
        <v>5</v>
      </c>
      <c s="6" t="s">
        <v>5456</v>
      </c>
      <c s="36" t="s">
        <v>85</v>
      </c>
      <c s="37">
        <v>1</v>
      </c>
      <c s="36">
        <v>0</v>
      </c>
      <c s="36">
        <f>ROUND(G1073*H1073,6)</f>
      </c>
      <c r="L1073" s="38">
        <v>0</v>
      </c>
      <c s="32">
        <f>ROUND(ROUND(L1073,2)*ROUND(G1073,3),2)</f>
      </c>
      <c s="36" t="s">
        <v>98</v>
      </c>
      <c>
        <f>(M1073*21)/100</f>
      </c>
      <c t="s">
        <v>28</v>
      </c>
    </row>
    <row r="1074" spans="1:5" ht="12.75">
      <c r="A1074" s="35" t="s">
        <v>55</v>
      </c>
      <c r="E1074" s="39" t="s">
        <v>5456</v>
      </c>
    </row>
    <row r="1075" spans="1:5" ht="12.75">
      <c r="A1075" s="35" t="s">
        <v>56</v>
      </c>
      <c r="E1075" s="40" t="s">
        <v>5</v>
      </c>
    </row>
    <row r="1076" spans="1:5" ht="12.75">
      <c r="A1076" t="s">
        <v>57</v>
      </c>
      <c r="E1076" s="39" t="s">
        <v>5</v>
      </c>
    </row>
    <row r="1077" spans="1:16" ht="12.75">
      <c r="A1077" t="s">
        <v>50</v>
      </c>
      <c s="34" t="s">
        <v>2206</v>
      </c>
      <c s="34" t="s">
        <v>5584</v>
      </c>
      <c s="35" t="s">
        <v>5</v>
      </c>
      <c s="6" t="s">
        <v>5491</v>
      </c>
      <c s="36" t="s">
        <v>85</v>
      </c>
      <c s="37">
        <v>1</v>
      </c>
      <c s="36">
        <v>0</v>
      </c>
      <c s="36">
        <f>ROUND(G1077*H1077,6)</f>
      </c>
      <c r="L1077" s="38">
        <v>0</v>
      </c>
      <c s="32">
        <f>ROUND(ROUND(L1077,2)*ROUND(G1077,3),2)</f>
      </c>
      <c s="36" t="s">
        <v>98</v>
      </c>
      <c>
        <f>(M1077*21)/100</f>
      </c>
      <c t="s">
        <v>28</v>
      </c>
    </row>
    <row r="1078" spans="1:5" ht="12.75">
      <c r="A1078" s="35" t="s">
        <v>55</v>
      </c>
      <c r="E1078" s="39" t="s">
        <v>5491</v>
      </c>
    </row>
    <row r="1079" spans="1:5" ht="12.75">
      <c r="A1079" s="35" t="s">
        <v>56</v>
      </c>
      <c r="E1079" s="40" t="s">
        <v>5</v>
      </c>
    </row>
    <row r="1080" spans="1:5" ht="12.75">
      <c r="A1080" t="s">
        <v>57</v>
      </c>
      <c r="E1080" s="39" t="s">
        <v>5</v>
      </c>
    </row>
    <row r="1081" spans="1:16" ht="12.75">
      <c r="A1081" t="s">
        <v>50</v>
      </c>
      <c s="34" t="s">
        <v>2209</v>
      </c>
      <c s="34" t="s">
        <v>5585</v>
      </c>
      <c s="35" t="s">
        <v>5</v>
      </c>
      <c s="6" t="s">
        <v>5462</v>
      </c>
      <c s="36" t="s">
        <v>342</v>
      </c>
      <c s="37">
        <v>7</v>
      </c>
      <c s="36">
        <v>0</v>
      </c>
      <c s="36">
        <f>ROUND(G1081*H1081,6)</f>
      </c>
      <c r="L1081" s="38">
        <v>0</v>
      </c>
      <c s="32">
        <f>ROUND(ROUND(L1081,2)*ROUND(G1081,3),2)</f>
      </c>
      <c s="36" t="s">
        <v>98</v>
      </c>
      <c>
        <f>(M1081*21)/100</f>
      </c>
      <c t="s">
        <v>28</v>
      </c>
    </row>
    <row r="1082" spans="1:5" ht="12.75">
      <c r="A1082" s="35" t="s">
        <v>55</v>
      </c>
      <c r="E1082" s="39" t="s">
        <v>5462</v>
      </c>
    </row>
    <row r="1083" spans="1:5" ht="12.75">
      <c r="A1083" s="35" t="s">
        <v>56</v>
      </c>
      <c r="E1083" s="40" t="s">
        <v>5</v>
      </c>
    </row>
    <row r="1084" spans="1:5" ht="12.75">
      <c r="A1084" t="s">
        <v>57</v>
      </c>
      <c r="E1084" s="39" t="s">
        <v>5</v>
      </c>
    </row>
    <row r="1085" spans="1:13" ht="12.75">
      <c r="A1085" t="s">
        <v>47</v>
      </c>
      <c r="C1085" s="31" t="s">
        <v>5586</v>
      </c>
      <c r="E1085" s="33" t="s">
        <v>5587</v>
      </c>
      <c r="J1085" s="32">
        <f>0</f>
      </c>
      <c s="32">
        <f>0</f>
      </c>
      <c s="32">
        <f>0+L1086+L1090+L1094+L1098+L1102+L1106+L1110+L1114+L1118+L1122+L1126+L1130+L1134+L1138+L1142+L1146+L1150+L1154+L1158+L1162</f>
      </c>
      <c s="32">
        <f>0+M1086+M1090+M1094+M1098+M1102+M1106+M1110+M1114+M1118+M1122+M1126+M1130+M1134+M1138+M1142+M1146+M1150+M1154+M1158+M1162</f>
      </c>
    </row>
    <row r="1086" spans="1:16" ht="12.75">
      <c r="A1086" t="s">
        <v>50</v>
      </c>
      <c s="34" t="s">
        <v>2212</v>
      </c>
      <c s="34" t="s">
        <v>5588</v>
      </c>
      <c s="35" t="s">
        <v>5</v>
      </c>
      <c s="6" t="s">
        <v>5589</v>
      </c>
      <c s="36" t="s">
        <v>85</v>
      </c>
      <c s="37">
        <v>1</v>
      </c>
      <c s="36">
        <v>0</v>
      </c>
      <c s="36">
        <f>ROUND(G1086*H1086,6)</f>
      </c>
      <c r="L1086" s="38">
        <v>0</v>
      </c>
      <c s="32">
        <f>ROUND(ROUND(L1086,2)*ROUND(G1086,3),2)</f>
      </c>
      <c s="36" t="s">
        <v>98</v>
      </c>
      <c>
        <f>(M1086*21)/100</f>
      </c>
      <c t="s">
        <v>28</v>
      </c>
    </row>
    <row r="1087" spans="1:5" ht="12.75">
      <c r="A1087" s="35" t="s">
        <v>55</v>
      </c>
      <c r="E1087" s="39" t="s">
        <v>5589</v>
      </c>
    </row>
    <row r="1088" spans="1:5" ht="12.75">
      <c r="A1088" s="35" t="s">
        <v>56</v>
      </c>
      <c r="E1088" s="40" t="s">
        <v>5</v>
      </c>
    </row>
    <row r="1089" spans="1:5" ht="12.75">
      <c r="A1089" t="s">
        <v>57</v>
      </c>
      <c r="E1089" s="39" t="s">
        <v>5</v>
      </c>
    </row>
    <row r="1090" spans="1:16" ht="12.75">
      <c r="A1090" t="s">
        <v>50</v>
      </c>
      <c s="34" t="s">
        <v>1594</v>
      </c>
      <c s="34" t="s">
        <v>5590</v>
      </c>
      <c s="35" t="s">
        <v>5</v>
      </c>
      <c s="6" t="s">
        <v>5591</v>
      </c>
      <c s="36" t="s">
        <v>85</v>
      </c>
      <c s="37">
        <v>1</v>
      </c>
      <c s="36">
        <v>0</v>
      </c>
      <c s="36">
        <f>ROUND(G1090*H1090,6)</f>
      </c>
      <c r="L1090" s="38">
        <v>0</v>
      </c>
      <c s="32">
        <f>ROUND(ROUND(L1090,2)*ROUND(G1090,3),2)</f>
      </c>
      <c s="36" t="s">
        <v>98</v>
      </c>
      <c>
        <f>(M1090*21)/100</f>
      </c>
      <c t="s">
        <v>28</v>
      </c>
    </row>
    <row r="1091" spans="1:5" ht="12.75">
      <c r="A1091" s="35" t="s">
        <v>55</v>
      </c>
      <c r="E1091" s="39" t="s">
        <v>5591</v>
      </c>
    </row>
    <row r="1092" spans="1:5" ht="12.75">
      <c r="A1092" s="35" t="s">
        <v>56</v>
      </c>
      <c r="E1092" s="40" t="s">
        <v>5</v>
      </c>
    </row>
    <row r="1093" spans="1:5" ht="12.75">
      <c r="A1093" t="s">
        <v>57</v>
      </c>
      <c r="E1093" s="39" t="s">
        <v>5</v>
      </c>
    </row>
    <row r="1094" spans="1:16" ht="12.75">
      <c r="A1094" t="s">
        <v>50</v>
      </c>
      <c s="34" t="s">
        <v>2216</v>
      </c>
      <c s="34" t="s">
        <v>5592</v>
      </c>
      <c s="35" t="s">
        <v>5</v>
      </c>
      <c s="6" t="s">
        <v>5470</v>
      </c>
      <c s="36" t="s">
        <v>85</v>
      </c>
      <c s="37">
        <v>1</v>
      </c>
      <c s="36">
        <v>0</v>
      </c>
      <c s="36">
        <f>ROUND(G1094*H1094,6)</f>
      </c>
      <c r="L1094" s="38">
        <v>0</v>
      </c>
      <c s="32">
        <f>ROUND(ROUND(L1094,2)*ROUND(G1094,3),2)</f>
      </c>
      <c s="36" t="s">
        <v>98</v>
      </c>
      <c>
        <f>(M1094*21)/100</f>
      </c>
      <c t="s">
        <v>28</v>
      </c>
    </row>
    <row r="1095" spans="1:5" ht="12.75">
      <c r="A1095" s="35" t="s">
        <v>55</v>
      </c>
      <c r="E1095" s="39" t="s">
        <v>5470</v>
      </c>
    </row>
    <row r="1096" spans="1:5" ht="12.75">
      <c r="A1096" s="35" t="s">
        <v>56</v>
      </c>
      <c r="E1096" s="40" t="s">
        <v>5</v>
      </c>
    </row>
    <row r="1097" spans="1:5" ht="12.75">
      <c r="A1097" t="s">
        <v>57</v>
      </c>
      <c r="E1097" s="39" t="s">
        <v>5</v>
      </c>
    </row>
    <row r="1098" spans="1:16" ht="12.75">
      <c r="A1098" t="s">
        <v>50</v>
      </c>
      <c s="34" t="s">
        <v>1598</v>
      </c>
      <c s="34" t="s">
        <v>5593</v>
      </c>
      <c s="35" t="s">
        <v>5</v>
      </c>
      <c s="6" t="s">
        <v>5472</v>
      </c>
      <c s="36" t="s">
        <v>85</v>
      </c>
      <c s="37">
        <v>1</v>
      </c>
      <c s="36">
        <v>0</v>
      </c>
      <c s="36">
        <f>ROUND(G1098*H1098,6)</f>
      </c>
      <c r="L1098" s="38">
        <v>0</v>
      </c>
      <c s="32">
        <f>ROUND(ROUND(L1098,2)*ROUND(G1098,3),2)</f>
      </c>
      <c s="36" t="s">
        <v>98</v>
      </c>
      <c>
        <f>(M1098*21)/100</f>
      </c>
      <c t="s">
        <v>28</v>
      </c>
    </row>
    <row r="1099" spans="1:5" ht="12.75">
      <c r="A1099" s="35" t="s">
        <v>55</v>
      </c>
      <c r="E1099" s="39" t="s">
        <v>5472</v>
      </c>
    </row>
    <row r="1100" spans="1:5" ht="12.75">
      <c r="A1100" s="35" t="s">
        <v>56</v>
      </c>
      <c r="E1100" s="40" t="s">
        <v>5</v>
      </c>
    </row>
    <row r="1101" spans="1:5" ht="12.75">
      <c r="A1101" t="s">
        <v>57</v>
      </c>
      <c r="E1101" s="39" t="s">
        <v>5</v>
      </c>
    </row>
    <row r="1102" spans="1:16" ht="12.75">
      <c r="A1102" t="s">
        <v>50</v>
      </c>
      <c s="34" t="s">
        <v>2220</v>
      </c>
      <c s="34" t="s">
        <v>5594</v>
      </c>
      <c s="35" t="s">
        <v>5</v>
      </c>
      <c s="6" t="s">
        <v>5412</v>
      </c>
      <c s="36" t="s">
        <v>85</v>
      </c>
      <c s="37">
        <v>2</v>
      </c>
      <c s="36">
        <v>0</v>
      </c>
      <c s="36">
        <f>ROUND(G1102*H1102,6)</f>
      </c>
      <c r="L1102" s="38">
        <v>0</v>
      </c>
      <c s="32">
        <f>ROUND(ROUND(L1102,2)*ROUND(G1102,3),2)</f>
      </c>
      <c s="36" t="s">
        <v>98</v>
      </c>
      <c>
        <f>(M1102*21)/100</f>
      </c>
      <c t="s">
        <v>28</v>
      </c>
    </row>
    <row r="1103" spans="1:5" ht="12.75">
      <c r="A1103" s="35" t="s">
        <v>55</v>
      </c>
      <c r="E1103" s="39" t="s">
        <v>5412</v>
      </c>
    </row>
    <row r="1104" spans="1:5" ht="12.75">
      <c r="A1104" s="35" t="s">
        <v>56</v>
      </c>
      <c r="E1104" s="40" t="s">
        <v>5</v>
      </c>
    </row>
    <row r="1105" spans="1:5" ht="12.75">
      <c r="A1105" t="s">
        <v>57</v>
      </c>
      <c r="E1105" s="39" t="s">
        <v>5</v>
      </c>
    </row>
    <row r="1106" spans="1:16" ht="12.75">
      <c r="A1106" t="s">
        <v>50</v>
      </c>
      <c s="34" t="s">
        <v>1602</v>
      </c>
      <c s="34" t="s">
        <v>5595</v>
      </c>
      <c s="35" t="s">
        <v>5</v>
      </c>
      <c s="6" t="s">
        <v>5416</v>
      </c>
      <c s="36" t="s">
        <v>85</v>
      </c>
      <c s="37">
        <v>2</v>
      </c>
      <c s="36">
        <v>0</v>
      </c>
      <c s="36">
        <f>ROUND(G1106*H1106,6)</f>
      </c>
      <c r="L1106" s="38">
        <v>0</v>
      </c>
      <c s="32">
        <f>ROUND(ROUND(L1106,2)*ROUND(G1106,3),2)</f>
      </c>
      <c s="36" t="s">
        <v>98</v>
      </c>
      <c>
        <f>(M1106*21)/100</f>
      </c>
      <c t="s">
        <v>28</v>
      </c>
    </row>
    <row r="1107" spans="1:5" ht="12.75">
      <c r="A1107" s="35" t="s">
        <v>55</v>
      </c>
      <c r="E1107" s="39" t="s">
        <v>5416</v>
      </c>
    </row>
    <row r="1108" spans="1:5" ht="12.75">
      <c r="A1108" s="35" t="s">
        <v>56</v>
      </c>
      <c r="E1108" s="40" t="s">
        <v>5</v>
      </c>
    </row>
    <row r="1109" spans="1:5" ht="12.75">
      <c r="A1109" t="s">
        <v>57</v>
      </c>
      <c r="E1109" s="39" t="s">
        <v>5</v>
      </c>
    </row>
    <row r="1110" spans="1:16" ht="12.75">
      <c r="A1110" t="s">
        <v>50</v>
      </c>
      <c s="34" t="s">
        <v>1606</v>
      </c>
      <c s="34" t="s">
        <v>5596</v>
      </c>
      <c s="35" t="s">
        <v>5</v>
      </c>
      <c s="6" t="s">
        <v>5597</v>
      </c>
      <c s="36" t="s">
        <v>85</v>
      </c>
      <c s="37">
        <v>2</v>
      </c>
      <c s="36">
        <v>0</v>
      </c>
      <c s="36">
        <f>ROUND(G1110*H1110,6)</f>
      </c>
      <c r="L1110" s="38">
        <v>0</v>
      </c>
      <c s="32">
        <f>ROUND(ROUND(L1110,2)*ROUND(G1110,3),2)</f>
      </c>
      <c s="36" t="s">
        <v>98</v>
      </c>
      <c>
        <f>(M1110*21)/100</f>
      </c>
      <c t="s">
        <v>28</v>
      </c>
    </row>
    <row r="1111" spans="1:5" ht="12.75">
      <c r="A1111" s="35" t="s">
        <v>55</v>
      </c>
      <c r="E1111" s="39" t="s">
        <v>5597</v>
      </c>
    </row>
    <row r="1112" spans="1:5" ht="12.75">
      <c r="A1112" s="35" t="s">
        <v>56</v>
      </c>
      <c r="E1112" s="40" t="s">
        <v>5</v>
      </c>
    </row>
    <row r="1113" spans="1:5" ht="12.75">
      <c r="A1113" t="s">
        <v>57</v>
      </c>
      <c r="E1113" s="39" t="s">
        <v>5</v>
      </c>
    </row>
    <row r="1114" spans="1:16" ht="12.75">
      <c r="A1114" t="s">
        <v>50</v>
      </c>
      <c s="34" t="s">
        <v>2224</v>
      </c>
      <c s="34" t="s">
        <v>5598</v>
      </c>
      <c s="35" t="s">
        <v>5</v>
      </c>
      <c s="6" t="s">
        <v>5572</v>
      </c>
      <c s="36" t="s">
        <v>85</v>
      </c>
      <c s="37">
        <v>1</v>
      </c>
      <c s="36">
        <v>0</v>
      </c>
      <c s="36">
        <f>ROUND(G1114*H1114,6)</f>
      </c>
      <c r="L1114" s="38">
        <v>0</v>
      </c>
      <c s="32">
        <f>ROUND(ROUND(L1114,2)*ROUND(G1114,3),2)</f>
      </c>
      <c s="36" t="s">
        <v>98</v>
      </c>
      <c>
        <f>(M1114*21)/100</f>
      </c>
      <c t="s">
        <v>28</v>
      </c>
    </row>
    <row r="1115" spans="1:5" ht="12.75">
      <c r="A1115" s="35" t="s">
        <v>55</v>
      </c>
      <c r="E1115" s="39" t="s">
        <v>5572</v>
      </c>
    </row>
    <row r="1116" spans="1:5" ht="12.75">
      <c r="A1116" s="35" t="s">
        <v>56</v>
      </c>
      <c r="E1116" s="40" t="s">
        <v>5</v>
      </c>
    </row>
    <row r="1117" spans="1:5" ht="12.75">
      <c r="A1117" t="s">
        <v>57</v>
      </c>
      <c r="E1117" s="39" t="s">
        <v>5</v>
      </c>
    </row>
    <row r="1118" spans="1:16" ht="12.75">
      <c r="A1118" t="s">
        <v>50</v>
      </c>
      <c s="34" t="s">
        <v>1610</v>
      </c>
      <c s="34" t="s">
        <v>5599</v>
      </c>
      <c s="35" t="s">
        <v>5</v>
      </c>
      <c s="6" t="s">
        <v>5428</v>
      </c>
      <c s="36" t="s">
        <v>85</v>
      </c>
      <c s="37">
        <v>1</v>
      </c>
      <c s="36">
        <v>0</v>
      </c>
      <c s="36">
        <f>ROUND(G1118*H1118,6)</f>
      </c>
      <c r="L1118" s="38">
        <v>0</v>
      </c>
      <c s="32">
        <f>ROUND(ROUND(L1118,2)*ROUND(G1118,3),2)</f>
      </c>
      <c s="36" t="s">
        <v>98</v>
      </c>
      <c>
        <f>(M1118*21)/100</f>
      </c>
      <c t="s">
        <v>28</v>
      </c>
    </row>
    <row r="1119" spans="1:5" ht="12.75">
      <c r="A1119" s="35" t="s">
        <v>55</v>
      </c>
      <c r="E1119" s="39" t="s">
        <v>5428</v>
      </c>
    </row>
    <row r="1120" spans="1:5" ht="12.75">
      <c r="A1120" s="35" t="s">
        <v>56</v>
      </c>
      <c r="E1120" s="40" t="s">
        <v>5</v>
      </c>
    </row>
    <row r="1121" spans="1:5" ht="12.75">
      <c r="A1121" t="s">
        <v>57</v>
      </c>
      <c r="E1121" s="39" t="s">
        <v>5</v>
      </c>
    </row>
    <row r="1122" spans="1:16" ht="12.75">
      <c r="A1122" t="s">
        <v>50</v>
      </c>
      <c s="34" t="s">
        <v>1614</v>
      </c>
      <c s="34" t="s">
        <v>5600</v>
      </c>
      <c s="35" t="s">
        <v>5</v>
      </c>
      <c s="6" t="s">
        <v>5430</v>
      </c>
      <c s="36" t="s">
        <v>85</v>
      </c>
      <c s="37">
        <v>1</v>
      </c>
      <c s="36">
        <v>0</v>
      </c>
      <c s="36">
        <f>ROUND(G1122*H1122,6)</f>
      </c>
      <c r="L1122" s="38">
        <v>0</v>
      </c>
      <c s="32">
        <f>ROUND(ROUND(L1122,2)*ROUND(G1122,3),2)</f>
      </c>
      <c s="36" t="s">
        <v>98</v>
      </c>
      <c>
        <f>(M1122*21)/100</f>
      </c>
      <c t="s">
        <v>28</v>
      </c>
    </row>
    <row r="1123" spans="1:5" ht="12.75">
      <c r="A1123" s="35" t="s">
        <v>55</v>
      </c>
      <c r="E1123" s="39" t="s">
        <v>5430</v>
      </c>
    </row>
    <row r="1124" spans="1:5" ht="12.75">
      <c r="A1124" s="35" t="s">
        <v>56</v>
      </c>
      <c r="E1124" s="40" t="s">
        <v>5</v>
      </c>
    </row>
    <row r="1125" spans="1:5" ht="12.75">
      <c r="A1125" t="s">
        <v>57</v>
      </c>
      <c r="E1125" s="39" t="s">
        <v>5</v>
      </c>
    </row>
    <row r="1126" spans="1:16" ht="12.75">
      <c r="A1126" t="s">
        <v>50</v>
      </c>
      <c s="34" t="s">
        <v>1619</v>
      </c>
      <c s="34" t="s">
        <v>5601</v>
      </c>
      <c s="35" t="s">
        <v>5</v>
      </c>
      <c s="6" t="s">
        <v>5602</v>
      </c>
      <c s="36" t="s">
        <v>85</v>
      </c>
      <c s="37">
        <v>2</v>
      </c>
      <c s="36">
        <v>0</v>
      </c>
      <c s="36">
        <f>ROUND(G1126*H1126,6)</f>
      </c>
      <c r="L1126" s="38">
        <v>0</v>
      </c>
      <c s="32">
        <f>ROUND(ROUND(L1126,2)*ROUND(G1126,3),2)</f>
      </c>
      <c s="36" t="s">
        <v>98</v>
      </c>
      <c>
        <f>(M1126*21)/100</f>
      </c>
      <c t="s">
        <v>28</v>
      </c>
    </row>
    <row r="1127" spans="1:5" ht="12.75">
      <c r="A1127" s="35" t="s">
        <v>55</v>
      </c>
      <c r="E1127" s="39" t="s">
        <v>5602</v>
      </c>
    </row>
    <row r="1128" spans="1:5" ht="12.75">
      <c r="A1128" s="35" t="s">
        <v>56</v>
      </c>
      <c r="E1128" s="40" t="s">
        <v>5</v>
      </c>
    </row>
    <row r="1129" spans="1:5" ht="12.75">
      <c r="A1129" t="s">
        <v>57</v>
      </c>
      <c r="E1129" s="39" t="s">
        <v>5</v>
      </c>
    </row>
    <row r="1130" spans="1:16" ht="12.75">
      <c r="A1130" t="s">
        <v>50</v>
      </c>
      <c s="34" t="s">
        <v>5603</v>
      </c>
      <c s="34" t="s">
        <v>5604</v>
      </c>
      <c s="35" t="s">
        <v>5</v>
      </c>
      <c s="6" t="s">
        <v>5605</v>
      </c>
      <c s="36" t="s">
        <v>85</v>
      </c>
      <c s="37">
        <v>1</v>
      </c>
      <c s="36">
        <v>0</v>
      </c>
      <c s="36">
        <f>ROUND(G1130*H1130,6)</f>
      </c>
      <c r="L1130" s="38">
        <v>0</v>
      </c>
      <c s="32">
        <f>ROUND(ROUND(L1130,2)*ROUND(G1130,3),2)</f>
      </c>
      <c s="36" t="s">
        <v>98</v>
      </c>
      <c>
        <f>(M1130*21)/100</f>
      </c>
      <c t="s">
        <v>28</v>
      </c>
    </row>
    <row r="1131" spans="1:5" ht="12.75">
      <c r="A1131" s="35" t="s">
        <v>55</v>
      </c>
      <c r="E1131" s="39" t="s">
        <v>5605</v>
      </c>
    </row>
    <row r="1132" spans="1:5" ht="12.75">
      <c r="A1132" s="35" t="s">
        <v>56</v>
      </c>
      <c r="E1132" s="40" t="s">
        <v>5</v>
      </c>
    </row>
    <row r="1133" spans="1:5" ht="12.75">
      <c r="A1133" t="s">
        <v>57</v>
      </c>
      <c r="E1133" s="39" t="s">
        <v>5</v>
      </c>
    </row>
    <row r="1134" spans="1:16" ht="12.75">
      <c r="A1134" t="s">
        <v>50</v>
      </c>
      <c s="34" t="s">
        <v>2251</v>
      </c>
      <c s="34" t="s">
        <v>5606</v>
      </c>
      <c s="35" t="s">
        <v>5</v>
      </c>
      <c s="6" t="s">
        <v>5607</v>
      </c>
      <c s="36" t="s">
        <v>85</v>
      </c>
      <c s="37">
        <v>1</v>
      </c>
      <c s="36">
        <v>0</v>
      </c>
      <c s="36">
        <f>ROUND(G1134*H1134,6)</f>
      </c>
      <c r="L1134" s="38">
        <v>0</v>
      </c>
      <c s="32">
        <f>ROUND(ROUND(L1134,2)*ROUND(G1134,3),2)</f>
      </c>
      <c s="36" t="s">
        <v>98</v>
      </c>
      <c>
        <f>(M1134*21)/100</f>
      </c>
      <c t="s">
        <v>28</v>
      </c>
    </row>
    <row r="1135" spans="1:5" ht="12.75">
      <c r="A1135" s="35" t="s">
        <v>55</v>
      </c>
      <c r="E1135" s="39" t="s">
        <v>5607</v>
      </c>
    </row>
    <row r="1136" spans="1:5" ht="12.75">
      <c r="A1136" s="35" t="s">
        <v>56</v>
      </c>
      <c r="E1136" s="40" t="s">
        <v>5</v>
      </c>
    </row>
    <row r="1137" spans="1:5" ht="12.75">
      <c r="A1137" t="s">
        <v>57</v>
      </c>
      <c r="E1137" s="39" t="s">
        <v>5</v>
      </c>
    </row>
    <row r="1138" spans="1:16" ht="12.75">
      <c r="A1138" t="s">
        <v>50</v>
      </c>
      <c s="34" t="s">
        <v>2255</v>
      </c>
      <c s="34" t="s">
        <v>5608</v>
      </c>
      <c s="35" t="s">
        <v>5</v>
      </c>
      <c s="6" t="s">
        <v>5448</v>
      </c>
      <c s="36" t="s">
        <v>85</v>
      </c>
      <c s="37">
        <v>20</v>
      </c>
      <c s="36">
        <v>0</v>
      </c>
      <c s="36">
        <f>ROUND(G1138*H1138,6)</f>
      </c>
      <c r="L1138" s="38">
        <v>0</v>
      </c>
      <c s="32">
        <f>ROUND(ROUND(L1138,2)*ROUND(G1138,3),2)</f>
      </c>
      <c s="36" t="s">
        <v>98</v>
      </c>
      <c>
        <f>(M1138*21)/100</f>
      </c>
      <c t="s">
        <v>28</v>
      </c>
    </row>
    <row r="1139" spans="1:5" ht="12.75">
      <c r="A1139" s="35" t="s">
        <v>55</v>
      </c>
      <c r="E1139" s="39" t="s">
        <v>5448</v>
      </c>
    </row>
    <row r="1140" spans="1:5" ht="12.75">
      <c r="A1140" s="35" t="s">
        <v>56</v>
      </c>
      <c r="E1140" s="40" t="s">
        <v>5</v>
      </c>
    </row>
    <row r="1141" spans="1:5" ht="12.75">
      <c r="A1141" t="s">
        <v>57</v>
      </c>
      <c r="E1141" s="39" t="s">
        <v>5</v>
      </c>
    </row>
    <row r="1142" spans="1:16" ht="12.75">
      <c r="A1142" t="s">
        <v>50</v>
      </c>
      <c s="34" t="s">
        <v>2259</v>
      </c>
      <c s="34" t="s">
        <v>5609</v>
      </c>
      <c s="35" t="s">
        <v>5</v>
      </c>
      <c s="6" t="s">
        <v>5509</v>
      </c>
      <c s="36" t="s">
        <v>85</v>
      </c>
      <c s="37">
        <v>9</v>
      </c>
      <c s="36">
        <v>0</v>
      </c>
      <c s="36">
        <f>ROUND(G1142*H1142,6)</f>
      </c>
      <c r="L1142" s="38">
        <v>0</v>
      </c>
      <c s="32">
        <f>ROUND(ROUND(L1142,2)*ROUND(G1142,3),2)</f>
      </c>
      <c s="36" t="s">
        <v>98</v>
      </c>
      <c>
        <f>(M1142*21)/100</f>
      </c>
      <c t="s">
        <v>28</v>
      </c>
    </row>
    <row r="1143" spans="1:5" ht="12.75">
      <c r="A1143" s="35" t="s">
        <v>55</v>
      </c>
      <c r="E1143" s="39" t="s">
        <v>5509</v>
      </c>
    </row>
    <row r="1144" spans="1:5" ht="12.75">
      <c r="A1144" s="35" t="s">
        <v>56</v>
      </c>
      <c r="E1144" s="40" t="s">
        <v>5</v>
      </c>
    </row>
    <row r="1145" spans="1:5" ht="12.75">
      <c r="A1145" t="s">
        <v>57</v>
      </c>
      <c r="E1145" s="39" t="s">
        <v>5</v>
      </c>
    </row>
    <row r="1146" spans="1:16" ht="12.75">
      <c r="A1146" t="s">
        <v>50</v>
      </c>
      <c s="34" t="s">
        <v>2263</v>
      </c>
      <c s="34" t="s">
        <v>5610</v>
      </c>
      <c s="35" t="s">
        <v>5</v>
      </c>
      <c s="6" t="s">
        <v>5450</v>
      </c>
      <c s="36" t="s">
        <v>85</v>
      </c>
      <c s="37">
        <v>3</v>
      </c>
      <c s="36">
        <v>0</v>
      </c>
      <c s="36">
        <f>ROUND(G1146*H1146,6)</f>
      </c>
      <c r="L1146" s="38">
        <v>0</v>
      </c>
      <c s="32">
        <f>ROUND(ROUND(L1146,2)*ROUND(G1146,3),2)</f>
      </c>
      <c s="36" t="s">
        <v>98</v>
      </c>
      <c>
        <f>(M1146*21)/100</f>
      </c>
      <c t="s">
        <v>28</v>
      </c>
    </row>
    <row r="1147" spans="1:5" ht="12.75">
      <c r="A1147" s="35" t="s">
        <v>55</v>
      </c>
      <c r="E1147" s="39" t="s">
        <v>5450</v>
      </c>
    </row>
    <row r="1148" spans="1:5" ht="12.75">
      <c r="A1148" s="35" t="s">
        <v>56</v>
      </c>
      <c r="E1148" s="40" t="s">
        <v>5</v>
      </c>
    </row>
    <row r="1149" spans="1:5" ht="12.75">
      <c r="A1149" t="s">
        <v>57</v>
      </c>
      <c r="E1149" s="39" t="s">
        <v>5</v>
      </c>
    </row>
    <row r="1150" spans="1:16" ht="12.75">
      <c r="A1150" t="s">
        <v>50</v>
      </c>
      <c s="34" t="s">
        <v>2267</v>
      </c>
      <c s="34" t="s">
        <v>5611</v>
      </c>
      <c s="35" t="s">
        <v>5</v>
      </c>
      <c s="6" t="s">
        <v>5612</v>
      </c>
      <c s="36" t="s">
        <v>85</v>
      </c>
      <c s="37">
        <v>1</v>
      </c>
      <c s="36">
        <v>0</v>
      </c>
      <c s="36">
        <f>ROUND(G1150*H1150,6)</f>
      </c>
      <c r="L1150" s="38">
        <v>0</v>
      </c>
      <c s="32">
        <f>ROUND(ROUND(L1150,2)*ROUND(G1150,3),2)</f>
      </c>
      <c s="36" t="s">
        <v>98</v>
      </c>
      <c>
        <f>(M1150*21)/100</f>
      </c>
      <c t="s">
        <v>28</v>
      </c>
    </row>
    <row r="1151" spans="1:5" ht="12.75">
      <c r="A1151" s="35" t="s">
        <v>55</v>
      </c>
      <c r="E1151" s="39" t="s">
        <v>5612</v>
      </c>
    </row>
    <row r="1152" spans="1:5" ht="12.75">
      <c r="A1152" s="35" t="s">
        <v>56</v>
      </c>
      <c r="E1152" s="40" t="s">
        <v>5</v>
      </c>
    </row>
    <row r="1153" spans="1:5" ht="12.75">
      <c r="A1153" t="s">
        <v>57</v>
      </c>
      <c r="E1153" s="39" t="s">
        <v>5</v>
      </c>
    </row>
    <row r="1154" spans="1:16" ht="12.75">
      <c r="A1154" t="s">
        <v>50</v>
      </c>
      <c s="34" t="s">
        <v>2271</v>
      </c>
      <c s="34" t="s">
        <v>5613</v>
      </c>
      <c s="35" t="s">
        <v>5</v>
      </c>
      <c s="6" t="s">
        <v>5614</v>
      </c>
      <c s="36" t="s">
        <v>85</v>
      </c>
      <c s="37">
        <v>1</v>
      </c>
      <c s="36">
        <v>0</v>
      </c>
      <c s="36">
        <f>ROUND(G1154*H1154,6)</f>
      </c>
      <c r="L1154" s="38">
        <v>0</v>
      </c>
      <c s="32">
        <f>ROUND(ROUND(L1154,2)*ROUND(G1154,3),2)</f>
      </c>
      <c s="36" t="s">
        <v>98</v>
      </c>
      <c>
        <f>(M1154*21)/100</f>
      </c>
      <c t="s">
        <v>28</v>
      </c>
    </row>
    <row r="1155" spans="1:5" ht="12.75">
      <c r="A1155" s="35" t="s">
        <v>55</v>
      </c>
      <c r="E1155" s="39" t="s">
        <v>5614</v>
      </c>
    </row>
    <row r="1156" spans="1:5" ht="12.75">
      <c r="A1156" s="35" t="s">
        <v>56</v>
      </c>
      <c r="E1156" s="40" t="s">
        <v>5</v>
      </c>
    </row>
    <row r="1157" spans="1:5" ht="12.75">
      <c r="A1157" t="s">
        <v>57</v>
      </c>
      <c r="E1157" s="39" t="s">
        <v>5</v>
      </c>
    </row>
    <row r="1158" spans="1:16" ht="12.75">
      <c r="A1158" t="s">
        <v>50</v>
      </c>
      <c s="34" t="s">
        <v>2275</v>
      </c>
      <c s="34" t="s">
        <v>5615</v>
      </c>
      <c s="35" t="s">
        <v>5</v>
      </c>
      <c s="6" t="s">
        <v>5454</v>
      </c>
      <c s="36" t="s">
        <v>85</v>
      </c>
      <c s="37">
        <v>1</v>
      </c>
      <c s="36">
        <v>0</v>
      </c>
      <c s="36">
        <f>ROUND(G1158*H1158,6)</f>
      </c>
      <c r="L1158" s="38">
        <v>0</v>
      </c>
      <c s="32">
        <f>ROUND(ROUND(L1158,2)*ROUND(G1158,3),2)</f>
      </c>
      <c s="36" t="s">
        <v>98</v>
      </c>
      <c>
        <f>(M1158*21)/100</f>
      </c>
      <c t="s">
        <v>28</v>
      </c>
    </row>
    <row r="1159" spans="1:5" ht="12.75">
      <c r="A1159" s="35" t="s">
        <v>55</v>
      </c>
      <c r="E1159" s="39" t="s">
        <v>5454</v>
      </c>
    </row>
    <row r="1160" spans="1:5" ht="12.75">
      <c r="A1160" s="35" t="s">
        <v>56</v>
      </c>
      <c r="E1160" s="40" t="s">
        <v>5</v>
      </c>
    </row>
    <row r="1161" spans="1:5" ht="12.75">
      <c r="A1161" t="s">
        <v>57</v>
      </c>
      <c r="E1161" s="39" t="s">
        <v>5</v>
      </c>
    </row>
    <row r="1162" spans="1:16" ht="12.75">
      <c r="A1162" t="s">
        <v>50</v>
      </c>
      <c s="34" t="s">
        <v>2279</v>
      </c>
      <c s="34" t="s">
        <v>5616</v>
      </c>
      <c s="35" t="s">
        <v>5</v>
      </c>
      <c s="6" t="s">
        <v>5462</v>
      </c>
      <c s="36" t="s">
        <v>342</v>
      </c>
      <c s="37">
        <v>7</v>
      </c>
      <c s="36">
        <v>0</v>
      </c>
      <c s="36">
        <f>ROUND(G1162*H1162,6)</f>
      </c>
      <c r="L1162" s="38">
        <v>0</v>
      </c>
      <c s="32">
        <f>ROUND(ROUND(L1162,2)*ROUND(G1162,3),2)</f>
      </c>
      <c s="36" t="s">
        <v>98</v>
      </c>
      <c>
        <f>(M1162*21)/100</f>
      </c>
      <c t="s">
        <v>28</v>
      </c>
    </row>
    <row r="1163" spans="1:5" ht="12.75">
      <c r="A1163" s="35" t="s">
        <v>55</v>
      </c>
      <c r="E1163" s="39" t="s">
        <v>5462</v>
      </c>
    </row>
    <row r="1164" spans="1:5" ht="12.75">
      <c r="A1164" s="35" t="s">
        <v>56</v>
      </c>
      <c r="E1164" s="40" t="s">
        <v>5</v>
      </c>
    </row>
    <row r="1165" spans="1:5" ht="12.75">
      <c r="A1165" t="s">
        <v>57</v>
      </c>
      <c r="E1165" s="39" t="s">
        <v>5</v>
      </c>
    </row>
    <row r="1166" spans="1:13" ht="12.75">
      <c r="A1166" t="s">
        <v>47</v>
      </c>
      <c r="C1166" s="31" t="s">
        <v>5617</v>
      </c>
      <c r="E1166" s="33" t="s">
        <v>5618</v>
      </c>
      <c r="J1166" s="32">
        <f>0</f>
      </c>
      <c s="32">
        <f>0</f>
      </c>
      <c s="32">
        <f>0+L1167+L1171+L1175+L1179+L1183+L1187+L1191+L1195+L1199+L1203+L1207+L1211+L1215+L1219+L1223+L1227+L1231+L1235+L1239+L1243+L1247+L1251+L1255</f>
      </c>
      <c s="32">
        <f>0+M1167+M1171+M1175+M1179+M1183+M1187+M1191+M1195+M1199+M1203+M1207+M1211+M1215+M1219+M1223+M1227+M1231+M1235+M1239+M1243+M1247+M1251+M1255</f>
      </c>
    </row>
    <row r="1167" spans="1:16" ht="12.75">
      <c r="A1167" t="s">
        <v>50</v>
      </c>
      <c s="34" t="s">
        <v>2283</v>
      </c>
      <c s="34" t="s">
        <v>5619</v>
      </c>
      <c s="35" t="s">
        <v>5</v>
      </c>
      <c s="6" t="s">
        <v>5589</v>
      </c>
      <c s="36" t="s">
        <v>85</v>
      </c>
      <c s="37">
        <v>1</v>
      </c>
      <c s="36">
        <v>0</v>
      </c>
      <c s="36">
        <f>ROUND(G1167*H1167,6)</f>
      </c>
      <c r="L1167" s="38">
        <v>0</v>
      </c>
      <c s="32">
        <f>ROUND(ROUND(L1167,2)*ROUND(G1167,3),2)</f>
      </c>
      <c s="36" t="s">
        <v>98</v>
      </c>
      <c>
        <f>(M1167*21)/100</f>
      </c>
      <c t="s">
        <v>28</v>
      </c>
    </row>
    <row r="1168" spans="1:5" ht="12.75">
      <c r="A1168" s="35" t="s">
        <v>55</v>
      </c>
      <c r="E1168" s="39" t="s">
        <v>5589</v>
      </c>
    </row>
    <row r="1169" spans="1:5" ht="12.75">
      <c r="A1169" s="35" t="s">
        <v>56</v>
      </c>
      <c r="E1169" s="40" t="s">
        <v>5</v>
      </c>
    </row>
    <row r="1170" spans="1:5" ht="12.75">
      <c r="A1170" t="s">
        <v>57</v>
      </c>
      <c r="E1170" s="39" t="s">
        <v>5</v>
      </c>
    </row>
    <row r="1171" spans="1:16" ht="12.75">
      <c r="A1171" t="s">
        <v>50</v>
      </c>
      <c s="34" t="s">
        <v>2287</v>
      </c>
      <c s="34" t="s">
        <v>5620</v>
      </c>
      <c s="35" t="s">
        <v>5</v>
      </c>
      <c s="6" t="s">
        <v>5591</v>
      </c>
      <c s="36" t="s">
        <v>85</v>
      </c>
      <c s="37">
        <v>1</v>
      </c>
      <c s="36">
        <v>0</v>
      </c>
      <c s="36">
        <f>ROUND(G1171*H1171,6)</f>
      </c>
      <c r="L1171" s="38">
        <v>0</v>
      </c>
      <c s="32">
        <f>ROUND(ROUND(L1171,2)*ROUND(G1171,3),2)</f>
      </c>
      <c s="36" t="s">
        <v>98</v>
      </c>
      <c>
        <f>(M1171*21)/100</f>
      </c>
      <c t="s">
        <v>28</v>
      </c>
    </row>
    <row r="1172" spans="1:5" ht="12.75">
      <c r="A1172" s="35" t="s">
        <v>55</v>
      </c>
      <c r="E1172" s="39" t="s">
        <v>5591</v>
      </c>
    </row>
    <row r="1173" spans="1:5" ht="12.75">
      <c r="A1173" s="35" t="s">
        <v>56</v>
      </c>
      <c r="E1173" s="40" t="s">
        <v>5</v>
      </c>
    </row>
    <row r="1174" spans="1:5" ht="12.75">
      <c r="A1174" t="s">
        <v>57</v>
      </c>
      <c r="E1174" s="39" t="s">
        <v>5</v>
      </c>
    </row>
    <row r="1175" spans="1:16" ht="12.75">
      <c r="A1175" t="s">
        <v>50</v>
      </c>
      <c s="34" t="s">
        <v>2291</v>
      </c>
      <c s="34" t="s">
        <v>5621</v>
      </c>
      <c s="35" t="s">
        <v>5</v>
      </c>
      <c s="6" t="s">
        <v>5622</v>
      </c>
      <c s="36" t="s">
        <v>85</v>
      </c>
      <c s="37">
        <v>1</v>
      </c>
      <c s="36">
        <v>0</v>
      </c>
      <c s="36">
        <f>ROUND(G1175*H1175,6)</f>
      </c>
      <c r="L1175" s="38">
        <v>0</v>
      </c>
      <c s="32">
        <f>ROUND(ROUND(L1175,2)*ROUND(G1175,3),2)</f>
      </c>
      <c s="36" t="s">
        <v>98</v>
      </c>
      <c>
        <f>(M1175*21)/100</f>
      </c>
      <c t="s">
        <v>28</v>
      </c>
    </row>
    <row r="1176" spans="1:5" ht="12.75">
      <c r="A1176" s="35" t="s">
        <v>55</v>
      </c>
      <c r="E1176" s="39" t="s">
        <v>5622</v>
      </c>
    </row>
    <row r="1177" spans="1:5" ht="12.75">
      <c r="A1177" s="35" t="s">
        <v>56</v>
      </c>
      <c r="E1177" s="40" t="s">
        <v>5</v>
      </c>
    </row>
    <row r="1178" spans="1:5" ht="12.75">
      <c r="A1178" t="s">
        <v>57</v>
      </c>
      <c r="E1178" s="39" t="s">
        <v>5</v>
      </c>
    </row>
    <row r="1179" spans="1:16" ht="12.75">
      <c r="A1179" t="s">
        <v>50</v>
      </c>
      <c s="34" t="s">
        <v>2295</v>
      </c>
      <c s="34" t="s">
        <v>5623</v>
      </c>
      <c s="35" t="s">
        <v>5</v>
      </c>
      <c s="6" t="s">
        <v>5472</v>
      </c>
      <c s="36" t="s">
        <v>85</v>
      </c>
      <c s="37">
        <v>1</v>
      </c>
      <c s="36">
        <v>0</v>
      </c>
      <c s="36">
        <f>ROUND(G1179*H1179,6)</f>
      </c>
      <c r="L1179" s="38">
        <v>0</v>
      </c>
      <c s="32">
        <f>ROUND(ROUND(L1179,2)*ROUND(G1179,3),2)</f>
      </c>
      <c s="36" t="s">
        <v>98</v>
      </c>
      <c>
        <f>(M1179*21)/100</f>
      </c>
      <c t="s">
        <v>28</v>
      </c>
    </row>
    <row r="1180" spans="1:5" ht="12.75">
      <c r="A1180" s="35" t="s">
        <v>55</v>
      </c>
      <c r="E1180" s="39" t="s">
        <v>5472</v>
      </c>
    </row>
    <row r="1181" spans="1:5" ht="12.75">
      <c r="A1181" s="35" t="s">
        <v>56</v>
      </c>
      <c r="E1181" s="40" t="s">
        <v>5</v>
      </c>
    </row>
    <row r="1182" spans="1:5" ht="12.75">
      <c r="A1182" t="s">
        <v>57</v>
      </c>
      <c r="E1182" s="39" t="s">
        <v>5</v>
      </c>
    </row>
    <row r="1183" spans="1:16" ht="12.75">
      <c r="A1183" t="s">
        <v>50</v>
      </c>
      <c s="34" t="s">
        <v>2299</v>
      </c>
      <c s="34" t="s">
        <v>5624</v>
      </c>
      <c s="35" t="s">
        <v>5</v>
      </c>
      <c s="6" t="s">
        <v>5412</v>
      </c>
      <c s="36" t="s">
        <v>85</v>
      </c>
      <c s="37">
        <v>2</v>
      </c>
      <c s="36">
        <v>0</v>
      </c>
      <c s="36">
        <f>ROUND(G1183*H1183,6)</f>
      </c>
      <c r="L1183" s="38">
        <v>0</v>
      </c>
      <c s="32">
        <f>ROUND(ROUND(L1183,2)*ROUND(G1183,3),2)</f>
      </c>
      <c s="36" t="s">
        <v>98</v>
      </c>
      <c>
        <f>(M1183*21)/100</f>
      </c>
      <c t="s">
        <v>28</v>
      </c>
    </row>
    <row r="1184" spans="1:5" ht="12.75">
      <c r="A1184" s="35" t="s">
        <v>55</v>
      </c>
      <c r="E1184" s="39" t="s">
        <v>5412</v>
      </c>
    </row>
    <row r="1185" spans="1:5" ht="12.75">
      <c r="A1185" s="35" t="s">
        <v>56</v>
      </c>
      <c r="E1185" s="40" t="s">
        <v>5</v>
      </c>
    </row>
    <row r="1186" spans="1:5" ht="12.75">
      <c r="A1186" t="s">
        <v>57</v>
      </c>
      <c r="E1186" s="39" t="s">
        <v>5</v>
      </c>
    </row>
    <row r="1187" spans="1:16" ht="12.75">
      <c r="A1187" t="s">
        <v>50</v>
      </c>
      <c s="34" t="s">
        <v>2303</v>
      </c>
      <c s="34" t="s">
        <v>5625</v>
      </c>
      <c s="35" t="s">
        <v>5</v>
      </c>
      <c s="6" t="s">
        <v>5416</v>
      </c>
      <c s="36" t="s">
        <v>85</v>
      </c>
      <c s="37">
        <v>2</v>
      </c>
      <c s="36">
        <v>0</v>
      </c>
      <c s="36">
        <f>ROUND(G1187*H1187,6)</f>
      </c>
      <c r="L1187" s="38">
        <v>0</v>
      </c>
      <c s="32">
        <f>ROUND(ROUND(L1187,2)*ROUND(G1187,3),2)</f>
      </c>
      <c s="36" t="s">
        <v>98</v>
      </c>
      <c>
        <f>(M1187*21)/100</f>
      </c>
      <c t="s">
        <v>28</v>
      </c>
    </row>
    <row r="1188" spans="1:5" ht="12.75">
      <c r="A1188" s="35" t="s">
        <v>55</v>
      </c>
      <c r="E1188" s="39" t="s">
        <v>5416</v>
      </c>
    </row>
    <row r="1189" spans="1:5" ht="12.75">
      <c r="A1189" s="35" t="s">
        <v>56</v>
      </c>
      <c r="E1189" s="40" t="s">
        <v>5</v>
      </c>
    </row>
    <row r="1190" spans="1:5" ht="12.75">
      <c r="A1190" t="s">
        <v>57</v>
      </c>
      <c r="E1190" s="39" t="s">
        <v>5</v>
      </c>
    </row>
    <row r="1191" spans="1:16" ht="12.75">
      <c r="A1191" t="s">
        <v>50</v>
      </c>
      <c s="34" t="s">
        <v>2308</v>
      </c>
      <c s="34" t="s">
        <v>5626</v>
      </c>
      <c s="35" t="s">
        <v>5</v>
      </c>
      <c s="6" t="s">
        <v>5418</v>
      </c>
      <c s="36" t="s">
        <v>85</v>
      </c>
      <c s="37">
        <v>3</v>
      </c>
      <c s="36">
        <v>0</v>
      </c>
      <c s="36">
        <f>ROUND(G1191*H1191,6)</f>
      </c>
      <c r="L1191" s="38">
        <v>0</v>
      </c>
      <c s="32">
        <f>ROUND(ROUND(L1191,2)*ROUND(G1191,3),2)</f>
      </c>
      <c s="36" t="s">
        <v>98</v>
      </c>
      <c>
        <f>(M1191*21)/100</f>
      </c>
      <c t="s">
        <v>28</v>
      </c>
    </row>
    <row r="1192" spans="1:5" ht="12.75">
      <c r="A1192" s="35" t="s">
        <v>55</v>
      </c>
      <c r="E1192" s="39" t="s">
        <v>5418</v>
      </c>
    </row>
    <row r="1193" spans="1:5" ht="12.75">
      <c r="A1193" s="35" t="s">
        <v>56</v>
      </c>
      <c r="E1193" s="40" t="s">
        <v>5</v>
      </c>
    </row>
    <row r="1194" spans="1:5" ht="12.75">
      <c r="A1194" t="s">
        <v>57</v>
      </c>
      <c r="E1194" s="39" t="s">
        <v>5</v>
      </c>
    </row>
    <row r="1195" spans="1:16" ht="12.75">
      <c r="A1195" t="s">
        <v>50</v>
      </c>
      <c s="34" t="s">
        <v>5627</v>
      </c>
      <c s="34" t="s">
        <v>5628</v>
      </c>
      <c s="35" t="s">
        <v>5</v>
      </c>
      <c s="6" t="s">
        <v>5629</v>
      </c>
      <c s="36" t="s">
        <v>85</v>
      </c>
      <c s="37">
        <v>1</v>
      </c>
      <c s="36">
        <v>0</v>
      </c>
      <c s="36">
        <f>ROUND(G1195*H1195,6)</f>
      </c>
      <c r="L1195" s="38">
        <v>0</v>
      </c>
      <c s="32">
        <f>ROUND(ROUND(L1195,2)*ROUND(G1195,3),2)</f>
      </c>
      <c s="36" t="s">
        <v>98</v>
      </c>
      <c>
        <f>(M1195*21)/100</f>
      </c>
      <c t="s">
        <v>28</v>
      </c>
    </row>
    <row r="1196" spans="1:5" ht="12.75">
      <c r="A1196" s="35" t="s">
        <v>55</v>
      </c>
      <c r="E1196" s="39" t="s">
        <v>5629</v>
      </c>
    </row>
    <row r="1197" spans="1:5" ht="12.75">
      <c r="A1197" s="35" t="s">
        <v>56</v>
      </c>
      <c r="E1197" s="40" t="s">
        <v>5</v>
      </c>
    </row>
    <row r="1198" spans="1:5" ht="12.75">
      <c r="A1198" t="s">
        <v>57</v>
      </c>
      <c r="E1198" s="39" t="s">
        <v>5</v>
      </c>
    </row>
    <row r="1199" spans="1:16" ht="12.75">
      <c r="A1199" t="s">
        <v>50</v>
      </c>
      <c s="34" t="s">
        <v>2370</v>
      </c>
      <c s="34" t="s">
        <v>5630</v>
      </c>
      <c s="35" t="s">
        <v>5</v>
      </c>
      <c s="6" t="s">
        <v>5597</v>
      </c>
      <c s="36" t="s">
        <v>85</v>
      </c>
      <c s="37">
        <v>1</v>
      </c>
      <c s="36">
        <v>0</v>
      </c>
      <c s="36">
        <f>ROUND(G1199*H1199,6)</f>
      </c>
      <c r="L1199" s="38">
        <v>0</v>
      </c>
      <c s="32">
        <f>ROUND(ROUND(L1199,2)*ROUND(G1199,3),2)</f>
      </c>
      <c s="36" t="s">
        <v>98</v>
      </c>
      <c>
        <f>(M1199*21)/100</f>
      </c>
      <c t="s">
        <v>28</v>
      </c>
    </row>
    <row r="1200" spans="1:5" ht="12.75">
      <c r="A1200" s="35" t="s">
        <v>55</v>
      </c>
      <c r="E1200" s="39" t="s">
        <v>5597</v>
      </c>
    </row>
    <row r="1201" spans="1:5" ht="12.75">
      <c r="A1201" s="35" t="s">
        <v>56</v>
      </c>
      <c r="E1201" s="40" t="s">
        <v>5</v>
      </c>
    </row>
    <row r="1202" spans="1:5" ht="12.75">
      <c r="A1202" t="s">
        <v>57</v>
      </c>
      <c r="E1202" s="39" t="s">
        <v>5</v>
      </c>
    </row>
    <row r="1203" spans="1:16" ht="12.75">
      <c r="A1203" t="s">
        <v>50</v>
      </c>
      <c s="34" t="s">
        <v>2374</v>
      </c>
      <c s="34" t="s">
        <v>5631</v>
      </c>
      <c s="35" t="s">
        <v>5</v>
      </c>
      <c s="6" t="s">
        <v>5632</v>
      </c>
      <c s="36" t="s">
        <v>85</v>
      </c>
      <c s="37">
        <v>2</v>
      </c>
      <c s="36">
        <v>0</v>
      </c>
      <c s="36">
        <f>ROUND(G1203*H1203,6)</f>
      </c>
      <c r="L1203" s="38">
        <v>0</v>
      </c>
      <c s="32">
        <f>ROUND(ROUND(L1203,2)*ROUND(G1203,3),2)</f>
      </c>
      <c s="36" t="s">
        <v>98</v>
      </c>
      <c>
        <f>(M1203*21)/100</f>
      </c>
      <c t="s">
        <v>28</v>
      </c>
    </row>
    <row r="1204" spans="1:5" ht="12.75">
      <c r="A1204" s="35" t="s">
        <v>55</v>
      </c>
      <c r="E1204" s="39" t="s">
        <v>5632</v>
      </c>
    </row>
    <row r="1205" spans="1:5" ht="12.75">
      <c r="A1205" s="35" t="s">
        <v>56</v>
      </c>
      <c r="E1205" s="40" t="s">
        <v>5</v>
      </c>
    </row>
    <row r="1206" spans="1:5" ht="12.75">
      <c r="A1206" t="s">
        <v>57</v>
      </c>
      <c r="E1206" s="39" t="s">
        <v>5</v>
      </c>
    </row>
    <row r="1207" spans="1:16" ht="12.75">
      <c r="A1207" t="s">
        <v>50</v>
      </c>
      <c s="34" t="s">
        <v>2378</v>
      </c>
      <c s="34" t="s">
        <v>5633</v>
      </c>
      <c s="35" t="s">
        <v>5</v>
      </c>
      <c s="6" t="s">
        <v>5428</v>
      </c>
      <c s="36" t="s">
        <v>85</v>
      </c>
      <c s="37">
        <v>1</v>
      </c>
      <c s="36">
        <v>0</v>
      </c>
      <c s="36">
        <f>ROUND(G1207*H1207,6)</f>
      </c>
      <c r="L1207" s="38">
        <v>0</v>
      </c>
      <c s="32">
        <f>ROUND(ROUND(L1207,2)*ROUND(G1207,3),2)</f>
      </c>
      <c s="36" t="s">
        <v>98</v>
      </c>
      <c>
        <f>(M1207*21)/100</f>
      </c>
      <c t="s">
        <v>28</v>
      </c>
    </row>
    <row r="1208" spans="1:5" ht="12.75">
      <c r="A1208" s="35" t="s">
        <v>55</v>
      </c>
      <c r="E1208" s="39" t="s">
        <v>5428</v>
      </c>
    </row>
    <row r="1209" spans="1:5" ht="12.75">
      <c r="A1209" s="35" t="s">
        <v>56</v>
      </c>
      <c r="E1209" s="40" t="s">
        <v>5</v>
      </c>
    </row>
    <row r="1210" spans="1:5" ht="12.75">
      <c r="A1210" t="s">
        <v>57</v>
      </c>
      <c r="E1210" s="39" t="s">
        <v>5</v>
      </c>
    </row>
    <row r="1211" spans="1:16" ht="12.75">
      <c r="A1211" t="s">
        <v>50</v>
      </c>
      <c s="34" t="s">
        <v>2382</v>
      </c>
      <c s="34" t="s">
        <v>5634</v>
      </c>
      <c s="35" t="s">
        <v>5</v>
      </c>
      <c s="6" t="s">
        <v>5430</v>
      </c>
      <c s="36" t="s">
        <v>85</v>
      </c>
      <c s="37">
        <v>1</v>
      </c>
      <c s="36">
        <v>0</v>
      </c>
      <c s="36">
        <f>ROUND(G1211*H1211,6)</f>
      </c>
      <c r="L1211" s="38">
        <v>0</v>
      </c>
      <c s="32">
        <f>ROUND(ROUND(L1211,2)*ROUND(G1211,3),2)</f>
      </c>
      <c s="36" t="s">
        <v>98</v>
      </c>
      <c>
        <f>(M1211*21)/100</f>
      </c>
      <c t="s">
        <v>28</v>
      </c>
    </row>
    <row r="1212" spans="1:5" ht="12.75">
      <c r="A1212" s="35" t="s">
        <v>55</v>
      </c>
      <c r="E1212" s="39" t="s">
        <v>5430</v>
      </c>
    </row>
    <row r="1213" spans="1:5" ht="12.75">
      <c r="A1213" s="35" t="s">
        <v>56</v>
      </c>
      <c r="E1213" s="40" t="s">
        <v>5</v>
      </c>
    </row>
    <row r="1214" spans="1:5" ht="12.75">
      <c r="A1214" t="s">
        <v>57</v>
      </c>
      <c r="E1214" s="39" t="s">
        <v>5</v>
      </c>
    </row>
    <row r="1215" spans="1:16" ht="12.75">
      <c r="A1215" t="s">
        <v>50</v>
      </c>
      <c s="34" t="s">
        <v>2484</v>
      </c>
      <c s="34" t="s">
        <v>5635</v>
      </c>
      <c s="35" t="s">
        <v>5</v>
      </c>
      <c s="6" t="s">
        <v>5602</v>
      </c>
      <c s="36" t="s">
        <v>85</v>
      </c>
      <c s="37">
        <v>2</v>
      </c>
      <c s="36">
        <v>0</v>
      </c>
      <c s="36">
        <f>ROUND(G1215*H1215,6)</f>
      </c>
      <c r="L1215" s="38">
        <v>0</v>
      </c>
      <c s="32">
        <f>ROUND(ROUND(L1215,2)*ROUND(G1215,3),2)</f>
      </c>
      <c s="36" t="s">
        <v>98</v>
      </c>
      <c>
        <f>(M1215*21)/100</f>
      </c>
      <c t="s">
        <v>28</v>
      </c>
    </row>
    <row r="1216" spans="1:5" ht="12.75">
      <c r="A1216" s="35" t="s">
        <v>55</v>
      </c>
      <c r="E1216" s="39" t="s">
        <v>5602</v>
      </c>
    </row>
    <row r="1217" spans="1:5" ht="12.75">
      <c r="A1217" s="35" t="s">
        <v>56</v>
      </c>
      <c r="E1217" s="40" t="s">
        <v>5</v>
      </c>
    </row>
    <row r="1218" spans="1:5" ht="12.75">
      <c r="A1218" t="s">
        <v>57</v>
      </c>
      <c r="E1218" s="39" t="s">
        <v>5</v>
      </c>
    </row>
    <row r="1219" spans="1:16" ht="12.75">
      <c r="A1219" t="s">
        <v>50</v>
      </c>
      <c s="34" t="s">
        <v>2488</v>
      </c>
      <c s="34" t="s">
        <v>5636</v>
      </c>
      <c s="35" t="s">
        <v>5</v>
      </c>
      <c s="6" t="s">
        <v>5607</v>
      </c>
      <c s="36" t="s">
        <v>85</v>
      </c>
      <c s="37">
        <v>1</v>
      </c>
      <c s="36">
        <v>0</v>
      </c>
      <c s="36">
        <f>ROUND(G1219*H1219,6)</f>
      </c>
      <c r="L1219" s="38">
        <v>0</v>
      </c>
      <c s="32">
        <f>ROUND(ROUND(L1219,2)*ROUND(G1219,3),2)</f>
      </c>
      <c s="36" t="s">
        <v>98</v>
      </c>
      <c>
        <f>(M1219*21)/100</f>
      </c>
      <c t="s">
        <v>28</v>
      </c>
    </row>
    <row r="1220" spans="1:5" ht="12.75">
      <c r="A1220" s="35" t="s">
        <v>55</v>
      </c>
      <c r="E1220" s="39" t="s">
        <v>5607</v>
      </c>
    </row>
    <row r="1221" spans="1:5" ht="12.75">
      <c r="A1221" s="35" t="s">
        <v>56</v>
      </c>
      <c r="E1221" s="40" t="s">
        <v>5</v>
      </c>
    </row>
    <row r="1222" spans="1:5" ht="12.75">
      <c r="A1222" t="s">
        <v>57</v>
      </c>
      <c r="E1222" s="39" t="s">
        <v>5</v>
      </c>
    </row>
    <row r="1223" spans="1:16" ht="12.75">
      <c r="A1223" t="s">
        <v>50</v>
      </c>
      <c s="34" t="s">
        <v>2492</v>
      </c>
      <c s="34" t="s">
        <v>5637</v>
      </c>
      <c s="35" t="s">
        <v>5</v>
      </c>
      <c s="6" t="s">
        <v>5605</v>
      </c>
      <c s="36" t="s">
        <v>85</v>
      </c>
      <c s="37">
        <v>1</v>
      </c>
      <c s="36">
        <v>0</v>
      </c>
      <c s="36">
        <f>ROUND(G1223*H1223,6)</f>
      </c>
      <c r="L1223" s="38">
        <v>0</v>
      </c>
      <c s="32">
        <f>ROUND(ROUND(L1223,2)*ROUND(G1223,3),2)</f>
      </c>
      <c s="36" t="s">
        <v>98</v>
      </c>
      <c>
        <f>(M1223*21)/100</f>
      </c>
      <c t="s">
        <v>28</v>
      </c>
    </row>
    <row r="1224" spans="1:5" ht="12.75">
      <c r="A1224" s="35" t="s">
        <v>55</v>
      </c>
      <c r="E1224" s="39" t="s">
        <v>5605</v>
      </c>
    </row>
    <row r="1225" spans="1:5" ht="12.75">
      <c r="A1225" s="35" t="s">
        <v>56</v>
      </c>
      <c r="E1225" s="40" t="s">
        <v>5</v>
      </c>
    </row>
    <row r="1226" spans="1:5" ht="12.75">
      <c r="A1226" t="s">
        <v>57</v>
      </c>
      <c r="E1226" s="39" t="s">
        <v>5</v>
      </c>
    </row>
    <row r="1227" spans="1:16" ht="12.75">
      <c r="A1227" t="s">
        <v>50</v>
      </c>
      <c s="34" t="s">
        <v>2496</v>
      </c>
      <c s="34" t="s">
        <v>5638</v>
      </c>
      <c s="35" t="s">
        <v>5</v>
      </c>
      <c s="6" t="s">
        <v>5448</v>
      </c>
      <c s="36" t="s">
        <v>85</v>
      </c>
      <c s="37">
        <v>20</v>
      </c>
      <c s="36">
        <v>0</v>
      </c>
      <c s="36">
        <f>ROUND(G1227*H1227,6)</f>
      </c>
      <c r="L1227" s="38">
        <v>0</v>
      </c>
      <c s="32">
        <f>ROUND(ROUND(L1227,2)*ROUND(G1227,3),2)</f>
      </c>
      <c s="36" t="s">
        <v>98</v>
      </c>
      <c>
        <f>(M1227*21)/100</f>
      </c>
      <c t="s">
        <v>28</v>
      </c>
    </row>
    <row r="1228" spans="1:5" ht="12.75">
      <c r="A1228" s="35" t="s">
        <v>55</v>
      </c>
      <c r="E1228" s="39" t="s">
        <v>5448</v>
      </c>
    </row>
    <row r="1229" spans="1:5" ht="12.75">
      <c r="A1229" s="35" t="s">
        <v>56</v>
      </c>
      <c r="E1229" s="40" t="s">
        <v>5</v>
      </c>
    </row>
    <row r="1230" spans="1:5" ht="12.75">
      <c r="A1230" t="s">
        <v>57</v>
      </c>
      <c r="E1230" s="39" t="s">
        <v>5</v>
      </c>
    </row>
    <row r="1231" spans="1:16" ht="12.75">
      <c r="A1231" t="s">
        <v>50</v>
      </c>
      <c s="34" t="s">
        <v>2499</v>
      </c>
      <c s="34" t="s">
        <v>5639</v>
      </c>
      <c s="35" t="s">
        <v>5</v>
      </c>
      <c s="6" t="s">
        <v>5509</v>
      </c>
      <c s="36" t="s">
        <v>85</v>
      </c>
      <c s="37">
        <v>12</v>
      </c>
      <c s="36">
        <v>0</v>
      </c>
      <c s="36">
        <f>ROUND(G1231*H1231,6)</f>
      </c>
      <c r="L1231" s="38">
        <v>0</v>
      </c>
      <c s="32">
        <f>ROUND(ROUND(L1231,2)*ROUND(G1231,3),2)</f>
      </c>
      <c s="36" t="s">
        <v>98</v>
      </c>
      <c>
        <f>(M1231*21)/100</f>
      </c>
      <c t="s">
        <v>28</v>
      </c>
    </row>
    <row r="1232" spans="1:5" ht="12.75">
      <c r="A1232" s="35" t="s">
        <v>55</v>
      </c>
      <c r="E1232" s="39" t="s">
        <v>5509</v>
      </c>
    </row>
    <row r="1233" spans="1:5" ht="12.75">
      <c r="A1233" s="35" t="s">
        <v>56</v>
      </c>
      <c r="E1233" s="40" t="s">
        <v>5</v>
      </c>
    </row>
    <row r="1234" spans="1:5" ht="12.75">
      <c r="A1234" t="s">
        <v>57</v>
      </c>
      <c r="E1234" s="39" t="s">
        <v>5</v>
      </c>
    </row>
    <row r="1235" spans="1:16" ht="12.75">
      <c r="A1235" t="s">
        <v>50</v>
      </c>
      <c s="34" t="s">
        <v>2503</v>
      </c>
      <c s="34" t="s">
        <v>5640</v>
      </c>
      <c s="35" t="s">
        <v>5</v>
      </c>
      <c s="6" t="s">
        <v>5641</v>
      </c>
      <c s="36" t="s">
        <v>85</v>
      </c>
      <c s="37">
        <v>3</v>
      </c>
      <c s="36">
        <v>0</v>
      </c>
      <c s="36">
        <f>ROUND(G1235*H1235,6)</f>
      </c>
      <c r="L1235" s="38">
        <v>0</v>
      </c>
      <c s="32">
        <f>ROUND(ROUND(L1235,2)*ROUND(G1235,3),2)</f>
      </c>
      <c s="36" t="s">
        <v>98</v>
      </c>
      <c>
        <f>(M1235*21)/100</f>
      </c>
      <c t="s">
        <v>28</v>
      </c>
    </row>
    <row r="1236" spans="1:5" ht="12.75">
      <c r="A1236" s="35" t="s">
        <v>55</v>
      </c>
      <c r="E1236" s="39" t="s">
        <v>5641</v>
      </c>
    </row>
    <row r="1237" spans="1:5" ht="12.75">
      <c r="A1237" s="35" t="s">
        <v>56</v>
      </c>
      <c r="E1237" s="40" t="s">
        <v>5</v>
      </c>
    </row>
    <row r="1238" spans="1:5" ht="12.75">
      <c r="A1238" t="s">
        <v>57</v>
      </c>
      <c r="E1238" s="39" t="s">
        <v>5</v>
      </c>
    </row>
    <row r="1239" spans="1:16" ht="12.75">
      <c r="A1239" t="s">
        <v>50</v>
      </c>
      <c s="34" t="s">
        <v>2507</v>
      </c>
      <c s="34" t="s">
        <v>5642</v>
      </c>
      <c s="35" t="s">
        <v>5</v>
      </c>
      <c s="6" t="s">
        <v>5643</v>
      </c>
      <c s="36" t="s">
        <v>85</v>
      </c>
      <c s="37">
        <v>1</v>
      </c>
      <c s="36">
        <v>0</v>
      </c>
      <c s="36">
        <f>ROUND(G1239*H1239,6)</f>
      </c>
      <c r="L1239" s="38">
        <v>0</v>
      </c>
      <c s="32">
        <f>ROUND(ROUND(L1239,2)*ROUND(G1239,3),2)</f>
      </c>
      <c s="36" t="s">
        <v>98</v>
      </c>
      <c>
        <f>(M1239*21)/100</f>
      </c>
      <c t="s">
        <v>28</v>
      </c>
    </row>
    <row r="1240" spans="1:5" ht="12.75">
      <c r="A1240" s="35" t="s">
        <v>55</v>
      </c>
      <c r="E1240" s="39" t="s">
        <v>5643</v>
      </c>
    </row>
    <row r="1241" spans="1:5" ht="12.75">
      <c r="A1241" s="35" t="s">
        <v>56</v>
      </c>
      <c r="E1241" s="40" t="s">
        <v>5</v>
      </c>
    </row>
    <row r="1242" spans="1:5" ht="12.75">
      <c r="A1242" t="s">
        <v>57</v>
      </c>
      <c r="E1242" s="39" t="s">
        <v>5</v>
      </c>
    </row>
    <row r="1243" spans="1:16" ht="12.75">
      <c r="A1243" t="s">
        <v>50</v>
      </c>
      <c s="34" t="s">
        <v>2510</v>
      </c>
      <c s="34" t="s">
        <v>5644</v>
      </c>
      <c s="35" t="s">
        <v>5</v>
      </c>
      <c s="6" t="s">
        <v>5645</v>
      </c>
      <c s="36" t="s">
        <v>85</v>
      </c>
      <c s="37">
        <v>2</v>
      </c>
      <c s="36">
        <v>0</v>
      </c>
      <c s="36">
        <f>ROUND(G1243*H1243,6)</f>
      </c>
      <c r="L1243" s="38">
        <v>0</v>
      </c>
      <c s="32">
        <f>ROUND(ROUND(L1243,2)*ROUND(G1243,3),2)</f>
      </c>
      <c s="36" t="s">
        <v>98</v>
      </c>
      <c>
        <f>(M1243*21)/100</f>
      </c>
      <c t="s">
        <v>28</v>
      </c>
    </row>
    <row r="1244" spans="1:5" ht="12.75">
      <c r="A1244" s="35" t="s">
        <v>55</v>
      </c>
      <c r="E1244" s="39" t="s">
        <v>5645</v>
      </c>
    </row>
    <row r="1245" spans="1:5" ht="12.75">
      <c r="A1245" s="35" t="s">
        <v>56</v>
      </c>
      <c r="E1245" s="40" t="s">
        <v>5</v>
      </c>
    </row>
    <row r="1246" spans="1:5" ht="12.75">
      <c r="A1246" t="s">
        <v>57</v>
      </c>
      <c r="E1246" s="39" t="s">
        <v>5</v>
      </c>
    </row>
    <row r="1247" spans="1:16" ht="12.75">
      <c r="A1247" t="s">
        <v>50</v>
      </c>
      <c s="34" t="s">
        <v>2514</v>
      </c>
      <c s="34" t="s">
        <v>5646</v>
      </c>
      <c s="35" t="s">
        <v>5</v>
      </c>
      <c s="6" t="s">
        <v>5647</v>
      </c>
      <c s="36" t="s">
        <v>85</v>
      </c>
      <c s="37">
        <v>1</v>
      </c>
      <c s="36">
        <v>0</v>
      </c>
      <c s="36">
        <f>ROUND(G1247*H1247,6)</f>
      </c>
      <c r="L1247" s="38">
        <v>0</v>
      </c>
      <c s="32">
        <f>ROUND(ROUND(L1247,2)*ROUND(G1247,3),2)</f>
      </c>
      <c s="36" t="s">
        <v>98</v>
      </c>
      <c>
        <f>(M1247*21)/100</f>
      </c>
      <c t="s">
        <v>28</v>
      </c>
    </row>
    <row r="1248" spans="1:5" ht="12.75">
      <c r="A1248" s="35" t="s">
        <v>55</v>
      </c>
      <c r="E1248" s="39" t="s">
        <v>5647</v>
      </c>
    </row>
    <row r="1249" spans="1:5" ht="12.75">
      <c r="A1249" s="35" t="s">
        <v>56</v>
      </c>
      <c r="E1249" s="40" t="s">
        <v>5</v>
      </c>
    </row>
    <row r="1250" spans="1:5" ht="12.75">
      <c r="A1250" t="s">
        <v>57</v>
      </c>
      <c r="E1250" s="39" t="s">
        <v>5</v>
      </c>
    </row>
    <row r="1251" spans="1:16" ht="12.75">
      <c r="A1251" t="s">
        <v>50</v>
      </c>
      <c s="34" t="s">
        <v>2518</v>
      </c>
      <c s="34" t="s">
        <v>5648</v>
      </c>
      <c s="35" t="s">
        <v>5</v>
      </c>
      <c s="6" t="s">
        <v>5454</v>
      </c>
      <c s="36" t="s">
        <v>85</v>
      </c>
      <c s="37">
        <v>1</v>
      </c>
      <c s="36">
        <v>0</v>
      </c>
      <c s="36">
        <f>ROUND(G1251*H1251,6)</f>
      </c>
      <c r="L1251" s="38">
        <v>0</v>
      </c>
      <c s="32">
        <f>ROUND(ROUND(L1251,2)*ROUND(G1251,3),2)</f>
      </c>
      <c s="36" t="s">
        <v>98</v>
      </c>
      <c>
        <f>(M1251*21)/100</f>
      </c>
      <c t="s">
        <v>28</v>
      </c>
    </row>
    <row r="1252" spans="1:5" ht="12.75">
      <c r="A1252" s="35" t="s">
        <v>55</v>
      </c>
      <c r="E1252" s="39" t="s">
        <v>5454</v>
      </c>
    </row>
    <row r="1253" spans="1:5" ht="12.75">
      <c r="A1253" s="35" t="s">
        <v>56</v>
      </c>
      <c r="E1253" s="40" t="s">
        <v>5</v>
      </c>
    </row>
    <row r="1254" spans="1:5" ht="12.75">
      <c r="A1254" t="s">
        <v>57</v>
      </c>
      <c r="E1254" s="39" t="s">
        <v>5</v>
      </c>
    </row>
    <row r="1255" spans="1:16" ht="12.75">
      <c r="A1255" t="s">
        <v>50</v>
      </c>
      <c s="34" t="s">
        <v>2521</v>
      </c>
      <c s="34" t="s">
        <v>5649</v>
      </c>
      <c s="35" t="s">
        <v>5</v>
      </c>
      <c s="6" t="s">
        <v>5462</v>
      </c>
      <c s="36" t="s">
        <v>342</v>
      </c>
      <c s="37">
        <v>7</v>
      </c>
      <c s="36">
        <v>0</v>
      </c>
      <c s="36">
        <f>ROUND(G1255*H1255,6)</f>
      </c>
      <c r="L1255" s="38">
        <v>0</v>
      </c>
      <c s="32">
        <f>ROUND(ROUND(L1255,2)*ROUND(G1255,3),2)</f>
      </c>
      <c s="36" t="s">
        <v>98</v>
      </c>
      <c>
        <f>(M1255*21)/100</f>
      </c>
      <c t="s">
        <v>28</v>
      </c>
    </row>
    <row r="1256" spans="1:5" ht="12.75">
      <c r="A1256" s="35" t="s">
        <v>55</v>
      </c>
      <c r="E1256" s="39" t="s">
        <v>5462</v>
      </c>
    </row>
    <row r="1257" spans="1:5" ht="12.75">
      <c r="A1257" s="35" t="s">
        <v>56</v>
      </c>
      <c r="E1257" s="40" t="s">
        <v>5</v>
      </c>
    </row>
    <row r="1258" spans="1:5" ht="12.75">
      <c r="A1258" t="s">
        <v>57</v>
      </c>
      <c r="E1258" s="39" t="s">
        <v>5</v>
      </c>
    </row>
    <row r="1259" spans="1:13" ht="12.75">
      <c r="A1259" t="s">
        <v>47</v>
      </c>
      <c r="C1259" s="31" t="s">
        <v>5650</v>
      </c>
      <c r="E1259" s="33" t="s">
        <v>5651</v>
      </c>
      <c r="J1259" s="32">
        <f>0</f>
      </c>
      <c s="32">
        <f>0</f>
      </c>
      <c s="32">
        <f>0+L1260+L1264+L1268+L1272+L1276+L1280+L1284+L1288+L1292+L1296+L1300+L1304+L1308+L1312+L1316+L1320+L1324+L1328+L1332+L1336+L1340+L1344</f>
      </c>
      <c s="32">
        <f>0+M1260+M1264+M1268+M1272+M1276+M1280+M1284+M1288+M1292+M1296+M1300+M1304+M1308+M1312+M1316+M1320+M1324+M1328+M1332+M1336+M1340+M1344</f>
      </c>
    </row>
    <row r="1260" spans="1:16" ht="12.75">
      <c r="A1260" t="s">
        <v>50</v>
      </c>
      <c s="34" t="s">
        <v>2525</v>
      </c>
      <c s="34" t="s">
        <v>5652</v>
      </c>
      <c s="35" t="s">
        <v>5</v>
      </c>
      <c s="6" t="s">
        <v>5589</v>
      </c>
      <c s="36" t="s">
        <v>85</v>
      </c>
      <c s="37">
        <v>1</v>
      </c>
      <c s="36">
        <v>0</v>
      </c>
      <c s="36">
        <f>ROUND(G1260*H1260,6)</f>
      </c>
      <c r="L1260" s="38">
        <v>0</v>
      </c>
      <c s="32">
        <f>ROUND(ROUND(L1260,2)*ROUND(G1260,3),2)</f>
      </c>
      <c s="36" t="s">
        <v>98</v>
      </c>
      <c>
        <f>(M1260*21)/100</f>
      </c>
      <c t="s">
        <v>28</v>
      </c>
    </row>
    <row r="1261" spans="1:5" ht="12.75">
      <c r="A1261" s="35" t="s">
        <v>55</v>
      </c>
      <c r="E1261" s="39" t="s">
        <v>5589</v>
      </c>
    </row>
    <row r="1262" spans="1:5" ht="12.75">
      <c r="A1262" s="35" t="s">
        <v>56</v>
      </c>
      <c r="E1262" s="40" t="s">
        <v>5</v>
      </c>
    </row>
    <row r="1263" spans="1:5" ht="12.75">
      <c r="A1263" t="s">
        <v>57</v>
      </c>
      <c r="E1263" s="39" t="s">
        <v>5</v>
      </c>
    </row>
    <row r="1264" spans="1:16" ht="12.75">
      <c r="A1264" t="s">
        <v>50</v>
      </c>
      <c s="34" t="s">
        <v>2528</v>
      </c>
      <c s="34" t="s">
        <v>5653</v>
      </c>
      <c s="35" t="s">
        <v>5</v>
      </c>
      <c s="6" t="s">
        <v>5591</v>
      </c>
      <c s="36" t="s">
        <v>85</v>
      </c>
      <c s="37">
        <v>1</v>
      </c>
      <c s="36">
        <v>0</v>
      </c>
      <c s="36">
        <f>ROUND(G1264*H1264,6)</f>
      </c>
      <c r="L1264" s="38">
        <v>0</v>
      </c>
      <c s="32">
        <f>ROUND(ROUND(L1264,2)*ROUND(G1264,3),2)</f>
      </c>
      <c s="36" t="s">
        <v>98</v>
      </c>
      <c>
        <f>(M1264*21)/100</f>
      </c>
      <c t="s">
        <v>28</v>
      </c>
    </row>
    <row r="1265" spans="1:5" ht="12.75">
      <c r="A1265" s="35" t="s">
        <v>55</v>
      </c>
      <c r="E1265" s="39" t="s">
        <v>5591</v>
      </c>
    </row>
    <row r="1266" spans="1:5" ht="12.75">
      <c r="A1266" s="35" t="s">
        <v>56</v>
      </c>
      <c r="E1266" s="40" t="s">
        <v>5</v>
      </c>
    </row>
    <row r="1267" spans="1:5" ht="12.75">
      <c r="A1267" t="s">
        <v>57</v>
      </c>
      <c r="E1267" s="39" t="s">
        <v>5</v>
      </c>
    </row>
    <row r="1268" spans="1:16" ht="12.75">
      <c r="A1268" t="s">
        <v>50</v>
      </c>
      <c s="34" t="s">
        <v>2531</v>
      </c>
      <c s="34" t="s">
        <v>5654</v>
      </c>
      <c s="35" t="s">
        <v>5</v>
      </c>
      <c s="6" t="s">
        <v>5622</v>
      </c>
      <c s="36" t="s">
        <v>85</v>
      </c>
      <c s="37">
        <v>1</v>
      </c>
      <c s="36">
        <v>0</v>
      </c>
      <c s="36">
        <f>ROUND(G1268*H1268,6)</f>
      </c>
      <c r="L1268" s="38">
        <v>0</v>
      </c>
      <c s="32">
        <f>ROUND(ROUND(L1268,2)*ROUND(G1268,3),2)</f>
      </c>
      <c s="36" t="s">
        <v>98</v>
      </c>
      <c>
        <f>(M1268*21)/100</f>
      </c>
      <c t="s">
        <v>28</v>
      </c>
    </row>
    <row r="1269" spans="1:5" ht="12.75">
      <c r="A1269" s="35" t="s">
        <v>55</v>
      </c>
      <c r="E1269" s="39" t="s">
        <v>5622</v>
      </c>
    </row>
    <row r="1270" spans="1:5" ht="12.75">
      <c r="A1270" s="35" t="s">
        <v>56</v>
      </c>
      <c r="E1270" s="40" t="s">
        <v>5</v>
      </c>
    </row>
    <row r="1271" spans="1:5" ht="12.75">
      <c r="A1271" t="s">
        <v>57</v>
      </c>
      <c r="E1271" s="39" t="s">
        <v>5</v>
      </c>
    </row>
    <row r="1272" spans="1:16" ht="12.75">
      <c r="A1272" t="s">
        <v>50</v>
      </c>
      <c s="34" t="s">
        <v>2535</v>
      </c>
      <c s="34" t="s">
        <v>5655</v>
      </c>
      <c s="35" t="s">
        <v>5</v>
      </c>
      <c s="6" t="s">
        <v>5472</v>
      </c>
      <c s="36" t="s">
        <v>85</v>
      </c>
      <c s="37">
        <v>1</v>
      </c>
      <c s="36">
        <v>0</v>
      </c>
      <c s="36">
        <f>ROUND(G1272*H1272,6)</f>
      </c>
      <c r="L1272" s="38">
        <v>0</v>
      </c>
      <c s="32">
        <f>ROUND(ROUND(L1272,2)*ROUND(G1272,3),2)</f>
      </c>
      <c s="36" t="s">
        <v>98</v>
      </c>
      <c>
        <f>(M1272*21)/100</f>
      </c>
      <c t="s">
        <v>28</v>
      </c>
    </row>
    <row r="1273" spans="1:5" ht="12.75">
      <c r="A1273" s="35" t="s">
        <v>55</v>
      </c>
      <c r="E1273" s="39" t="s">
        <v>5472</v>
      </c>
    </row>
    <row r="1274" spans="1:5" ht="12.75">
      <c r="A1274" s="35" t="s">
        <v>56</v>
      </c>
      <c r="E1274" s="40" t="s">
        <v>5</v>
      </c>
    </row>
    <row r="1275" spans="1:5" ht="12.75">
      <c r="A1275" t="s">
        <v>57</v>
      </c>
      <c r="E1275" s="39" t="s">
        <v>5</v>
      </c>
    </row>
    <row r="1276" spans="1:16" ht="12.75">
      <c r="A1276" t="s">
        <v>50</v>
      </c>
      <c s="34" t="s">
        <v>2539</v>
      </c>
      <c s="34" t="s">
        <v>5656</v>
      </c>
      <c s="35" t="s">
        <v>5</v>
      </c>
      <c s="6" t="s">
        <v>5412</v>
      </c>
      <c s="36" t="s">
        <v>85</v>
      </c>
      <c s="37">
        <v>1</v>
      </c>
      <c s="36">
        <v>0</v>
      </c>
      <c s="36">
        <f>ROUND(G1276*H1276,6)</f>
      </c>
      <c r="L1276" s="38">
        <v>0</v>
      </c>
      <c s="32">
        <f>ROUND(ROUND(L1276,2)*ROUND(G1276,3),2)</f>
      </c>
      <c s="36" t="s">
        <v>98</v>
      </c>
      <c>
        <f>(M1276*21)/100</f>
      </c>
      <c t="s">
        <v>28</v>
      </c>
    </row>
    <row r="1277" spans="1:5" ht="12.75">
      <c r="A1277" s="35" t="s">
        <v>55</v>
      </c>
      <c r="E1277" s="39" t="s">
        <v>5412</v>
      </c>
    </row>
    <row r="1278" spans="1:5" ht="12.75">
      <c r="A1278" s="35" t="s">
        <v>56</v>
      </c>
      <c r="E1278" s="40" t="s">
        <v>5</v>
      </c>
    </row>
    <row r="1279" spans="1:5" ht="12.75">
      <c r="A1279" t="s">
        <v>57</v>
      </c>
      <c r="E1279" s="39" t="s">
        <v>5</v>
      </c>
    </row>
    <row r="1280" spans="1:16" ht="12.75">
      <c r="A1280" t="s">
        <v>50</v>
      </c>
      <c s="34" t="s">
        <v>2542</v>
      </c>
      <c s="34" t="s">
        <v>5657</v>
      </c>
      <c s="35" t="s">
        <v>5</v>
      </c>
      <c s="6" t="s">
        <v>5416</v>
      </c>
      <c s="36" t="s">
        <v>85</v>
      </c>
      <c s="37">
        <v>1</v>
      </c>
      <c s="36">
        <v>0</v>
      </c>
      <c s="36">
        <f>ROUND(G1280*H1280,6)</f>
      </c>
      <c r="L1280" s="38">
        <v>0</v>
      </c>
      <c s="32">
        <f>ROUND(ROUND(L1280,2)*ROUND(G1280,3),2)</f>
      </c>
      <c s="36" t="s">
        <v>98</v>
      </c>
      <c>
        <f>(M1280*21)/100</f>
      </c>
      <c t="s">
        <v>28</v>
      </c>
    </row>
    <row r="1281" spans="1:5" ht="12.75">
      <c r="A1281" s="35" t="s">
        <v>55</v>
      </c>
      <c r="E1281" s="39" t="s">
        <v>5416</v>
      </c>
    </row>
    <row r="1282" spans="1:5" ht="12.75">
      <c r="A1282" s="35" t="s">
        <v>56</v>
      </c>
      <c r="E1282" s="40" t="s">
        <v>5</v>
      </c>
    </row>
    <row r="1283" spans="1:5" ht="12.75">
      <c r="A1283" t="s">
        <v>57</v>
      </c>
      <c r="E1283" s="39" t="s">
        <v>5</v>
      </c>
    </row>
    <row r="1284" spans="1:16" ht="12.75">
      <c r="A1284" t="s">
        <v>50</v>
      </c>
      <c s="34" t="s">
        <v>2545</v>
      </c>
      <c s="34" t="s">
        <v>5658</v>
      </c>
      <c s="35" t="s">
        <v>5</v>
      </c>
      <c s="6" t="s">
        <v>5418</v>
      </c>
      <c s="36" t="s">
        <v>85</v>
      </c>
      <c s="37">
        <v>1</v>
      </c>
      <c s="36">
        <v>0</v>
      </c>
      <c s="36">
        <f>ROUND(G1284*H1284,6)</f>
      </c>
      <c r="L1284" s="38">
        <v>0</v>
      </c>
      <c s="32">
        <f>ROUND(ROUND(L1284,2)*ROUND(G1284,3),2)</f>
      </c>
      <c s="36" t="s">
        <v>98</v>
      </c>
      <c>
        <f>(M1284*21)/100</f>
      </c>
      <c t="s">
        <v>28</v>
      </c>
    </row>
    <row r="1285" spans="1:5" ht="12.75">
      <c r="A1285" s="35" t="s">
        <v>55</v>
      </c>
      <c r="E1285" s="39" t="s">
        <v>5418</v>
      </c>
    </row>
    <row r="1286" spans="1:5" ht="12.75">
      <c r="A1286" s="35" t="s">
        <v>56</v>
      </c>
      <c r="E1286" s="40" t="s">
        <v>5</v>
      </c>
    </row>
    <row r="1287" spans="1:5" ht="12.75">
      <c r="A1287" t="s">
        <v>57</v>
      </c>
      <c r="E1287" s="39" t="s">
        <v>5</v>
      </c>
    </row>
    <row r="1288" spans="1:16" ht="12.75">
      <c r="A1288" t="s">
        <v>50</v>
      </c>
      <c s="34" t="s">
        <v>2549</v>
      </c>
      <c s="34" t="s">
        <v>5659</v>
      </c>
      <c s="35" t="s">
        <v>5</v>
      </c>
      <c s="6" t="s">
        <v>5597</v>
      </c>
      <c s="36" t="s">
        <v>85</v>
      </c>
      <c s="37">
        <v>1</v>
      </c>
      <c s="36">
        <v>0</v>
      </c>
      <c s="36">
        <f>ROUND(G1288*H1288,6)</f>
      </c>
      <c r="L1288" s="38">
        <v>0</v>
      </c>
      <c s="32">
        <f>ROUND(ROUND(L1288,2)*ROUND(G1288,3),2)</f>
      </c>
      <c s="36" t="s">
        <v>98</v>
      </c>
      <c>
        <f>(M1288*21)/100</f>
      </c>
      <c t="s">
        <v>28</v>
      </c>
    </row>
    <row r="1289" spans="1:5" ht="12.75">
      <c r="A1289" s="35" t="s">
        <v>55</v>
      </c>
      <c r="E1289" s="39" t="s">
        <v>5597</v>
      </c>
    </row>
    <row r="1290" spans="1:5" ht="12.75">
      <c r="A1290" s="35" t="s">
        <v>56</v>
      </c>
      <c r="E1290" s="40" t="s">
        <v>5</v>
      </c>
    </row>
    <row r="1291" spans="1:5" ht="12.75">
      <c r="A1291" t="s">
        <v>57</v>
      </c>
      <c r="E1291" s="39" t="s">
        <v>5</v>
      </c>
    </row>
    <row r="1292" spans="1:16" ht="12.75">
      <c r="A1292" t="s">
        <v>50</v>
      </c>
      <c s="34" t="s">
        <v>2552</v>
      </c>
      <c s="34" t="s">
        <v>5660</v>
      </c>
      <c s="35" t="s">
        <v>5</v>
      </c>
      <c s="6" t="s">
        <v>5632</v>
      </c>
      <c s="36" t="s">
        <v>85</v>
      </c>
      <c s="37">
        <v>2</v>
      </c>
      <c s="36">
        <v>0</v>
      </c>
      <c s="36">
        <f>ROUND(G1292*H1292,6)</f>
      </c>
      <c r="L1292" s="38">
        <v>0</v>
      </c>
      <c s="32">
        <f>ROUND(ROUND(L1292,2)*ROUND(G1292,3),2)</f>
      </c>
      <c s="36" t="s">
        <v>98</v>
      </c>
      <c>
        <f>(M1292*21)/100</f>
      </c>
      <c t="s">
        <v>28</v>
      </c>
    </row>
    <row r="1293" spans="1:5" ht="12.75">
      <c r="A1293" s="35" t="s">
        <v>55</v>
      </c>
      <c r="E1293" s="39" t="s">
        <v>5632</v>
      </c>
    </row>
    <row r="1294" spans="1:5" ht="12.75">
      <c r="A1294" s="35" t="s">
        <v>56</v>
      </c>
      <c r="E1294" s="40" t="s">
        <v>5</v>
      </c>
    </row>
    <row r="1295" spans="1:5" ht="12.75">
      <c r="A1295" t="s">
        <v>57</v>
      </c>
      <c r="E1295" s="39" t="s">
        <v>5</v>
      </c>
    </row>
    <row r="1296" spans="1:16" ht="12.75">
      <c r="A1296" t="s">
        <v>50</v>
      </c>
      <c s="34" t="s">
        <v>2556</v>
      </c>
      <c s="34" t="s">
        <v>5661</v>
      </c>
      <c s="35" t="s">
        <v>5</v>
      </c>
      <c s="6" t="s">
        <v>5428</v>
      </c>
      <c s="36" t="s">
        <v>85</v>
      </c>
      <c s="37">
        <v>1</v>
      </c>
      <c s="36">
        <v>0</v>
      </c>
      <c s="36">
        <f>ROUND(G1296*H1296,6)</f>
      </c>
      <c r="L1296" s="38">
        <v>0</v>
      </c>
      <c s="32">
        <f>ROUND(ROUND(L1296,2)*ROUND(G1296,3),2)</f>
      </c>
      <c s="36" t="s">
        <v>98</v>
      </c>
      <c>
        <f>(M1296*21)/100</f>
      </c>
      <c t="s">
        <v>28</v>
      </c>
    </row>
    <row r="1297" spans="1:5" ht="12.75">
      <c r="A1297" s="35" t="s">
        <v>55</v>
      </c>
      <c r="E1297" s="39" t="s">
        <v>5428</v>
      </c>
    </row>
    <row r="1298" spans="1:5" ht="12.75">
      <c r="A1298" s="35" t="s">
        <v>56</v>
      </c>
      <c r="E1298" s="40" t="s">
        <v>5</v>
      </c>
    </row>
    <row r="1299" spans="1:5" ht="12.75">
      <c r="A1299" t="s">
        <v>57</v>
      </c>
      <c r="E1299" s="39" t="s">
        <v>5</v>
      </c>
    </row>
    <row r="1300" spans="1:16" ht="12.75">
      <c r="A1300" t="s">
        <v>50</v>
      </c>
      <c s="34" t="s">
        <v>2560</v>
      </c>
      <c s="34" t="s">
        <v>5662</v>
      </c>
      <c s="35" t="s">
        <v>5</v>
      </c>
      <c s="6" t="s">
        <v>5430</v>
      </c>
      <c s="36" t="s">
        <v>85</v>
      </c>
      <c s="37">
        <v>1</v>
      </c>
      <c s="36">
        <v>0</v>
      </c>
      <c s="36">
        <f>ROUND(G1300*H1300,6)</f>
      </c>
      <c r="L1300" s="38">
        <v>0</v>
      </c>
      <c s="32">
        <f>ROUND(ROUND(L1300,2)*ROUND(G1300,3),2)</f>
      </c>
      <c s="36" t="s">
        <v>98</v>
      </c>
      <c>
        <f>(M1300*21)/100</f>
      </c>
      <c t="s">
        <v>28</v>
      </c>
    </row>
    <row r="1301" spans="1:5" ht="12.75">
      <c r="A1301" s="35" t="s">
        <v>55</v>
      </c>
      <c r="E1301" s="39" t="s">
        <v>5430</v>
      </c>
    </row>
    <row r="1302" spans="1:5" ht="12.75">
      <c r="A1302" s="35" t="s">
        <v>56</v>
      </c>
      <c r="E1302" s="40" t="s">
        <v>5</v>
      </c>
    </row>
    <row r="1303" spans="1:5" ht="12.75">
      <c r="A1303" t="s">
        <v>57</v>
      </c>
      <c r="E1303" s="39" t="s">
        <v>5</v>
      </c>
    </row>
    <row r="1304" spans="1:16" ht="12.75">
      <c r="A1304" t="s">
        <v>50</v>
      </c>
      <c s="34" t="s">
        <v>2564</v>
      </c>
      <c s="34" t="s">
        <v>5663</v>
      </c>
      <c s="35" t="s">
        <v>5</v>
      </c>
      <c s="6" t="s">
        <v>5602</v>
      </c>
      <c s="36" t="s">
        <v>85</v>
      </c>
      <c s="37">
        <v>1</v>
      </c>
      <c s="36">
        <v>0</v>
      </c>
      <c s="36">
        <f>ROUND(G1304*H1304,6)</f>
      </c>
      <c r="L1304" s="38">
        <v>0</v>
      </c>
      <c s="32">
        <f>ROUND(ROUND(L1304,2)*ROUND(G1304,3),2)</f>
      </c>
      <c s="36" t="s">
        <v>98</v>
      </c>
      <c>
        <f>(M1304*21)/100</f>
      </c>
      <c t="s">
        <v>28</v>
      </c>
    </row>
    <row r="1305" spans="1:5" ht="12.75">
      <c r="A1305" s="35" t="s">
        <v>55</v>
      </c>
      <c r="E1305" s="39" t="s">
        <v>5602</v>
      </c>
    </row>
    <row r="1306" spans="1:5" ht="12.75">
      <c r="A1306" s="35" t="s">
        <v>56</v>
      </c>
      <c r="E1306" s="40" t="s">
        <v>5</v>
      </c>
    </row>
    <row r="1307" spans="1:5" ht="12.75">
      <c r="A1307" t="s">
        <v>57</v>
      </c>
      <c r="E1307" s="39" t="s">
        <v>5</v>
      </c>
    </row>
    <row r="1308" spans="1:16" ht="12.75">
      <c r="A1308" t="s">
        <v>50</v>
      </c>
      <c s="34" t="s">
        <v>2567</v>
      </c>
      <c s="34" t="s">
        <v>5664</v>
      </c>
      <c s="35" t="s">
        <v>5</v>
      </c>
      <c s="6" t="s">
        <v>5605</v>
      </c>
      <c s="36" t="s">
        <v>85</v>
      </c>
      <c s="37">
        <v>1</v>
      </c>
      <c s="36">
        <v>0</v>
      </c>
      <c s="36">
        <f>ROUND(G1308*H1308,6)</f>
      </c>
      <c r="L1308" s="38">
        <v>0</v>
      </c>
      <c s="32">
        <f>ROUND(ROUND(L1308,2)*ROUND(G1308,3),2)</f>
      </c>
      <c s="36" t="s">
        <v>98</v>
      </c>
      <c>
        <f>(M1308*21)/100</f>
      </c>
      <c t="s">
        <v>28</v>
      </c>
    </row>
    <row r="1309" spans="1:5" ht="12.75">
      <c r="A1309" s="35" t="s">
        <v>55</v>
      </c>
      <c r="E1309" s="39" t="s">
        <v>5605</v>
      </c>
    </row>
    <row r="1310" spans="1:5" ht="12.75">
      <c r="A1310" s="35" t="s">
        <v>56</v>
      </c>
      <c r="E1310" s="40" t="s">
        <v>5</v>
      </c>
    </row>
    <row r="1311" spans="1:5" ht="12.75">
      <c r="A1311" t="s">
        <v>57</v>
      </c>
      <c r="E1311" s="39" t="s">
        <v>5</v>
      </c>
    </row>
    <row r="1312" spans="1:16" ht="12.75">
      <c r="A1312" t="s">
        <v>50</v>
      </c>
      <c s="34" t="s">
        <v>2571</v>
      </c>
      <c s="34" t="s">
        <v>5665</v>
      </c>
      <c s="35" t="s">
        <v>5</v>
      </c>
      <c s="6" t="s">
        <v>5607</v>
      </c>
      <c s="36" t="s">
        <v>85</v>
      </c>
      <c s="37">
        <v>1</v>
      </c>
      <c s="36">
        <v>0</v>
      </c>
      <c s="36">
        <f>ROUND(G1312*H1312,6)</f>
      </c>
      <c r="L1312" s="38">
        <v>0</v>
      </c>
      <c s="32">
        <f>ROUND(ROUND(L1312,2)*ROUND(G1312,3),2)</f>
      </c>
      <c s="36" t="s">
        <v>98</v>
      </c>
      <c>
        <f>(M1312*21)/100</f>
      </c>
      <c t="s">
        <v>28</v>
      </c>
    </row>
    <row r="1313" spans="1:5" ht="12.75">
      <c r="A1313" s="35" t="s">
        <v>55</v>
      </c>
      <c r="E1313" s="39" t="s">
        <v>5607</v>
      </c>
    </row>
    <row r="1314" spans="1:5" ht="12.75">
      <c r="A1314" s="35" t="s">
        <v>56</v>
      </c>
      <c r="E1314" s="40" t="s">
        <v>5</v>
      </c>
    </row>
    <row r="1315" spans="1:5" ht="12.75">
      <c r="A1315" t="s">
        <v>57</v>
      </c>
      <c r="E1315" s="39" t="s">
        <v>5</v>
      </c>
    </row>
    <row r="1316" spans="1:16" ht="12.75">
      <c r="A1316" t="s">
        <v>50</v>
      </c>
      <c s="34" t="s">
        <v>2575</v>
      </c>
      <c s="34" t="s">
        <v>5666</v>
      </c>
      <c s="35" t="s">
        <v>5</v>
      </c>
      <c s="6" t="s">
        <v>5645</v>
      </c>
      <c s="36" t="s">
        <v>85</v>
      </c>
      <c s="37">
        <v>2</v>
      </c>
      <c s="36">
        <v>0</v>
      </c>
      <c s="36">
        <f>ROUND(G1316*H1316,6)</f>
      </c>
      <c r="L1316" s="38">
        <v>0</v>
      </c>
      <c s="32">
        <f>ROUND(ROUND(L1316,2)*ROUND(G1316,3),2)</f>
      </c>
      <c s="36" t="s">
        <v>98</v>
      </c>
      <c>
        <f>(M1316*21)/100</f>
      </c>
      <c t="s">
        <v>28</v>
      </c>
    </row>
    <row r="1317" spans="1:5" ht="12.75">
      <c r="A1317" s="35" t="s">
        <v>55</v>
      </c>
      <c r="E1317" s="39" t="s">
        <v>5645</v>
      </c>
    </row>
    <row r="1318" spans="1:5" ht="12.75">
      <c r="A1318" s="35" t="s">
        <v>56</v>
      </c>
      <c r="E1318" s="40" t="s">
        <v>5</v>
      </c>
    </row>
    <row r="1319" spans="1:5" ht="12.75">
      <c r="A1319" t="s">
        <v>57</v>
      </c>
      <c r="E1319" s="39" t="s">
        <v>5</v>
      </c>
    </row>
    <row r="1320" spans="1:16" ht="12.75">
      <c r="A1320" t="s">
        <v>50</v>
      </c>
      <c s="34" t="s">
        <v>2577</v>
      </c>
      <c s="34" t="s">
        <v>5667</v>
      </c>
      <c s="35" t="s">
        <v>5</v>
      </c>
      <c s="6" t="s">
        <v>5647</v>
      </c>
      <c s="36" t="s">
        <v>85</v>
      </c>
      <c s="37">
        <v>1</v>
      </c>
      <c s="36">
        <v>0</v>
      </c>
      <c s="36">
        <f>ROUND(G1320*H1320,6)</f>
      </c>
      <c r="L1320" s="38">
        <v>0</v>
      </c>
      <c s="32">
        <f>ROUND(ROUND(L1320,2)*ROUND(G1320,3),2)</f>
      </c>
      <c s="36" t="s">
        <v>98</v>
      </c>
      <c>
        <f>(M1320*21)/100</f>
      </c>
      <c t="s">
        <v>28</v>
      </c>
    </row>
    <row r="1321" spans="1:5" ht="12.75">
      <c r="A1321" s="35" t="s">
        <v>55</v>
      </c>
      <c r="E1321" s="39" t="s">
        <v>5647</v>
      </c>
    </row>
    <row r="1322" spans="1:5" ht="12.75">
      <c r="A1322" s="35" t="s">
        <v>56</v>
      </c>
      <c r="E1322" s="40" t="s">
        <v>5</v>
      </c>
    </row>
    <row r="1323" spans="1:5" ht="12.75">
      <c r="A1323" t="s">
        <v>57</v>
      </c>
      <c r="E1323" s="39" t="s">
        <v>5</v>
      </c>
    </row>
    <row r="1324" spans="1:16" ht="12.75">
      <c r="A1324" t="s">
        <v>50</v>
      </c>
      <c s="34" t="s">
        <v>2580</v>
      </c>
      <c s="34" t="s">
        <v>5668</v>
      </c>
      <c s="35" t="s">
        <v>5</v>
      </c>
      <c s="6" t="s">
        <v>5669</v>
      </c>
      <c s="36" t="s">
        <v>85</v>
      </c>
      <c s="37">
        <v>1</v>
      </c>
      <c s="36">
        <v>0</v>
      </c>
      <c s="36">
        <f>ROUND(G1324*H1324,6)</f>
      </c>
      <c r="L1324" s="38">
        <v>0</v>
      </c>
      <c s="32">
        <f>ROUND(ROUND(L1324,2)*ROUND(G1324,3),2)</f>
      </c>
      <c s="36" t="s">
        <v>98</v>
      </c>
      <c>
        <f>(M1324*21)/100</f>
      </c>
      <c t="s">
        <v>28</v>
      </c>
    </row>
    <row r="1325" spans="1:5" ht="12.75">
      <c r="A1325" s="35" t="s">
        <v>55</v>
      </c>
      <c r="E1325" s="39" t="s">
        <v>5669</v>
      </c>
    </row>
    <row r="1326" spans="1:5" ht="12.75">
      <c r="A1326" s="35" t="s">
        <v>56</v>
      </c>
      <c r="E1326" s="40" t="s">
        <v>5</v>
      </c>
    </row>
    <row r="1327" spans="1:5" ht="12.75">
      <c r="A1327" t="s">
        <v>57</v>
      </c>
      <c r="E1327" s="39" t="s">
        <v>5</v>
      </c>
    </row>
    <row r="1328" spans="1:16" ht="12.75">
      <c r="A1328" t="s">
        <v>50</v>
      </c>
      <c s="34" t="s">
        <v>2582</v>
      </c>
      <c s="34" t="s">
        <v>5670</v>
      </c>
      <c s="35" t="s">
        <v>5</v>
      </c>
      <c s="6" t="s">
        <v>5448</v>
      </c>
      <c s="36" t="s">
        <v>85</v>
      </c>
      <c s="37">
        <v>10</v>
      </c>
      <c s="36">
        <v>0</v>
      </c>
      <c s="36">
        <f>ROUND(G1328*H1328,6)</f>
      </c>
      <c r="L1328" s="38">
        <v>0</v>
      </c>
      <c s="32">
        <f>ROUND(ROUND(L1328,2)*ROUND(G1328,3),2)</f>
      </c>
      <c s="36" t="s">
        <v>98</v>
      </c>
      <c>
        <f>(M1328*21)/100</f>
      </c>
      <c t="s">
        <v>28</v>
      </c>
    </row>
    <row r="1329" spans="1:5" ht="12.75">
      <c r="A1329" s="35" t="s">
        <v>55</v>
      </c>
      <c r="E1329" s="39" t="s">
        <v>5448</v>
      </c>
    </row>
    <row r="1330" spans="1:5" ht="12.75">
      <c r="A1330" s="35" t="s">
        <v>56</v>
      </c>
      <c r="E1330" s="40" t="s">
        <v>5</v>
      </c>
    </row>
    <row r="1331" spans="1:5" ht="12.75">
      <c r="A1331" t="s">
        <v>57</v>
      </c>
      <c r="E1331" s="39" t="s">
        <v>5</v>
      </c>
    </row>
    <row r="1332" spans="1:16" ht="12.75">
      <c r="A1332" t="s">
        <v>50</v>
      </c>
      <c s="34" t="s">
        <v>2586</v>
      </c>
      <c s="34" t="s">
        <v>5671</v>
      </c>
      <c s="35" t="s">
        <v>5</v>
      </c>
      <c s="6" t="s">
        <v>5509</v>
      </c>
      <c s="36" t="s">
        <v>85</v>
      </c>
      <c s="37">
        <v>12</v>
      </c>
      <c s="36">
        <v>0</v>
      </c>
      <c s="36">
        <f>ROUND(G1332*H1332,6)</f>
      </c>
      <c r="L1332" s="38">
        <v>0</v>
      </c>
      <c s="32">
        <f>ROUND(ROUND(L1332,2)*ROUND(G1332,3),2)</f>
      </c>
      <c s="36" t="s">
        <v>98</v>
      </c>
      <c>
        <f>(M1332*21)/100</f>
      </c>
      <c t="s">
        <v>28</v>
      </c>
    </row>
    <row r="1333" spans="1:5" ht="12.75">
      <c r="A1333" s="35" t="s">
        <v>55</v>
      </c>
      <c r="E1333" s="39" t="s">
        <v>5509</v>
      </c>
    </row>
    <row r="1334" spans="1:5" ht="12.75">
      <c r="A1334" s="35" t="s">
        <v>56</v>
      </c>
      <c r="E1334" s="40" t="s">
        <v>5</v>
      </c>
    </row>
    <row r="1335" spans="1:5" ht="12.75">
      <c r="A1335" t="s">
        <v>57</v>
      </c>
      <c r="E1335" s="39" t="s">
        <v>5</v>
      </c>
    </row>
    <row r="1336" spans="1:16" ht="12.75">
      <c r="A1336" t="s">
        <v>50</v>
      </c>
      <c s="34" t="s">
        <v>2588</v>
      </c>
      <c s="34" t="s">
        <v>5672</v>
      </c>
      <c s="35" t="s">
        <v>5</v>
      </c>
      <c s="6" t="s">
        <v>5673</v>
      </c>
      <c s="36" t="s">
        <v>85</v>
      </c>
      <c s="37">
        <v>3</v>
      </c>
      <c s="36">
        <v>0</v>
      </c>
      <c s="36">
        <f>ROUND(G1336*H1336,6)</f>
      </c>
      <c r="L1336" s="38">
        <v>0</v>
      </c>
      <c s="32">
        <f>ROUND(ROUND(L1336,2)*ROUND(G1336,3),2)</f>
      </c>
      <c s="36" t="s">
        <v>98</v>
      </c>
      <c>
        <f>(M1336*21)/100</f>
      </c>
      <c t="s">
        <v>28</v>
      </c>
    </row>
    <row r="1337" spans="1:5" ht="12.75">
      <c r="A1337" s="35" t="s">
        <v>55</v>
      </c>
      <c r="E1337" s="39" t="s">
        <v>5673</v>
      </c>
    </row>
    <row r="1338" spans="1:5" ht="12.75">
      <c r="A1338" s="35" t="s">
        <v>56</v>
      </c>
      <c r="E1338" s="40" t="s">
        <v>5</v>
      </c>
    </row>
    <row r="1339" spans="1:5" ht="12.75">
      <c r="A1339" t="s">
        <v>57</v>
      </c>
      <c r="E1339" s="39" t="s">
        <v>5</v>
      </c>
    </row>
    <row r="1340" spans="1:16" ht="12.75">
      <c r="A1340" t="s">
        <v>50</v>
      </c>
      <c s="34" t="s">
        <v>2592</v>
      </c>
      <c s="34" t="s">
        <v>5674</v>
      </c>
      <c s="35" t="s">
        <v>5</v>
      </c>
      <c s="6" t="s">
        <v>5454</v>
      </c>
      <c s="36" t="s">
        <v>85</v>
      </c>
      <c s="37">
        <v>1</v>
      </c>
      <c s="36">
        <v>0</v>
      </c>
      <c s="36">
        <f>ROUND(G1340*H1340,6)</f>
      </c>
      <c r="L1340" s="38">
        <v>0</v>
      </c>
      <c s="32">
        <f>ROUND(ROUND(L1340,2)*ROUND(G1340,3),2)</f>
      </c>
      <c s="36" t="s">
        <v>98</v>
      </c>
      <c>
        <f>(M1340*21)/100</f>
      </c>
      <c t="s">
        <v>28</v>
      </c>
    </row>
    <row r="1341" spans="1:5" ht="12.75">
      <c r="A1341" s="35" t="s">
        <v>55</v>
      </c>
      <c r="E1341" s="39" t="s">
        <v>5454</v>
      </c>
    </row>
    <row r="1342" spans="1:5" ht="12.75">
      <c r="A1342" s="35" t="s">
        <v>56</v>
      </c>
      <c r="E1342" s="40" t="s">
        <v>5</v>
      </c>
    </row>
    <row r="1343" spans="1:5" ht="12.75">
      <c r="A1343" t="s">
        <v>57</v>
      </c>
      <c r="E1343" s="39" t="s">
        <v>5</v>
      </c>
    </row>
    <row r="1344" spans="1:16" ht="12.75">
      <c r="A1344" t="s">
        <v>50</v>
      </c>
      <c s="34" t="s">
        <v>2596</v>
      </c>
      <c s="34" t="s">
        <v>5675</v>
      </c>
      <c s="35" t="s">
        <v>5</v>
      </c>
      <c s="6" t="s">
        <v>5462</v>
      </c>
      <c s="36" t="s">
        <v>342</v>
      </c>
      <c s="37">
        <v>7</v>
      </c>
      <c s="36">
        <v>0</v>
      </c>
      <c s="36">
        <f>ROUND(G1344*H1344,6)</f>
      </c>
      <c r="L1344" s="38">
        <v>0</v>
      </c>
      <c s="32">
        <f>ROUND(ROUND(L1344,2)*ROUND(G1344,3),2)</f>
      </c>
      <c s="36" t="s">
        <v>98</v>
      </c>
      <c>
        <f>(M1344*21)/100</f>
      </c>
      <c t="s">
        <v>28</v>
      </c>
    </row>
    <row r="1345" spans="1:5" ht="12.75">
      <c r="A1345" s="35" t="s">
        <v>55</v>
      </c>
      <c r="E1345" s="39" t="s">
        <v>5462</v>
      </c>
    </row>
    <row r="1346" spans="1:5" ht="12.75">
      <c r="A1346" s="35" t="s">
        <v>56</v>
      </c>
      <c r="E1346" s="40" t="s">
        <v>5</v>
      </c>
    </row>
    <row r="1347" spans="1:5" ht="12.75">
      <c r="A1347" t="s">
        <v>57</v>
      </c>
      <c r="E1347" s="39" t="s">
        <v>5</v>
      </c>
    </row>
    <row r="1348" spans="1:13" ht="12.75">
      <c r="A1348" t="s">
        <v>47</v>
      </c>
      <c r="C1348" s="31" t="s">
        <v>5676</v>
      </c>
      <c r="E1348" s="33" t="s">
        <v>5677</v>
      </c>
      <c r="J1348" s="32">
        <f>0</f>
      </c>
      <c s="32">
        <f>0</f>
      </c>
      <c s="32">
        <f>0+L1349</f>
      </c>
      <c s="32">
        <f>0+M1349</f>
      </c>
    </row>
    <row r="1349" spans="1:16" ht="25.5">
      <c r="A1349" t="s">
        <v>50</v>
      </c>
      <c s="34" t="s">
        <v>2600</v>
      </c>
      <c s="34" t="s">
        <v>5678</v>
      </c>
      <c s="35" t="s">
        <v>5</v>
      </c>
      <c s="6" t="s">
        <v>5679</v>
      </c>
      <c s="36" t="s">
        <v>85</v>
      </c>
      <c s="37">
        <v>1</v>
      </c>
      <c s="36">
        <v>0</v>
      </c>
      <c s="36">
        <f>ROUND(G1349*H1349,6)</f>
      </c>
      <c r="L1349" s="38">
        <v>0</v>
      </c>
      <c s="32">
        <f>ROUND(ROUND(L1349,2)*ROUND(G1349,3),2)</f>
      </c>
      <c s="36" t="s">
        <v>98</v>
      </c>
      <c>
        <f>(M1349*21)/100</f>
      </c>
      <c t="s">
        <v>28</v>
      </c>
    </row>
    <row r="1350" spans="1:5" ht="25.5">
      <c r="A1350" s="35" t="s">
        <v>55</v>
      </c>
      <c r="E1350" s="39" t="s">
        <v>5679</v>
      </c>
    </row>
    <row r="1351" spans="1:5" ht="12.75">
      <c r="A1351" s="35" t="s">
        <v>56</v>
      </c>
      <c r="E1351" s="40" t="s">
        <v>5</v>
      </c>
    </row>
    <row r="1352" spans="1:5" ht="12.75">
      <c r="A1352" t="s">
        <v>57</v>
      </c>
      <c r="E135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5682</v>
      </c>
      <c r="E8" s="30" t="s">
        <v>5681</v>
      </c>
      <c r="J8" s="29">
        <f>0+J9+J30+J47+J108+J121</f>
      </c>
      <c s="29">
        <f>0+K9+K30+K47+K108+K121</f>
      </c>
      <c s="29">
        <f>0+L9+L30+L47+L108+L121</f>
      </c>
      <c s="29">
        <f>0+M9+M30+M47+M108+M121</f>
      </c>
    </row>
    <row r="9" spans="1:13" ht="12.75">
      <c r="A9" t="s">
        <v>47</v>
      </c>
      <c r="C9" s="31" t="s">
        <v>48</v>
      </c>
      <c r="E9" s="33" t="s">
        <v>49</v>
      </c>
      <c r="J9" s="32">
        <f>0</f>
      </c>
      <c s="32">
        <f>0</f>
      </c>
      <c s="32">
        <f>0+L10+L14+L18+L22+L26</f>
      </c>
      <c s="32">
        <f>0+M10+M14+M18+M22+M26</f>
      </c>
    </row>
    <row r="10" spans="1:16" ht="25.5">
      <c r="A10" t="s">
        <v>50</v>
      </c>
      <c s="34" t="s">
        <v>48</v>
      </c>
      <c s="34" t="s">
        <v>5683</v>
      </c>
      <c s="35" t="s">
        <v>5</v>
      </c>
      <c s="6" t="s">
        <v>5684</v>
      </c>
      <c s="36" t="s">
        <v>53</v>
      </c>
      <c s="37">
        <v>5.4</v>
      </c>
      <c s="36">
        <v>0</v>
      </c>
      <c s="36">
        <f>ROUND(G10*H10,6)</f>
      </c>
      <c r="L10" s="38">
        <v>0</v>
      </c>
      <c s="32">
        <f>ROUND(ROUND(L10,2)*ROUND(G10,3),2)</f>
      </c>
      <c s="36" t="s">
        <v>54</v>
      </c>
      <c>
        <f>(M10*21)/100</f>
      </c>
      <c t="s">
        <v>28</v>
      </c>
    </row>
    <row r="11" spans="1:5" ht="25.5">
      <c r="A11" s="35" t="s">
        <v>55</v>
      </c>
      <c r="E11" s="39" t="s">
        <v>5684</v>
      </c>
    </row>
    <row r="12" spans="1:5" ht="12.75">
      <c r="A12" s="35" t="s">
        <v>56</v>
      </c>
      <c r="E12" s="40" t="s">
        <v>5</v>
      </c>
    </row>
    <row r="13" spans="1:5" ht="12.75">
      <c r="A13" t="s">
        <v>57</v>
      </c>
      <c r="E13" s="39" t="s">
        <v>5</v>
      </c>
    </row>
    <row r="14" spans="1:16" ht="12.75">
      <c r="A14" t="s">
        <v>50</v>
      </c>
      <c s="34" t="s">
        <v>28</v>
      </c>
      <c s="34" t="s">
        <v>58</v>
      </c>
      <c s="35" t="s">
        <v>5</v>
      </c>
      <c s="6" t="s">
        <v>59</v>
      </c>
      <c s="36" t="s">
        <v>53</v>
      </c>
      <c s="37">
        <v>146</v>
      </c>
      <c s="36">
        <v>0</v>
      </c>
      <c s="36">
        <f>ROUND(G14*H14,6)</f>
      </c>
      <c r="L14" s="38">
        <v>0</v>
      </c>
      <c s="32">
        <f>ROUND(ROUND(L14,2)*ROUND(G14,3),2)</f>
      </c>
      <c s="36" t="s">
        <v>54</v>
      </c>
      <c>
        <f>(M14*21)/100</f>
      </c>
      <c t="s">
        <v>28</v>
      </c>
    </row>
    <row r="15" spans="1:5" ht="12.75">
      <c r="A15" s="35" t="s">
        <v>55</v>
      </c>
      <c r="E15" s="39" t="s">
        <v>59</v>
      </c>
    </row>
    <row r="16" spans="1:5" ht="12.75">
      <c r="A16" s="35" t="s">
        <v>56</v>
      </c>
      <c r="E16" s="40" t="s">
        <v>5</v>
      </c>
    </row>
    <row r="17" spans="1:5" ht="12.75">
      <c r="A17" t="s">
        <v>57</v>
      </c>
      <c r="E17" s="39" t="s">
        <v>5</v>
      </c>
    </row>
    <row r="18" spans="1:16" ht="12.75">
      <c r="A18" t="s">
        <v>50</v>
      </c>
      <c s="34" t="s">
        <v>26</v>
      </c>
      <c s="34" t="s">
        <v>60</v>
      </c>
      <c s="35" t="s">
        <v>5</v>
      </c>
      <c s="6" t="s">
        <v>61</v>
      </c>
      <c s="36" t="s">
        <v>62</v>
      </c>
      <c s="37">
        <v>300</v>
      </c>
      <c s="36">
        <v>0</v>
      </c>
      <c s="36">
        <f>ROUND(G18*H18,6)</f>
      </c>
      <c r="L18" s="38">
        <v>0</v>
      </c>
      <c s="32">
        <f>ROUND(ROUND(L18,2)*ROUND(G18,3),2)</f>
      </c>
      <c s="36" t="s">
        <v>54</v>
      </c>
      <c>
        <f>(M18*21)/100</f>
      </c>
      <c t="s">
        <v>28</v>
      </c>
    </row>
    <row r="19" spans="1:5" ht="12.75">
      <c r="A19" s="35" t="s">
        <v>55</v>
      </c>
      <c r="E19" s="39" t="s">
        <v>61</v>
      </c>
    </row>
    <row r="20" spans="1:5" ht="12.75">
      <c r="A20" s="35" t="s">
        <v>56</v>
      </c>
      <c r="E20" s="40" t="s">
        <v>5</v>
      </c>
    </row>
    <row r="21" spans="1:5" ht="12.75">
      <c r="A21" t="s">
        <v>57</v>
      </c>
      <c r="E21" s="39" t="s">
        <v>5</v>
      </c>
    </row>
    <row r="22" spans="1:16" ht="12.75">
      <c r="A22" t="s">
        <v>50</v>
      </c>
      <c s="34" t="s">
        <v>63</v>
      </c>
      <c s="34" t="s">
        <v>64</v>
      </c>
      <c s="35" t="s">
        <v>5</v>
      </c>
      <c s="6" t="s">
        <v>65</v>
      </c>
      <c s="36" t="s">
        <v>53</v>
      </c>
      <c s="37">
        <v>146</v>
      </c>
      <c s="36">
        <v>0</v>
      </c>
      <c s="36">
        <f>ROUND(G22*H22,6)</f>
      </c>
      <c r="L22" s="38">
        <v>0</v>
      </c>
      <c s="32">
        <f>ROUND(ROUND(L22,2)*ROUND(G22,3),2)</f>
      </c>
      <c s="36" t="s">
        <v>54</v>
      </c>
      <c>
        <f>(M22*21)/100</f>
      </c>
      <c t="s">
        <v>28</v>
      </c>
    </row>
    <row r="23" spans="1:5" ht="12.75">
      <c r="A23" s="35" t="s">
        <v>55</v>
      </c>
      <c r="E23" s="39" t="s">
        <v>65</v>
      </c>
    </row>
    <row r="24" spans="1:5" ht="12.75">
      <c r="A24" s="35" t="s">
        <v>56</v>
      </c>
      <c r="E24" s="40" t="s">
        <v>5</v>
      </c>
    </row>
    <row r="25" spans="1:5" ht="12.75">
      <c r="A25" t="s">
        <v>57</v>
      </c>
      <c r="E25" s="39" t="s">
        <v>5</v>
      </c>
    </row>
    <row r="26" spans="1:16" ht="12.75">
      <c r="A26" t="s">
        <v>50</v>
      </c>
      <c s="34" t="s">
        <v>66</v>
      </c>
      <c s="34" t="s">
        <v>5685</v>
      </c>
      <c s="35" t="s">
        <v>5</v>
      </c>
      <c s="6" t="s">
        <v>5686</v>
      </c>
      <c s="36" t="s">
        <v>78</v>
      </c>
      <c s="37">
        <v>330</v>
      </c>
      <c s="36">
        <v>0</v>
      </c>
      <c s="36">
        <f>ROUND(G26*H26,6)</f>
      </c>
      <c r="L26" s="38">
        <v>0</v>
      </c>
      <c s="32">
        <f>ROUND(ROUND(L26,2)*ROUND(G26,3),2)</f>
      </c>
      <c s="36" t="s">
        <v>98</v>
      </c>
      <c>
        <f>(M26*21)/100</f>
      </c>
      <c t="s">
        <v>28</v>
      </c>
    </row>
    <row r="27" spans="1:5" ht="12.75">
      <c r="A27" s="35" t="s">
        <v>55</v>
      </c>
      <c r="E27" s="39" t="s">
        <v>5686</v>
      </c>
    </row>
    <row r="28" spans="1:5" ht="12.75">
      <c r="A28" s="35" t="s">
        <v>56</v>
      </c>
      <c r="E28" s="40" t="s">
        <v>5</v>
      </c>
    </row>
    <row r="29" spans="1:5" ht="12.75">
      <c r="A29" t="s">
        <v>57</v>
      </c>
      <c r="E29" s="39" t="s">
        <v>5</v>
      </c>
    </row>
    <row r="30" spans="1:13" ht="12.75">
      <c r="A30" t="s">
        <v>47</v>
      </c>
      <c r="C30" s="31" t="s">
        <v>66</v>
      </c>
      <c r="E30" s="33" t="s">
        <v>67</v>
      </c>
      <c r="J30" s="32">
        <f>0</f>
      </c>
      <c s="32">
        <f>0</f>
      </c>
      <c s="32">
        <f>0+L31+L35+L39+L43</f>
      </c>
      <c s="32">
        <f>0+M31+M35+M39+M43</f>
      </c>
    </row>
    <row r="31" spans="1:16" ht="12.75">
      <c r="A31" t="s">
        <v>50</v>
      </c>
      <c s="34" t="s">
        <v>27</v>
      </c>
      <c s="34" t="s">
        <v>68</v>
      </c>
      <c s="35" t="s">
        <v>5</v>
      </c>
      <c s="6" t="s">
        <v>69</v>
      </c>
      <c s="36" t="s">
        <v>70</v>
      </c>
      <c s="37">
        <v>540</v>
      </c>
      <c s="36">
        <v>0</v>
      </c>
      <c s="36">
        <f>ROUND(G31*H31,6)</f>
      </c>
      <c r="L31" s="38">
        <v>0</v>
      </c>
      <c s="32">
        <f>ROUND(ROUND(L31,2)*ROUND(G31,3),2)</f>
      </c>
      <c s="36" t="s">
        <v>54</v>
      </c>
      <c>
        <f>(M31*21)/100</f>
      </c>
      <c t="s">
        <v>28</v>
      </c>
    </row>
    <row r="32" spans="1:5" ht="12.75">
      <c r="A32" s="35" t="s">
        <v>55</v>
      </c>
      <c r="E32" s="39" t="s">
        <v>69</v>
      </c>
    </row>
    <row r="33" spans="1:5" ht="12.75">
      <c r="A33" s="35" t="s">
        <v>56</v>
      </c>
      <c r="E33" s="40" t="s">
        <v>5</v>
      </c>
    </row>
    <row r="34" spans="1:5" ht="12.75">
      <c r="A34" t="s">
        <v>57</v>
      </c>
      <c r="E34" s="39" t="s">
        <v>5</v>
      </c>
    </row>
    <row r="35" spans="1:16" ht="12.75">
      <c r="A35" t="s">
        <v>50</v>
      </c>
      <c s="34" t="s">
        <v>75</v>
      </c>
      <c s="34" t="s">
        <v>5687</v>
      </c>
      <c s="35" t="s">
        <v>5</v>
      </c>
      <c s="6" t="s">
        <v>5688</v>
      </c>
      <c s="36" t="s">
        <v>70</v>
      </c>
      <c s="37">
        <v>180</v>
      </c>
      <c s="36">
        <v>0</v>
      </c>
      <c s="36">
        <f>ROUND(G35*H35,6)</f>
      </c>
      <c r="L35" s="38">
        <v>0</v>
      </c>
      <c s="32">
        <f>ROUND(ROUND(L35,2)*ROUND(G35,3),2)</f>
      </c>
      <c s="36" t="s">
        <v>54</v>
      </c>
      <c>
        <f>(M35*21)/100</f>
      </c>
      <c t="s">
        <v>28</v>
      </c>
    </row>
    <row r="36" spans="1:5" ht="12.75">
      <c r="A36" s="35" t="s">
        <v>55</v>
      </c>
      <c r="E36" s="39" t="s">
        <v>5688</v>
      </c>
    </row>
    <row r="37" spans="1:5" ht="12.75">
      <c r="A37" s="35" t="s">
        <v>56</v>
      </c>
      <c r="E37" s="40" t="s">
        <v>5</v>
      </c>
    </row>
    <row r="38" spans="1:5" ht="12.75">
      <c r="A38" t="s">
        <v>57</v>
      </c>
      <c r="E38" s="39" t="s">
        <v>5</v>
      </c>
    </row>
    <row r="39" spans="1:16" ht="12.75">
      <c r="A39" t="s">
        <v>50</v>
      </c>
      <c s="34" t="s">
        <v>79</v>
      </c>
      <c s="34" t="s">
        <v>5689</v>
      </c>
      <c s="35" t="s">
        <v>5</v>
      </c>
      <c s="6" t="s">
        <v>5690</v>
      </c>
      <c s="36" t="s">
        <v>70</v>
      </c>
      <c s="37">
        <v>65</v>
      </c>
      <c s="36">
        <v>0</v>
      </c>
      <c s="36">
        <f>ROUND(G39*H39,6)</f>
      </c>
      <c r="L39" s="38">
        <v>0</v>
      </c>
      <c s="32">
        <f>ROUND(ROUND(L39,2)*ROUND(G39,3),2)</f>
      </c>
      <c s="36" t="s">
        <v>54</v>
      </c>
      <c>
        <f>(M39*21)/100</f>
      </c>
      <c t="s">
        <v>28</v>
      </c>
    </row>
    <row r="40" spans="1:5" ht="12.75">
      <c r="A40" s="35" t="s">
        <v>55</v>
      </c>
      <c r="E40" s="39" t="s">
        <v>5690</v>
      </c>
    </row>
    <row r="41" spans="1:5" ht="12.75">
      <c r="A41" s="35" t="s">
        <v>56</v>
      </c>
      <c r="E41" s="40" t="s">
        <v>5</v>
      </c>
    </row>
    <row r="42" spans="1:5" ht="12.75">
      <c r="A42" t="s">
        <v>57</v>
      </c>
      <c r="E42" s="39" t="s">
        <v>5</v>
      </c>
    </row>
    <row r="43" spans="1:16" ht="12.75">
      <c r="A43" t="s">
        <v>50</v>
      </c>
      <c s="34" t="s">
        <v>82</v>
      </c>
      <c s="34" t="s">
        <v>71</v>
      </c>
      <c s="35" t="s">
        <v>5</v>
      </c>
      <c s="6" t="s">
        <v>72</v>
      </c>
      <c s="36" t="s">
        <v>70</v>
      </c>
      <c s="37">
        <v>295</v>
      </c>
      <c s="36">
        <v>0</v>
      </c>
      <c s="36">
        <f>ROUND(G43*H43,6)</f>
      </c>
      <c r="L43" s="38">
        <v>0</v>
      </c>
      <c s="32">
        <f>ROUND(ROUND(L43,2)*ROUND(G43,3),2)</f>
      </c>
      <c s="36" t="s">
        <v>54</v>
      </c>
      <c>
        <f>(M43*21)/100</f>
      </c>
      <c t="s">
        <v>28</v>
      </c>
    </row>
    <row r="44" spans="1:5" ht="12.75">
      <c r="A44" s="35" t="s">
        <v>55</v>
      </c>
      <c r="E44" s="39" t="s">
        <v>72</v>
      </c>
    </row>
    <row r="45" spans="1:5" ht="12.75">
      <c r="A45" s="35" t="s">
        <v>56</v>
      </c>
      <c r="E45" s="40" t="s">
        <v>5</v>
      </c>
    </row>
    <row r="46" spans="1:5" ht="12.75">
      <c r="A46" t="s">
        <v>57</v>
      </c>
      <c r="E46" s="39" t="s">
        <v>5</v>
      </c>
    </row>
    <row r="47" spans="1:13" ht="12.75">
      <c r="A47" t="s">
        <v>47</v>
      </c>
      <c r="C47" s="31" t="s">
        <v>99</v>
      </c>
      <c r="E47" s="33" t="s">
        <v>100</v>
      </c>
      <c r="J47" s="32">
        <f>0</f>
      </c>
      <c s="32">
        <f>0</f>
      </c>
      <c s="32">
        <f>0+L48+L52+L56+L60+L64+L68+L72+L76+L80+L84+L88+L92+L96+L100+L104</f>
      </c>
      <c s="32">
        <f>0+M48+M52+M56+M60+M64+M68+M72+M76+M80+M84+M88+M92+M96+M100+M104</f>
      </c>
    </row>
    <row r="48" spans="1:16" ht="12.75">
      <c r="A48" t="s">
        <v>50</v>
      </c>
      <c s="34" t="s">
        <v>86</v>
      </c>
      <c s="34" t="s">
        <v>1098</v>
      </c>
      <c s="35" t="s">
        <v>5</v>
      </c>
      <c s="6" t="s">
        <v>1099</v>
      </c>
      <c s="36" t="s">
        <v>78</v>
      </c>
      <c s="37">
        <v>130</v>
      </c>
      <c s="36">
        <v>0</v>
      </c>
      <c s="36">
        <f>ROUND(G48*H48,6)</f>
      </c>
      <c r="L48" s="38">
        <v>0</v>
      </c>
      <c s="32">
        <f>ROUND(ROUND(L48,2)*ROUND(G48,3),2)</f>
      </c>
      <c s="36" t="s">
        <v>54</v>
      </c>
      <c>
        <f>(M48*21)/100</f>
      </c>
      <c t="s">
        <v>28</v>
      </c>
    </row>
    <row r="49" spans="1:5" ht="12.75">
      <c r="A49" s="35" t="s">
        <v>55</v>
      </c>
      <c r="E49" s="39" t="s">
        <v>1099</v>
      </c>
    </row>
    <row r="50" spans="1:5" ht="12.75">
      <c r="A50" s="35" t="s">
        <v>56</v>
      </c>
      <c r="E50" s="40" t="s">
        <v>5</v>
      </c>
    </row>
    <row r="51" spans="1:5" ht="12.75">
      <c r="A51" t="s">
        <v>57</v>
      </c>
      <c r="E51" s="39" t="s">
        <v>5</v>
      </c>
    </row>
    <row r="52" spans="1:16" ht="12.75">
      <c r="A52" t="s">
        <v>50</v>
      </c>
      <c s="34" t="s">
        <v>89</v>
      </c>
      <c s="34" t="s">
        <v>5691</v>
      </c>
      <c s="35" t="s">
        <v>5</v>
      </c>
      <c s="6" t="s">
        <v>5692</v>
      </c>
      <c s="36" t="s">
        <v>78</v>
      </c>
      <c s="37">
        <v>340</v>
      </c>
      <c s="36">
        <v>0</v>
      </c>
      <c s="36">
        <f>ROUND(G52*H52,6)</f>
      </c>
      <c r="L52" s="38">
        <v>0</v>
      </c>
      <c s="32">
        <f>ROUND(ROUND(L52,2)*ROUND(G52,3),2)</f>
      </c>
      <c s="36" t="s">
        <v>54</v>
      </c>
      <c>
        <f>(M52*21)/100</f>
      </c>
      <c t="s">
        <v>28</v>
      </c>
    </row>
    <row r="53" spans="1:5" ht="12.75">
      <c r="A53" s="35" t="s">
        <v>55</v>
      </c>
      <c r="E53" s="39" t="s">
        <v>5692</v>
      </c>
    </row>
    <row r="54" spans="1:5" ht="12.75">
      <c r="A54" s="35" t="s">
        <v>56</v>
      </c>
      <c r="E54" s="40" t="s">
        <v>5</v>
      </c>
    </row>
    <row r="55" spans="1:5" ht="12.75">
      <c r="A55" t="s">
        <v>57</v>
      </c>
      <c r="E55" s="39" t="s">
        <v>5</v>
      </c>
    </row>
    <row r="56" spans="1:16" ht="12.75">
      <c r="A56" t="s">
        <v>50</v>
      </c>
      <c s="34" t="s">
        <v>92</v>
      </c>
      <c s="34" t="s">
        <v>1100</v>
      </c>
      <c s="35" t="s">
        <v>5</v>
      </c>
      <c s="6" t="s">
        <v>1101</v>
      </c>
      <c s="36" t="s">
        <v>85</v>
      </c>
      <c s="37">
        <v>23</v>
      </c>
      <c s="36">
        <v>0</v>
      </c>
      <c s="36">
        <f>ROUND(G56*H56,6)</f>
      </c>
      <c r="L56" s="38">
        <v>0</v>
      </c>
      <c s="32">
        <f>ROUND(ROUND(L56,2)*ROUND(G56,3),2)</f>
      </c>
      <c s="36" t="s">
        <v>54</v>
      </c>
      <c>
        <f>(M56*21)/100</f>
      </c>
      <c t="s">
        <v>28</v>
      </c>
    </row>
    <row r="57" spans="1:5" ht="12.75">
      <c r="A57" s="35" t="s">
        <v>55</v>
      </c>
      <c r="E57" s="39" t="s">
        <v>1101</v>
      </c>
    </row>
    <row r="58" spans="1:5" ht="12.75">
      <c r="A58" s="35" t="s">
        <v>56</v>
      </c>
      <c r="E58" s="40" t="s">
        <v>5</v>
      </c>
    </row>
    <row r="59" spans="1:5" ht="12.75">
      <c r="A59" t="s">
        <v>57</v>
      </c>
      <c r="E59" s="39" t="s">
        <v>5</v>
      </c>
    </row>
    <row r="60" spans="1:16" ht="12.75">
      <c r="A60" t="s">
        <v>50</v>
      </c>
      <c s="34" t="s">
        <v>95</v>
      </c>
      <c s="34" t="s">
        <v>5693</v>
      </c>
      <c s="35" t="s">
        <v>5</v>
      </c>
      <c s="6" t="s">
        <v>5694</v>
      </c>
      <c s="36" t="s">
        <v>85</v>
      </c>
      <c s="37">
        <v>2</v>
      </c>
      <c s="36">
        <v>0</v>
      </c>
      <c s="36">
        <f>ROUND(G60*H60,6)</f>
      </c>
      <c r="L60" s="38">
        <v>0</v>
      </c>
      <c s="32">
        <f>ROUND(ROUND(L60,2)*ROUND(G60,3),2)</f>
      </c>
      <c s="36" t="s">
        <v>54</v>
      </c>
      <c>
        <f>(M60*21)/100</f>
      </c>
      <c t="s">
        <v>28</v>
      </c>
    </row>
    <row r="61" spans="1:5" ht="12.75">
      <c r="A61" s="35" t="s">
        <v>55</v>
      </c>
      <c r="E61" s="39" t="s">
        <v>5694</v>
      </c>
    </row>
    <row r="62" spans="1:5" ht="12.75">
      <c r="A62" s="35" t="s">
        <v>56</v>
      </c>
      <c r="E62" s="40" t="s">
        <v>5</v>
      </c>
    </row>
    <row r="63" spans="1:5" ht="12.75">
      <c r="A63" t="s">
        <v>57</v>
      </c>
      <c r="E63" s="39" t="s">
        <v>5</v>
      </c>
    </row>
    <row r="64" spans="1:16" ht="12.75">
      <c r="A64" t="s">
        <v>50</v>
      </c>
      <c s="34" t="s">
        <v>101</v>
      </c>
      <c s="34" t="s">
        <v>105</v>
      </c>
      <c s="35" t="s">
        <v>5</v>
      </c>
      <c s="6" t="s">
        <v>106</v>
      </c>
      <c s="36" t="s">
        <v>85</v>
      </c>
      <c s="37">
        <v>50</v>
      </c>
      <c s="36">
        <v>0</v>
      </c>
      <c s="36">
        <f>ROUND(G64*H64,6)</f>
      </c>
      <c r="L64" s="38">
        <v>0</v>
      </c>
      <c s="32">
        <f>ROUND(ROUND(L64,2)*ROUND(G64,3),2)</f>
      </c>
      <c s="36" t="s">
        <v>54</v>
      </c>
      <c>
        <f>(M64*21)/100</f>
      </c>
      <c t="s">
        <v>28</v>
      </c>
    </row>
    <row r="65" spans="1:5" ht="12.75">
      <c r="A65" s="35" t="s">
        <v>55</v>
      </c>
      <c r="E65" s="39" t="s">
        <v>106</v>
      </c>
    </row>
    <row r="66" spans="1:5" ht="12.75">
      <c r="A66" s="35" t="s">
        <v>56</v>
      </c>
      <c r="E66" s="40" t="s">
        <v>5</v>
      </c>
    </row>
    <row r="67" spans="1:5" ht="12.75">
      <c r="A67" t="s">
        <v>57</v>
      </c>
      <c r="E67" s="39" t="s">
        <v>5</v>
      </c>
    </row>
    <row r="68" spans="1:16" ht="12.75">
      <c r="A68" t="s">
        <v>50</v>
      </c>
      <c s="34" t="s">
        <v>104</v>
      </c>
      <c s="34" t="s">
        <v>1102</v>
      </c>
      <c s="35" t="s">
        <v>5</v>
      </c>
      <c s="6" t="s">
        <v>1103</v>
      </c>
      <c s="36" t="s">
        <v>85</v>
      </c>
      <c s="37">
        <v>15</v>
      </c>
      <c s="36">
        <v>0</v>
      </c>
      <c s="36">
        <f>ROUND(G68*H68,6)</f>
      </c>
      <c r="L68" s="38">
        <v>0</v>
      </c>
      <c s="32">
        <f>ROUND(ROUND(L68,2)*ROUND(G68,3),2)</f>
      </c>
      <c s="36" t="s">
        <v>54</v>
      </c>
      <c>
        <f>(M68*21)/100</f>
      </c>
      <c t="s">
        <v>28</v>
      </c>
    </row>
    <row r="69" spans="1:5" ht="12.75">
      <c r="A69" s="35" t="s">
        <v>55</v>
      </c>
      <c r="E69" s="39" t="s">
        <v>1103</v>
      </c>
    </row>
    <row r="70" spans="1:5" ht="12.75">
      <c r="A70" s="35" t="s">
        <v>56</v>
      </c>
      <c r="E70" s="40" t="s">
        <v>5</v>
      </c>
    </row>
    <row r="71" spans="1:5" ht="12.75">
      <c r="A71" t="s">
        <v>57</v>
      </c>
      <c r="E71" s="39" t="s">
        <v>5</v>
      </c>
    </row>
    <row r="72" spans="1:16" ht="12.75">
      <c r="A72" t="s">
        <v>50</v>
      </c>
      <c s="34" t="s">
        <v>109</v>
      </c>
      <c s="34" t="s">
        <v>5695</v>
      </c>
      <c s="35" t="s">
        <v>5</v>
      </c>
      <c s="6" t="s">
        <v>5696</v>
      </c>
      <c s="36" t="s">
        <v>78</v>
      </c>
      <c s="37">
        <v>300</v>
      </c>
      <c s="36">
        <v>0</v>
      </c>
      <c s="36">
        <f>ROUND(G72*H72,6)</f>
      </c>
      <c r="L72" s="38">
        <v>0</v>
      </c>
      <c s="32">
        <f>ROUND(ROUND(L72,2)*ROUND(G72,3),2)</f>
      </c>
      <c s="36" t="s">
        <v>54</v>
      </c>
      <c>
        <f>(M72*21)/100</f>
      </c>
      <c t="s">
        <v>28</v>
      </c>
    </row>
    <row r="73" spans="1:5" ht="12.75">
      <c r="A73" s="35" t="s">
        <v>55</v>
      </c>
      <c r="E73" s="39" t="s">
        <v>5696</v>
      </c>
    </row>
    <row r="74" spans="1:5" ht="12.75">
      <c r="A74" s="35" t="s">
        <v>56</v>
      </c>
      <c r="E74" s="40" t="s">
        <v>5</v>
      </c>
    </row>
    <row r="75" spans="1:5" ht="12.75">
      <c r="A75" t="s">
        <v>57</v>
      </c>
      <c r="E75" s="39" t="s">
        <v>5</v>
      </c>
    </row>
    <row r="76" spans="1:16" ht="12.75">
      <c r="A76" t="s">
        <v>50</v>
      </c>
      <c s="34" t="s">
        <v>112</v>
      </c>
      <c s="34" t="s">
        <v>5697</v>
      </c>
      <c s="35" t="s">
        <v>5</v>
      </c>
      <c s="6" t="s">
        <v>5698</v>
      </c>
      <c s="36" t="s">
        <v>78</v>
      </c>
      <c s="37">
        <v>870</v>
      </c>
      <c s="36">
        <v>0</v>
      </c>
      <c s="36">
        <f>ROUND(G76*H76,6)</f>
      </c>
      <c r="L76" s="38">
        <v>0</v>
      </c>
      <c s="32">
        <f>ROUND(ROUND(L76,2)*ROUND(G76,3),2)</f>
      </c>
      <c s="36" t="s">
        <v>54</v>
      </c>
      <c>
        <f>(M76*21)/100</f>
      </c>
      <c t="s">
        <v>28</v>
      </c>
    </row>
    <row r="77" spans="1:5" ht="12.75">
      <c r="A77" s="35" t="s">
        <v>55</v>
      </c>
      <c r="E77" s="39" t="s">
        <v>5698</v>
      </c>
    </row>
    <row r="78" spans="1:5" ht="12.75">
      <c r="A78" s="35" t="s">
        <v>56</v>
      </c>
      <c r="E78" s="40" t="s">
        <v>5</v>
      </c>
    </row>
    <row r="79" spans="1:5" ht="12.75">
      <c r="A79" t="s">
        <v>57</v>
      </c>
      <c r="E79" s="39" t="s">
        <v>5</v>
      </c>
    </row>
    <row r="80" spans="1:16" ht="25.5">
      <c r="A80" t="s">
        <v>50</v>
      </c>
      <c s="34" t="s">
        <v>115</v>
      </c>
      <c s="34" t="s">
        <v>5699</v>
      </c>
      <c s="35" t="s">
        <v>5</v>
      </c>
      <c s="6" t="s">
        <v>5700</v>
      </c>
      <c s="36" t="s">
        <v>85</v>
      </c>
      <c s="37">
        <v>2</v>
      </c>
      <c s="36">
        <v>0</v>
      </c>
      <c s="36">
        <f>ROUND(G80*H80,6)</f>
      </c>
      <c r="L80" s="38">
        <v>0</v>
      </c>
      <c s="32">
        <f>ROUND(ROUND(L80,2)*ROUND(G80,3),2)</f>
      </c>
      <c s="36" t="s">
        <v>54</v>
      </c>
      <c>
        <f>(M80*21)/100</f>
      </c>
      <c t="s">
        <v>28</v>
      </c>
    </row>
    <row r="81" spans="1:5" ht="25.5">
      <c r="A81" s="35" t="s">
        <v>55</v>
      </c>
      <c r="E81" s="39" t="s">
        <v>5700</v>
      </c>
    </row>
    <row r="82" spans="1:5" ht="12.75">
      <c r="A82" s="35" t="s">
        <v>56</v>
      </c>
      <c r="E82" s="40" t="s">
        <v>5</v>
      </c>
    </row>
    <row r="83" spans="1:5" ht="12.75">
      <c r="A83" t="s">
        <v>57</v>
      </c>
      <c r="E83" s="39" t="s">
        <v>5</v>
      </c>
    </row>
    <row r="84" spans="1:16" ht="25.5">
      <c r="A84" t="s">
        <v>50</v>
      </c>
      <c s="34" t="s">
        <v>118</v>
      </c>
      <c s="34" t="s">
        <v>5701</v>
      </c>
      <c s="35" t="s">
        <v>5</v>
      </c>
      <c s="6" t="s">
        <v>5702</v>
      </c>
      <c s="36" t="s">
        <v>85</v>
      </c>
      <c s="37">
        <v>13</v>
      </c>
      <c s="36">
        <v>0</v>
      </c>
      <c s="36">
        <f>ROUND(G84*H84,6)</f>
      </c>
      <c r="L84" s="38">
        <v>0</v>
      </c>
      <c s="32">
        <f>ROUND(ROUND(L84,2)*ROUND(G84,3),2)</f>
      </c>
      <c s="36" t="s">
        <v>54</v>
      </c>
      <c>
        <f>(M84*21)/100</f>
      </c>
      <c t="s">
        <v>28</v>
      </c>
    </row>
    <row r="85" spans="1:5" ht="25.5">
      <c r="A85" s="35" t="s">
        <v>55</v>
      </c>
      <c r="E85" s="39" t="s">
        <v>5702</v>
      </c>
    </row>
    <row r="86" spans="1:5" ht="12.75">
      <c r="A86" s="35" t="s">
        <v>56</v>
      </c>
      <c r="E86" s="40" t="s">
        <v>5</v>
      </c>
    </row>
    <row r="87" spans="1:5" ht="12.75">
      <c r="A87" t="s">
        <v>57</v>
      </c>
      <c r="E87" s="39" t="s">
        <v>5</v>
      </c>
    </row>
    <row r="88" spans="1:16" ht="12.75">
      <c r="A88" t="s">
        <v>50</v>
      </c>
      <c s="34" t="s">
        <v>121</v>
      </c>
      <c s="34" t="s">
        <v>5703</v>
      </c>
      <c s="35" t="s">
        <v>5</v>
      </c>
      <c s="6" t="s">
        <v>5704</v>
      </c>
      <c s="36" t="s">
        <v>85</v>
      </c>
      <c s="37">
        <v>1010</v>
      </c>
      <c s="36">
        <v>0</v>
      </c>
      <c s="36">
        <f>ROUND(G88*H88,6)</f>
      </c>
      <c r="L88" s="38">
        <v>0</v>
      </c>
      <c s="32">
        <f>ROUND(ROUND(L88,2)*ROUND(G88,3),2)</f>
      </c>
      <c s="36" t="s">
        <v>54</v>
      </c>
      <c>
        <f>(M88*21)/100</f>
      </c>
      <c t="s">
        <v>28</v>
      </c>
    </row>
    <row r="89" spans="1:5" ht="12.75">
      <c r="A89" s="35" t="s">
        <v>55</v>
      </c>
      <c r="E89" s="39" t="s">
        <v>5704</v>
      </c>
    </row>
    <row r="90" spans="1:5" ht="12.75">
      <c r="A90" s="35" t="s">
        <v>56</v>
      </c>
      <c r="E90" s="40" t="s">
        <v>5</v>
      </c>
    </row>
    <row r="91" spans="1:5" ht="12.75">
      <c r="A91" t="s">
        <v>57</v>
      </c>
      <c r="E91" s="39" t="s">
        <v>5</v>
      </c>
    </row>
    <row r="92" spans="1:16" ht="12.75">
      <c r="A92" t="s">
        <v>50</v>
      </c>
      <c s="34" t="s">
        <v>124</v>
      </c>
      <c s="34" t="s">
        <v>5705</v>
      </c>
      <c s="35" t="s">
        <v>5</v>
      </c>
      <c s="6" t="s">
        <v>5706</v>
      </c>
      <c s="36" t="s">
        <v>85</v>
      </c>
      <c s="37">
        <v>23</v>
      </c>
      <c s="36">
        <v>0</v>
      </c>
      <c s="36">
        <f>ROUND(G92*H92,6)</f>
      </c>
      <c r="L92" s="38">
        <v>0</v>
      </c>
      <c s="32">
        <f>ROUND(ROUND(L92,2)*ROUND(G92,3),2)</f>
      </c>
      <c s="36" t="s">
        <v>54</v>
      </c>
      <c>
        <f>(M92*21)/100</f>
      </c>
      <c t="s">
        <v>28</v>
      </c>
    </row>
    <row r="93" spans="1:5" ht="12.75">
      <c r="A93" s="35" t="s">
        <v>55</v>
      </c>
      <c r="E93" s="39" t="s">
        <v>5706</v>
      </c>
    </row>
    <row r="94" spans="1:5" ht="12.75">
      <c r="A94" s="35" t="s">
        <v>56</v>
      </c>
      <c r="E94" s="40" t="s">
        <v>5</v>
      </c>
    </row>
    <row r="95" spans="1:5" ht="12.75">
      <c r="A95" t="s">
        <v>57</v>
      </c>
      <c r="E95" s="39" t="s">
        <v>5</v>
      </c>
    </row>
    <row r="96" spans="1:16" ht="25.5">
      <c r="A96" t="s">
        <v>50</v>
      </c>
      <c s="34" t="s">
        <v>127</v>
      </c>
      <c s="34" t="s">
        <v>5707</v>
      </c>
      <c s="35" t="s">
        <v>5</v>
      </c>
      <c s="6" t="s">
        <v>5708</v>
      </c>
      <c s="36" t="s">
        <v>85</v>
      </c>
      <c s="37">
        <v>23</v>
      </c>
      <c s="36">
        <v>0</v>
      </c>
      <c s="36">
        <f>ROUND(G96*H96,6)</f>
      </c>
      <c r="L96" s="38">
        <v>0</v>
      </c>
      <c s="32">
        <f>ROUND(ROUND(L96,2)*ROUND(G96,3),2)</f>
      </c>
      <c s="36" t="s">
        <v>54</v>
      </c>
      <c>
        <f>(M96*21)/100</f>
      </c>
      <c t="s">
        <v>28</v>
      </c>
    </row>
    <row r="97" spans="1:5" ht="25.5">
      <c r="A97" s="35" t="s">
        <v>55</v>
      </c>
      <c r="E97" s="39" t="s">
        <v>5708</v>
      </c>
    </row>
    <row r="98" spans="1:5" ht="12.75">
      <c r="A98" s="35" t="s">
        <v>56</v>
      </c>
      <c r="E98" s="40" t="s">
        <v>5</v>
      </c>
    </row>
    <row r="99" spans="1:5" ht="12.75">
      <c r="A99" t="s">
        <v>57</v>
      </c>
      <c r="E99" s="39" t="s">
        <v>5</v>
      </c>
    </row>
    <row r="100" spans="1:16" ht="12.75">
      <c r="A100" t="s">
        <v>50</v>
      </c>
      <c s="34" t="s">
        <v>130</v>
      </c>
      <c s="34" t="s">
        <v>5709</v>
      </c>
      <c s="35" t="s">
        <v>5</v>
      </c>
      <c s="6" t="s">
        <v>5710</v>
      </c>
      <c s="36" t="s">
        <v>78</v>
      </c>
      <c s="37">
        <v>500</v>
      </c>
      <c s="36">
        <v>0</v>
      </c>
      <c s="36">
        <f>ROUND(G100*H100,6)</f>
      </c>
      <c r="L100" s="38">
        <v>0</v>
      </c>
      <c s="32">
        <f>ROUND(ROUND(L100,2)*ROUND(G100,3),2)</f>
      </c>
      <c s="36" t="s">
        <v>54</v>
      </c>
      <c>
        <f>(M100*21)/100</f>
      </c>
      <c t="s">
        <v>28</v>
      </c>
    </row>
    <row r="101" spans="1:5" ht="12.75">
      <c r="A101" s="35" t="s">
        <v>55</v>
      </c>
      <c r="E101" s="39" t="s">
        <v>5710</v>
      </c>
    </row>
    <row r="102" spans="1:5" ht="12.75">
      <c r="A102" s="35" t="s">
        <v>56</v>
      </c>
      <c r="E102" s="40" t="s">
        <v>5</v>
      </c>
    </row>
    <row r="103" spans="1:5" ht="12.75">
      <c r="A103" t="s">
        <v>57</v>
      </c>
      <c r="E103" s="39" t="s">
        <v>5</v>
      </c>
    </row>
    <row r="104" spans="1:16" ht="12.75">
      <c r="A104" t="s">
        <v>50</v>
      </c>
      <c s="34" t="s">
        <v>135</v>
      </c>
      <c s="34" t="s">
        <v>5711</v>
      </c>
      <c s="35" t="s">
        <v>5</v>
      </c>
      <c s="6" t="s">
        <v>132</v>
      </c>
      <c s="36" t="s">
        <v>146</v>
      </c>
      <c s="37">
        <v>9.5</v>
      </c>
      <c s="36">
        <v>0</v>
      </c>
      <c s="36">
        <f>ROUND(G104*H104,6)</f>
      </c>
      <c r="L104" s="38">
        <v>0</v>
      </c>
      <c s="32">
        <f>ROUND(ROUND(L104,2)*ROUND(G104,3),2)</f>
      </c>
      <c s="36" t="s">
        <v>54</v>
      </c>
      <c>
        <f>(M104*21)/100</f>
      </c>
      <c t="s">
        <v>28</v>
      </c>
    </row>
    <row r="105" spans="1:5" ht="12.75">
      <c r="A105" s="35" t="s">
        <v>55</v>
      </c>
      <c r="E105" s="39" t="s">
        <v>132</v>
      </c>
    </row>
    <row r="106" spans="1:5" ht="12.75">
      <c r="A106" s="35" t="s">
        <v>56</v>
      </c>
      <c r="E106" s="40" t="s">
        <v>5</v>
      </c>
    </row>
    <row r="107" spans="1:5" ht="12.75">
      <c r="A107" t="s">
        <v>57</v>
      </c>
      <c r="E107" s="39" t="s">
        <v>5</v>
      </c>
    </row>
    <row r="108" spans="1:13" ht="12.75">
      <c r="A108" t="s">
        <v>47</v>
      </c>
      <c r="C108" s="31" t="s">
        <v>154</v>
      </c>
      <c r="E108" s="33" t="s">
        <v>155</v>
      </c>
      <c r="J108" s="32">
        <f>0</f>
      </c>
      <c s="32">
        <f>0</f>
      </c>
      <c s="32">
        <f>0+L109+L113+L117</f>
      </c>
      <c s="32">
        <f>0+M109+M113+M117</f>
      </c>
    </row>
    <row r="109" spans="1:16" ht="25.5">
      <c r="A109" t="s">
        <v>50</v>
      </c>
      <c s="34" t="s">
        <v>138</v>
      </c>
      <c s="34" t="s">
        <v>157</v>
      </c>
      <c s="35" t="s">
        <v>5</v>
      </c>
      <c s="6" t="s">
        <v>158</v>
      </c>
      <c s="36" t="s">
        <v>85</v>
      </c>
      <c s="37">
        <v>1</v>
      </c>
      <c s="36">
        <v>0</v>
      </c>
      <c s="36">
        <f>ROUND(G109*H109,6)</f>
      </c>
      <c r="L109" s="38">
        <v>0</v>
      </c>
      <c s="32">
        <f>ROUND(ROUND(L109,2)*ROUND(G109,3),2)</f>
      </c>
      <c s="36" t="s">
        <v>54</v>
      </c>
      <c>
        <f>(M109*21)/100</f>
      </c>
      <c t="s">
        <v>28</v>
      </c>
    </row>
    <row r="110" spans="1:5" ht="25.5">
      <c r="A110" s="35" t="s">
        <v>55</v>
      </c>
      <c r="E110" s="39" t="s">
        <v>158</v>
      </c>
    </row>
    <row r="111" spans="1:5" ht="12.75">
      <c r="A111" s="35" t="s">
        <v>56</v>
      </c>
      <c r="E111" s="40" t="s">
        <v>5</v>
      </c>
    </row>
    <row r="112" spans="1:5" ht="12.75">
      <c r="A112" t="s">
        <v>57</v>
      </c>
      <c r="E112" s="39" t="s">
        <v>5</v>
      </c>
    </row>
    <row r="113" spans="1:16" ht="38.25">
      <c r="A113" t="s">
        <v>50</v>
      </c>
      <c s="34" t="s">
        <v>141</v>
      </c>
      <c s="34" t="s">
        <v>160</v>
      </c>
      <c s="35" t="s">
        <v>5</v>
      </c>
      <c s="6" t="s">
        <v>161</v>
      </c>
      <c s="36" t="s">
        <v>85</v>
      </c>
      <c s="37">
        <v>1</v>
      </c>
      <c s="36">
        <v>0</v>
      </c>
      <c s="36">
        <f>ROUND(G113*H113,6)</f>
      </c>
      <c r="L113" s="38">
        <v>0</v>
      </c>
      <c s="32">
        <f>ROUND(ROUND(L113,2)*ROUND(G113,3),2)</f>
      </c>
      <c s="36" t="s">
        <v>54</v>
      </c>
      <c>
        <f>(M113*21)/100</f>
      </c>
      <c t="s">
        <v>28</v>
      </c>
    </row>
    <row r="114" spans="1:5" ht="38.25">
      <c r="A114" s="35" t="s">
        <v>55</v>
      </c>
      <c r="E114" s="39" t="s">
        <v>161</v>
      </c>
    </row>
    <row r="115" spans="1:5" ht="12.75">
      <c r="A115" s="35" t="s">
        <v>56</v>
      </c>
      <c r="E115" s="40" t="s">
        <v>5</v>
      </c>
    </row>
    <row r="116" spans="1:5" ht="12.75">
      <c r="A116" t="s">
        <v>57</v>
      </c>
      <c r="E116" s="39" t="s">
        <v>5</v>
      </c>
    </row>
    <row r="117" spans="1:16" ht="25.5">
      <c r="A117" t="s">
        <v>50</v>
      </c>
      <c s="34" t="s">
        <v>144</v>
      </c>
      <c s="34" t="s">
        <v>163</v>
      </c>
      <c s="35" t="s">
        <v>5</v>
      </c>
      <c s="6" t="s">
        <v>164</v>
      </c>
      <c s="36" t="s">
        <v>85</v>
      </c>
      <c s="37">
        <v>1</v>
      </c>
      <c s="36">
        <v>0</v>
      </c>
      <c s="36">
        <f>ROUND(G117*H117,6)</f>
      </c>
      <c r="L117" s="38">
        <v>0</v>
      </c>
      <c s="32">
        <f>ROUND(ROUND(L117,2)*ROUND(G117,3),2)</f>
      </c>
      <c s="36" t="s">
        <v>54</v>
      </c>
      <c>
        <f>(M117*21)/100</f>
      </c>
      <c t="s">
        <v>28</v>
      </c>
    </row>
    <row r="118" spans="1:5" ht="25.5">
      <c r="A118" s="35" t="s">
        <v>55</v>
      </c>
      <c r="E118" s="39" t="s">
        <v>164</v>
      </c>
    </row>
    <row r="119" spans="1:5" ht="12.75">
      <c r="A119" s="35" t="s">
        <v>56</v>
      </c>
      <c r="E119" s="40" t="s">
        <v>5</v>
      </c>
    </row>
    <row r="120" spans="1:5" ht="12.75">
      <c r="A120" t="s">
        <v>57</v>
      </c>
      <c r="E120" s="39" t="s">
        <v>5</v>
      </c>
    </row>
    <row r="121" spans="1:13" ht="12.75">
      <c r="A121" t="s">
        <v>47</v>
      </c>
      <c r="C121" s="31" t="s">
        <v>195</v>
      </c>
      <c r="E121" s="33" t="s">
        <v>196</v>
      </c>
      <c r="J121" s="32">
        <f>0</f>
      </c>
      <c s="32">
        <f>0</f>
      </c>
      <c s="32">
        <f>0+L122+L126</f>
      </c>
      <c s="32">
        <f>0+M122+M126</f>
      </c>
    </row>
    <row r="122" spans="1:16" ht="38.25">
      <c r="A122" t="s">
        <v>50</v>
      </c>
      <c s="34" t="s">
        <v>149</v>
      </c>
      <c s="34" t="s">
        <v>198</v>
      </c>
      <c s="35" t="s">
        <v>199</v>
      </c>
      <c s="6" t="s">
        <v>200</v>
      </c>
      <c s="36" t="s">
        <v>201</v>
      </c>
      <c s="37">
        <v>27</v>
      </c>
      <c s="36">
        <v>0</v>
      </c>
      <c s="36">
        <f>ROUND(G122*H122,6)</f>
      </c>
      <c r="L122" s="38">
        <v>0</v>
      </c>
      <c s="32">
        <f>ROUND(ROUND(L122,2)*ROUND(G122,3),2)</f>
      </c>
      <c s="36" t="s">
        <v>98</v>
      </c>
      <c>
        <f>(M122*21)/100</f>
      </c>
      <c t="s">
        <v>28</v>
      </c>
    </row>
    <row r="123" spans="1:5" ht="25.5">
      <c r="A123" s="35" t="s">
        <v>55</v>
      </c>
      <c r="E123" s="39" t="s">
        <v>202</v>
      </c>
    </row>
    <row r="124" spans="1:5" ht="12.75">
      <c r="A124" s="35" t="s">
        <v>56</v>
      </c>
      <c r="E124" s="40" t="s">
        <v>5</v>
      </c>
    </row>
    <row r="125" spans="1:5" ht="12.75">
      <c r="A125" t="s">
        <v>57</v>
      </c>
      <c r="E125" s="39" t="s">
        <v>5</v>
      </c>
    </row>
    <row r="126" spans="1:16" ht="25.5">
      <c r="A126" t="s">
        <v>50</v>
      </c>
      <c s="34" t="s">
        <v>152</v>
      </c>
      <c s="34" t="s">
        <v>5712</v>
      </c>
      <c s="35" t="s">
        <v>2480</v>
      </c>
      <c s="6" t="s">
        <v>5713</v>
      </c>
      <c s="36" t="s">
        <v>201</v>
      </c>
      <c s="37">
        <v>13.5</v>
      </c>
      <c s="36">
        <v>0</v>
      </c>
      <c s="36">
        <f>ROUND(G126*H126,6)</f>
      </c>
      <c r="L126" s="38">
        <v>0</v>
      </c>
      <c s="32">
        <f>ROUND(ROUND(L126,2)*ROUND(G126,3),2)</f>
      </c>
      <c s="36" t="s">
        <v>98</v>
      </c>
      <c>
        <f>(M126*21)/100</f>
      </c>
      <c t="s">
        <v>28</v>
      </c>
    </row>
    <row r="127" spans="1:5" ht="25.5">
      <c r="A127" s="35" t="s">
        <v>55</v>
      </c>
      <c r="E127" s="39" t="s">
        <v>5714</v>
      </c>
    </row>
    <row r="128" spans="1:5" ht="12.75">
      <c r="A128" s="35" t="s">
        <v>56</v>
      </c>
      <c r="E128" s="40" t="s">
        <v>5</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COUNTIFS(L8:L244,"=0",A8:A244,"P")+COUNTIFS(L8:L244,"",A8:A244,"P")+SUM(Q8:Q244)</f>
      </c>
    </row>
    <row r="8" spans="1:13" ht="12.75">
      <c r="A8" t="s">
        <v>45</v>
      </c>
      <c r="C8" s="28" t="s">
        <v>5717</v>
      </c>
      <c r="E8" s="30" t="s">
        <v>5716</v>
      </c>
      <c r="J8" s="29">
        <f>0+J9+J42+J147+J172+J197+J234+J243</f>
      </c>
      <c s="29">
        <f>0+K9+K42+K147+K172+K197+K234+K243</f>
      </c>
      <c s="29">
        <f>0+L9+L42+L147+L172+L197+L234+L243</f>
      </c>
      <c s="29">
        <f>0+M9+M42+M147+M172+M197+M234+M243</f>
      </c>
    </row>
    <row r="9" spans="1:13" ht="12.75">
      <c r="A9" t="s">
        <v>47</v>
      </c>
      <c r="C9" s="31" t="s">
        <v>73</v>
      </c>
      <c r="E9" s="33" t="s">
        <v>74</v>
      </c>
      <c r="J9" s="32">
        <f>0</f>
      </c>
      <c s="32">
        <f>0</f>
      </c>
      <c s="32">
        <f>0+L10+L14+L18+L22+L26+L30+L34+L38</f>
      </c>
      <c s="32">
        <f>0+M10+M14+M18+M22+M26+M30+M34+M38</f>
      </c>
    </row>
    <row r="10" spans="1:16" ht="12.75">
      <c r="A10" t="s">
        <v>50</v>
      </c>
      <c s="34" t="s">
        <v>48</v>
      </c>
      <c s="34" t="s">
        <v>5718</v>
      </c>
      <c s="35" t="s">
        <v>5</v>
      </c>
      <c s="6" t="s">
        <v>5719</v>
      </c>
      <c s="36" t="s">
        <v>85</v>
      </c>
      <c s="37">
        <v>45</v>
      </c>
      <c s="36">
        <v>0</v>
      </c>
      <c s="36">
        <f>ROUND(G10*H10,6)</f>
      </c>
      <c r="L10" s="38">
        <v>0</v>
      </c>
      <c s="32">
        <f>ROUND(ROUND(L10,2)*ROUND(G10,3),2)</f>
      </c>
      <c s="36" t="s">
        <v>54</v>
      </c>
      <c>
        <f>(M10*21)/100</f>
      </c>
      <c t="s">
        <v>28</v>
      </c>
    </row>
    <row r="11" spans="1:5" ht="12.75">
      <c r="A11" s="35" t="s">
        <v>55</v>
      </c>
      <c r="E11" s="39" t="s">
        <v>5719</v>
      </c>
    </row>
    <row r="12" spans="1:5" ht="12.75">
      <c r="A12" s="35" t="s">
        <v>56</v>
      </c>
      <c r="E12" s="40" t="s">
        <v>5</v>
      </c>
    </row>
    <row r="13" spans="1:5" ht="12.75">
      <c r="A13" t="s">
        <v>57</v>
      </c>
      <c r="E13" s="39" t="s">
        <v>5</v>
      </c>
    </row>
    <row r="14" spans="1:16" ht="12.75">
      <c r="A14" t="s">
        <v>50</v>
      </c>
      <c s="34" t="s">
        <v>28</v>
      </c>
      <c s="34" t="s">
        <v>5720</v>
      </c>
      <c s="35" t="s">
        <v>5</v>
      </c>
      <c s="6" t="s">
        <v>5721</v>
      </c>
      <c s="36" t="s">
        <v>85</v>
      </c>
      <c s="37">
        <v>4</v>
      </c>
      <c s="36">
        <v>0</v>
      </c>
      <c s="36">
        <f>ROUND(G14*H14,6)</f>
      </c>
      <c r="L14" s="38">
        <v>0</v>
      </c>
      <c s="32">
        <f>ROUND(ROUND(L14,2)*ROUND(G14,3),2)</f>
      </c>
      <c s="36" t="s">
        <v>54</v>
      </c>
      <c>
        <f>(M14*21)/100</f>
      </c>
      <c t="s">
        <v>28</v>
      </c>
    </row>
    <row r="15" spans="1:5" ht="12.75">
      <c r="A15" s="35" t="s">
        <v>55</v>
      </c>
      <c r="E15" s="39" t="s">
        <v>5721</v>
      </c>
    </row>
    <row r="16" spans="1:5" ht="12.75">
      <c r="A16" s="35" t="s">
        <v>56</v>
      </c>
      <c r="E16" s="40" t="s">
        <v>5</v>
      </c>
    </row>
    <row r="17" spans="1:5" ht="12.75">
      <c r="A17" t="s">
        <v>57</v>
      </c>
      <c r="E17" s="39" t="s">
        <v>5</v>
      </c>
    </row>
    <row r="18" spans="1:16" ht="12.75">
      <c r="A18" t="s">
        <v>50</v>
      </c>
      <c s="34" t="s">
        <v>26</v>
      </c>
      <c s="34" t="s">
        <v>5722</v>
      </c>
      <c s="35" t="s">
        <v>5</v>
      </c>
      <c s="6" t="s">
        <v>275</v>
      </c>
      <c s="36" t="s">
        <v>85</v>
      </c>
      <c s="37">
        <v>6</v>
      </c>
      <c s="36">
        <v>0</v>
      </c>
      <c s="36">
        <f>ROUND(G18*H18,6)</f>
      </c>
      <c r="L18" s="38">
        <v>0</v>
      </c>
      <c s="32">
        <f>ROUND(ROUND(L18,2)*ROUND(G18,3),2)</f>
      </c>
      <c s="36" t="s">
        <v>1449</v>
      </c>
      <c>
        <f>(M18*21)/100</f>
      </c>
      <c t="s">
        <v>28</v>
      </c>
    </row>
    <row r="19" spans="1:5" ht="12.75">
      <c r="A19" s="35" t="s">
        <v>55</v>
      </c>
      <c r="E19" s="39" t="s">
        <v>275</v>
      </c>
    </row>
    <row r="20" spans="1:5" ht="12.75">
      <c r="A20" s="35" t="s">
        <v>56</v>
      </c>
      <c r="E20" s="40" t="s">
        <v>5</v>
      </c>
    </row>
    <row r="21" spans="1:5" ht="12.75">
      <c r="A21" t="s">
        <v>57</v>
      </c>
      <c r="E21" s="39" t="s">
        <v>5</v>
      </c>
    </row>
    <row r="22" spans="1:16" ht="25.5">
      <c r="A22" t="s">
        <v>50</v>
      </c>
      <c s="34" t="s">
        <v>63</v>
      </c>
      <c s="34" t="s">
        <v>5723</v>
      </c>
      <c s="35" t="s">
        <v>5</v>
      </c>
      <c s="6" t="s">
        <v>5724</v>
      </c>
      <c s="36" t="s">
        <v>78</v>
      </c>
      <c s="37">
        <v>810</v>
      </c>
      <c s="36">
        <v>0</v>
      </c>
      <c s="36">
        <f>ROUND(G22*H22,6)</f>
      </c>
      <c r="L22" s="38">
        <v>0</v>
      </c>
      <c s="32">
        <f>ROUND(ROUND(L22,2)*ROUND(G22,3),2)</f>
      </c>
      <c s="36" t="s">
        <v>54</v>
      </c>
      <c>
        <f>(M22*21)/100</f>
      </c>
      <c t="s">
        <v>28</v>
      </c>
    </row>
    <row r="23" spans="1:5" ht="25.5">
      <c r="A23" s="35" t="s">
        <v>55</v>
      </c>
      <c r="E23" s="39" t="s">
        <v>5724</v>
      </c>
    </row>
    <row r="24" spans="1:5" ht="12.75">
      <c r="A24" s="35" t="s">
        <v>56</v>
      </c>
      <c r="E24" s="40" t="s">
        <v>5</v>
      </c>
    </row>
    <row r="25" spans="1:5" ht="12.75">
      <c r="A25" t="s">
        <v>57</v>
      </c>
      <c r="E25" s="39" t="s">
        <v>5</v>
      </c>
    </row>
    <row r="26" spans="1:16" ht="25.5">
      <c r="A26" t="s">
        <v>50</v>
      </c>
      <c s="34" t="s">
        <v>66</v>
      </c>
      <c s="34" t="s">
        <v>87</v>
      </c>
      <c s="35" t="s">
        <v>5</v>
      </c>
      <c s="6" t="s">
        <v>88</v>
      </c>
      <c s="36" t="s">
        <v>78</v>
      </c>
      <c s="37">
        <v>95</v>
      </c>
      <c s="36">
        <v>0</v>
      </c>
      <c s="36">
        <f>ROUND(G26*H26,6)</f>
      </c>
      <c r="L26" s="38">
        <v>0</v>
      </c>
      <c s="32">
        <f>ROUND(ROUND(L26,2)*ROUND(G26,3),2)</f>
      </c>
      <c s="36" t="s">
        <v>54</v>
      </c>
      <c>
        <f>(M26*21)/100</f>
      </c>
      <c t="s">
        <v>28</v>
      </c>
    </row>
    <row r="27" spans="1:5" ht="25.5">
      <c r="A27" s="35" t="s">
        <v>55</v>
      </c>
      <c r="E27" s="39" t="s">
        <v>88</v>
      </c>
    </row>
    <row r="28" spans="1:5" ht="12.75">
      <c r="A28" s="35" t="s">
        <v>56</v>
      </c>
      <c r="E28" s="40" t="s">
        <v>5</v>
      </c>
    </row>
    <row r="29" spans="1:5" ht="12.75">
      <c r="A29" t="s">
        <v>57</v>
      </c>
      <c r="E29" s="39" t="s">
        <v>5</v>
      </c>
    </row>
    <row r="30" spans="1:16" ht="25.5">
      <c r="A30" t="s">
        <v>50</v>
      </c>
      <c s="34" t="s">
        <v>27</v>
      </c>
      <c s="34" t="s">
        <v>5725</v>
      </c>
      <c s="35" t="s">
        <v>5</v>
      </c>
      <c s="6" t="s">
        <v>5726</v>
      </c>
      <c s="36" t="s">
        <v>78</v>
      </c>
      <c s="37">
        <v>65</v>
      </c>
      <c s="36">
        <v>0</v>
      </c>
      <c s="36">
        <f>ROUND(G30*H30,6)</f>
      </c>
      <c r="L30" s="38">
        <v>0</v>
      </c>
      <c s="32">
        <f>ROUND(ROUND(L30,2)*ROUND(G30,3),2)</f>
      </c>
      <c s="36" t="s">
        <v>54</v>
      </c>
      <c>
        <f>(M30*21)/100</f>
      </c>
      <c t="s">
        <v>28</v>
      </c>
    </row>
    <row r="31" spans="1:5" ht="25.5">
      <c r="A31" s="35" t="s">
        <v>55</v>
      </c>
      <c r="E31" s="39" t="s">
        <v>5726</v>
      </c>
    </row>
    <row r="32" spans="1:5" ht="12.75">
      <c r="A32" s="35" t="s">
        <v>56</v>
      </c>
      <c r="E32" s="40" t="s">
        <v>5</v>
      </c>
    </row>
    <row r="33" spans="1:5" ht="12.75">
      <c r="A33" t="s">
        <v>57</v>
      </c>
      <c r="E33" s="39" t="s">
        <v>5</v>
      </c>
    </row>
    <row r="34" spans="1:16" ht="12.75">
      <c r="A34" t="s">
        <v>50</v>
      </c>
      <c s="34" t="s">
        <v>75</v>
      </c>
      <c s="34" t="s">
        <v>5727</v>
      </c>
      <c s="35" t="s">
        <v>5</v>
      </c>
      <c s="6" t="s">
        <v>5728</v>
      </c>
      <c s="36" t="s">
        <v>78</v>
      </c>
      <c s="37">
        <v>315</v>
      </c>
      <c s="36">
        <v>0</v>
      </c>
      <c s="36">
        <f>ROUND(G34*H34,6)</f>
      </c>
      <c r="L34" s="38">
        <v>0</v>
      </c>
      <c s="32">
        <f>ROUND(ROUND(L34,2)*ROUND(G34,3),2)</f>
      </c>
      <c s="36" t="s">
        <v>54</v>
      </c>
      <c>
        <f>(M34*21)/100</f>
      </c>
      <c t="s">
        <v>28</v>
      </c>
    </row>
    <row r="35" spans="1:5" ht="12.75">
      <c r="A35" s="35" t="s">
        <v>55</v>
      </c>
      <c r="E35" s="39" t="s">
        <v>5728</v>
      </c>
    </row>
    <row r="36" spans="1:5" ht="12.75">
      <c r="A36" s="35" t="s">
        <v>56</v>
      </c>
      <c r="E36" s="40" t="s">
        <v>5</v>
      </c>
    </row>
    <row r="37" spans="1:5" ht="12.75">
      <c r="A37" t="s">
        <v>57</v>
      </c>
      <c r="E37" s="39" t="s">
        <v>5</v>
      </c>
    </row>
    <row r="38" spans="1:16" ht="12.75">
      <c r="A38" t="s">
        <v>50</v>
      </c>
      <c s="34" t="s">
        <v>79</v>
      </c>
      <c s="34" t="s">
        <v>93</v>
      </c>
      <c s="35" t="s">
        <v>5</v>
      </c>
      <c s="6" t="s">
        <v>94</v>
      </c>
      <c s="36" t="s">
        <v>70</v>
      </c>
      <c s="37">
        <v>0.5</v>
      </c>
      <c s="36">
        <v>0</v>
      </c>
      <c s="36">
        <f>ROUND(G38*H38,6)</f>
      </c>
      <c r="L38" s="38">
        <v>0</v>
      </c>
      <c s="32">
        <f>ROUND(ROUND(L38,2)*ROUND(G38,3),2)</f>
      </c>
      <c s="36" t="s">
        <v>54</v>
      </c>
      <c>
        <f>(M38*21)/100</f>
      </c>
      <c t="s">
        <v>28</v>
      </c>
    </row>
    <row r="39" spans="1:5" ht="12.75">
      <c r="A39" s="35" t="s">
        <v>55</v>
      </c>
      <c r="E39" s="39" t="s">
        <v>94</v>
      </c>
    </row>
    <row r="40" spans="1:5" ht="12.75">
      <c r="A40" s="35" t="s">
        <v>56</v>
      </c>
      <c r="E40" s="40" t="s">
        <v>5</v>
      </c>
    </row>
    <row r="41" spans="1:5" ht="12.75">
      <c r="A41" t="s">
        <v>57</v>
      </c>
      <c r="E41" s="39" t="s">
        <v>5</v>
      </c>
    </row>
    <row r="42" spans="1:13" ht="12.75">
      <c r="A42" t="s">
        <v>47</v>
      </c>
      <c r="C42" s="31" t="s">
        <v>99</v>
      </c>
      <c r="E42" s="33" t="s">
        <v>100</v>
      </c>
      <c r="J42" s="32">
        <f>0</f>
      </c>
      <c s="32">
        <f>0</f>
      </c>
      <c s="32">
        <f>0+L43+L47+L51+L55+L59+L63+L67+L71+L75+L79+L83+L87+L91+L95+L99+L103+L107+L111+L115+L119+L123+L127+L131+L135+L139+L143</f>
      </c>
      <c s="32">
        <f>0+M43+M47+M51+M55+M59+M63+M67+M71+M75+M79+M83+M87+M91+M95+M99+M103+M107+M111+M115+M119+M123+M127+M131+M135+M139+M143</f>
      </c>
    </row>
    <row r="43" spans="1:16" ht="12.75">
      <c r="A43" t="s">
        <v>50</v>
      </c>
      <c s="34" t="s">
        <v>82</v>
      </c>
      <c s="34" t="s">
        <v>5729</v>
      </c>
      <c s="35" t="s">
        <v>5</v>
      </c>
      <c s="6" t="s">
        <v>5730</v>
      </c>
      <c s="36" t="s">
        <v>85</v>
      </c>
      <c s="37">
        <v>290</v>
      </c>
      <c s="36">
        <v>0</v>
      </c>
      <c s="36">
        <f>ROUND(G43*H43,6)</f>
      </c>
      <c r="L43" s="38">
        <v>0</v>
      </c>
      <c s="32">
        <f>ROUND(ROUND(L43,2)*ROUND(G43,3),2)</f>
      </c>
      <c s="36" t="s">
        <v>54</v>
      </c>
      <c>
        <f>(M43*21)/100</f>
      </c>
      <c t="s">
        <v>28</v>
      </c>
    </row>
    <row r="44" spans="1:5" ht="12.75">
      <c r="A44" s="35" t="s">
        <v>55</v>
      </c>
      <c r="E44" s="39" t="s">
        <v>5730</v>
      </c>
    </row>
    <row r="45" spans="1:5" ht="12.75">
      <c r="A45" s="35" t="s">
        <v>56</v>
      </c>
      <c r="E45" s="40" t="s">
        <v>5</v>
      </c>
    </row>
    <row r="46" spans="1:5" ht="12.75">
      <c r="A46" t="s">
        <v>57</v>
      </c>
      <c r="E46" s="39" t="s">
        <v>5</v>
      </c>
    </row>
    <row r="47" spans="1:16" ht="25.5">
      <c r="A47" t="s">
        <v>50</v>
      </c>
      <c s="34" t="s">
        <v>86</v>
      </c>
      <c s="34" t="s">
        <v>5731</v>
      </c>
      <c s="35" t="s">
        <v>5</v>
      </c>
      <c s="6" t="s">
        <v>5732</v>
      </c>
      <c s="36" t="s">
        <v>85</v>
      </c>
      <c s="37">
        <v>66</v>
      </c>
      <c s="36">
        <v>0</v>
      </c>
      <c s="36">
        <f>ROUND(G47*H47,6)</f>
      </c>
      <c r="L47" s="38">
        <v>0</v>
      </c>
      <c s="32">
        <f>ROUND(ROUND(L47,2)*ROUND(G47,3),2)</f>
      </c>
      <c s="36" t="s">
        <v>98</v>
      </c>
      <c>
        <f>(M47*21)/100</f>
      </c>
      <c t="s">
        <v>28</v>
      </c>
    </row>
    <row r="48" spans="1:5" ht="25.5">
      <c r="A48" s="35" t="s">
        <v>55</v>
      </c>
      <c r="E48" s="39" t="s">
        <v>5732</v>
      </c>
    </row>
    <row r="49" spans="1:5" ht="12.75">
      <c r="A49" s="35" t="s">
        <v>56</v>
      </c>
      <c r="E49" s="40" t="s">
        <v>5</v>
      </c>
    </row>
    <row r="50" spans="1:5" ht="12.75">
      <c r="A50" t="s">
        <v>57</v>
      </c>
      <c r="E50" s="39" t="s">
        <v>5</v>
      </c>
    </row>
    <row r="51" spans="1:16" ht="12.75">
      <c r="A51" t="s">
        <v>50</v>
      </c>
      <c s="34" t="s">
        <v>89</v>
      </c>
      <c s="34" t="s">
        <v>5733</v>
      </c>
      <c s="35" t="s">
        <v>5</v>
      </c>
      <c s="6" t="s">
        <v>5734</v>
      </c>
      <c s="36" t="s">
        <v>85</v>
      </c>
      <c s="37">
        <v>226</v>
      </c>
      <c s="36">
        <v>0</v>
      </c>
      <c s="36">
        <f>ROUND(G51*H51,6)</f>
      </c>
      <c r="L51" s="38">
        <v>0</v>
      </c>
      <c s="32">
        <f>ROUND(ROUND(L51,2)*ROUND(G51,3),2)</f>
      </c>
      <c s="36" t="s">
        <v>54</v>
      </c>
      <c>
        <f>(M51*21)/100</f>
      </c>
      <c t="s">
        <v>28</v>
      </c>
    </row>
    <row r="52" spans="1:5" ht="12.75">
      <c r="A52" s="35" t="s">
        <v>55</v>
      </c>
      <c r="E52" s="39" t="s">
        <v>5734</v>
      </c>
    </row>
    <row r="53" spans="1:5" ht="12.75">
      <c r="A53" s="35" t="s">
        <v>56</v>
      </c>
      <c r="E53" s="40" t="s">
        <v>5</v>
      </c>
    </row>
    <row r="54" spans="1:5" ht="12.75">
      <c r="A54" t="s">
        <v>57</v>
      </c>
      <c r="E54" s="39" t="s">
        <v>5</v>
      </c>
    </row>
    <row r="55" spans="1:16" ht="12.75">
      <c r="A55" t="s">
        <v>50</v>
      </c>
      <c s="34" t="s">
        <v>92</v>
      </c>
      <c s="34" t="s">
        <v>5735</v>
      </c>
      <c s="35" t="s">
        <v>5</v>
      </c>
      <c s="6" t="s">
        <v>5736</v>
      </c>
      <c s="36" t="s">
        <v>85</v>
      </c>
      <c s="37">
        <v>20</v>
      </c>
      <c s="36">
        <v>0</v>
      </c>
      <c s="36">
        <f>ROUND(G55*H55,6)</f>
      </c>
      <c r="L55" s="38">
        <v>0</v>
      </c>
      <c s="32">
        <f>ROUND(ROUND(L55,2)*ROUND(G55,3),2)</f>
      </c>
      <c s="36" t="s">
        <v>54</v>
      </c>
      <c>
        <f>(M55*21)/100</f>
      </c>
      <c t="s">
        <v>28</v>
      </c>
    </row>
    <row r="56" spans="1:5" ht="12.75">
      <c r="A56" s="35" t="s">
        <v>55</v>
      </c>
      <c r="E56" s="39" t="s">
        <v>5736</v>
      </c>
    </row>
    <row r="57" spans="1:5" ht="12.75">
      <c r="A57" s="35" t="s">
        <v>56</v>
      </c>
      <c r="E57" s="40" t="s">
        <v>5</v>
      </c>
    </row>
    <row r="58" spans="1:5" ht="12.75">
      <c r="A58" t="s">
        <v>57</v>
      </c>
      <c r="E58" s="39" t="s">
        <v>5</v>
      </c>
    </row>
    <row r="59" spans="1:16" ht="12.75">
      <c r="A59" t="s">
        <v>50</v>
      </c>
      <c s="34" t="s">
        <v>95</v>
      </c>
      <c s="34" t="s">
        <v>5737</v>
      </c>
      <c s="35" t="s">
        <v>5</v>
      </c>
      <c s="6" t="s">
        <v>5738</v>
      </c>
      <c s="36" t="s">
        <v>85</v>
      </c>
      <c s="37">
        <v>13</v>
      </c>
      <c s="36">
        <v>0</v>
      </c>
      <c s="36">
        <f>ROUND(G59*H59,6)</f>
      </c>
      <c r="L59" s="38">
        <v>0</v>
      </c>
      <c s="32">
        <f>ROUND(ROUND(L59,2)*ROUND(G59,3),2)</f>
      </c>
      <c s="36" t="s">
        <v>98</v>
      </c>
      <c>
        <f>(M59*21)/100</f>
      </c>
      <c t="s">
        <v>28</v>
      </c>
    </row>
    <row r="60" spans="1:5" ht="12.75">
      <c r="A60" s="35" t="s">
        <v>55</v>
      </c>
      <c r="E60" s="39" t="s">
        <v>5738</v>
      </c>
    </row>
    <row r="61" spans="1:5" ht="12.75">
      <c r="A61" s="35" t="s">
        <v>56</v>
      </c>
      <c r="E61" s="40" t="s">
        <v>5</v>
      </c>
    </row>
    <row r="62" spans="1:5" ht="12.75">
      <c r="A62" t="s">
        <v>57</v>
      </c>
      <c r="E62" s="39" t="s">
        <v>5</v>
      </c>
    </row>
    <row r="63" spans="1:16" ht="12.75">
      <c r="A63" t="s">
        <v>50</v>
      </c>
      <c s="34" t="s">
        <v>101</v>
      </c>
      <c s="34" t="s">
        <v>5739</v>
      </c>
      <c s="35" t="s">
        <v>5</v>
      </c>
      <c s="6" t="s">
        <v>5740</v>
      </c>
      <c s="36" t="s">
        <v>85</v>
      </c>
      <c s="37">
        <v>228</v>
      </c>
      <c s="36">
        <v>0</v>
      </c>
      <c s="36">
        <f>ROUND(G63*H63,6)</f>
      </c>
      <c r="L63" s="38">
        <v>0</v>
      </c>
      <c s="32">
        <f>ROUND(ROUND(L63,2)*ROUND(G63,3),2)</f>
      </c>
      <c s="36" t="s">
        <v>54</v>
      </c>
      <c>
        <f>(M63*21)/100</f>
      </c>
      <c t="s">
        <v>28</v>
      </c>
    </row>
    <row r="64" spans="1:5" ht="12.75">
      <c r="A64" s="35" t="s">
        <v>55</v>
      </c>
      <c r="E64" s="39" t="s">
        <v>5740</v>
      </c>
    </row>
    <row r="65" spans="1:5" ht="12.75">
      <c r="A65" s="35" t="s">
        <v>56</v>
      </c>
      <c r="E65" s="40" t="s">
        <v>5</v>
      </c>
    </row>
    <row r="66" spans="1:5" ht="12.75">
      <c r="A66" t="s">
        <v>57</v>
      </c>
      <c r="E66" s="39" t="s">
        <v>5</v>
      </c>
    </row>
    <row r="67" spans="1:16" ht="12.75">
      <c r="A67" t="s">
        <v>50</v>
      </c>
      <c s="34" t="s">
        <v>104</v>
      </c>
      <c s="34" t="s">
        <v>5741</v>
      </c>
      <c s="35" t="s">
        <v>5</v>
      </c>
      <c s="6" t="s">
        <v>5742</v>
      </c>
      <c s="36" t="s">
        <v>85</v>
      </c>
      <c s="37">
        <v>42</v>
      </c>
      <c s="36">
        <v>0</v>
      </c>
      <c s="36">
        <f>ROUND(G67*H67,6)</f>
      </c>
      <c r="L67" s="38">
        <v>0</v>
      </c>
      <c s="32">
        <f>ROUND(ROUND(L67,2)*ROUND(G67,3),2)</f>
      </c>
      <c s="36" t="s">
        <v>98</v>
      </c>
      <c>
        <f>(M67*21)/100</f>
      </c>
      <c t="s">
        <v>28</v>
      </c>
    </row>
    <row r="68" spans="1:5" ht="12.75">
      <c r="A68" s="35" t="s">
        <v>55</v>
      </c>
      <c r="E68" s="39" t="s">
        <v>5742</v>
      </c>
    </row>
    <row r="69" spans="1:5" ht="12.75">
      <c r="A69" s="35" t="s">
        <v>56</v>
      </c>
      <c r="E69" s="40" t="s">
        <v>5</v>
      </c>
    </row>
    <row r="70" spans="1:5" ht="12.75">
      <c r="A70" t="s">
        <v>57</v>
      </c>
      <c r="E70" s="39" t="s">
        <v>5</v>
      </c>
    </row>
    <row r="71" spans="1:16" ht="12.75">
      <c r="A71" t="s">
        <v>50</v>
      </c>
      <c s="34" t="s">
        <v>109</v>
      </c>
      <c s="34" t="s">
        <v>5743</v>
      </c>
      <c s="35" t="s">
        <v>5</v>
      </c>
      <c s="6" t="s">
        <v>5744</v>
      </c>
      <c s="36" t="s">
        <v>85</v>
      </c>
      <c s="37">
        <v>11</v>
      </c>
      <c s="36">
        <v>0</v>
      </c>
      <c s="36">
        <f>ROUND(G71*H71,6)</f>
      </c>
      <c r="L71" s="38">
        <v>0</v>
      </c>
      <c s="32">
        <f>ROUND(ROUND(L71,2)*ROUND(G71,3),2)</f>
      </c>
      <c s="36" t="s">
        <v>54</v>
      </c>
      <c>
        <f>(M71*21)/100</f>
      </c>
      <c t="s">
        <v>28</v>
      </c>
    </row>
    <row r="72" spans="1:5" ht="12.75">
      <c r="A72" s="35" t="s">
        <v>55</v>
      </c>
      <c r="E72" s="39" t="s">
        <v>5744</v>
      </c>
    </row>
    <row r="73" spans="1:5" ht="12.75">
      <c r="A73" s="35" t="s">
        <v>56</v>
      </c>
      <c r="E73" s="40" t="s">
        <v>5</v>
      </c>
    </row>
    <row r="74" spans="1:5" ht="12.75">
      <c r="A74" t="s">
        <v>57</v>
      </c>
      <c r="E74" s="39" t="s">
        <v>5</v>
      </c>
    </row>
    <row r="75" spans="1:16" ht="12.75">
      <c r="A75" t="s">
        <v>50</v>
      </c>
      <c s="34" t="s">
        <v>112</v>
      </c>
      <c s="34" t="s">
        <v>5745</v>
      </c>
      <c s="35" t="s">
        <v>5</v>
      </c>
      <c s="6" t="s">
        <v>5746</v>
      </c>
      <c s="36" t="s">
        <v>85</v>
      </c>
      <c s="37">
        <v>14</v>
      </c>
      <c s="36">
        <v>0</v>
      </c>
      <c s="36">
        <f>ROUND(G75*H75,6)</f>
      </c>
      <c r="L75" s="38">
        <v>0</v>
      </c>
      <c s="32">
        <f>ROUND(ROUND(L75,2)*ROUND(G75,3),2)</f>
      </c>
      <c s="36" t="s">
        <v>54</v>
      </c>
      <c>
        <f>(M75*21)/100</f>
      </c>
      <c t="s">
        <v>28</v>
      </c>
    </row>
    <row r="76" spans="1:5" ht="12.75">
      <c r="A76" s="35" t="s">
        <v>55</v>
      </c>
      <c r="E76" s="39" t="s">
        <v>5746</v>
      </c>
    </row>
    <row r="77" spans="1:5" ht="12.75">
      <c r="A77" s="35" t="s">
        <v>56</v>
      </c>
      <c r="E77" s="40" t="s">
        <v>5</v>
      </c>
    </row>
    <row r="78" spans="1:5" ht="12.75">
      <c r="A78" t="s">
        <v>57</v>
      </c>
      <c r="E78" s="39" t="s">
        <v>5</v>
      </c>
    </row>
    <row r="79" spans="1:16" ht="12.75">
      <c r="A79" t="s">
        <v>50</v>
      </c>
      <c s="34" t="s">
        <v>115</v>
      </c>
      <c s="34" t="s">
        <v>5747</v>
      </c>
      <c s="35" t="s">
        <v>5</v>
      </c>
      <c s="6" t="s">
        <v>5748</v>
      </c>
      <c s="36" t="s">
        <v>85</v>
      </c>
      <c s="37">
        <v>3</v>
      </c>
      <c s="36">
        <v>0</v>
      </c>
      <c s="36">
        <f>ROUND(G79*H79,6)</f>
      </c>
      <c r="L79" s="38">
        <v>0</v>
      </c>
      <c s="32">
        <f>ROUND(ROUND(L79,2)*ROUND(G79,3),2)</f>
      </c>
      <c s="36" t="s">
        <v>1449</v>
      </c>
      <c>
        <f>(M79*21)/100</f>
      </c>
      <c t="s">
        <v>28</v>
      </c>
    </row>
    <row r="80" spans="1:5" ht="12.75">
      <c r="A80" s="35" t="s">
        <v>55</v>
      </c>
      <c r="E80" s="39" t="s">
        <v>5748</v>
      </c>
    </row>
    <row r="81" spans="1:5" ht="12.75">
      <c r="A81" s="35" t="s">
        <v>56</v>
      </c>
      <c r="E81" s="40" t="s">
        <v>5</v>
      </c>
    </row>
    <row r="82" spans="1:5" ht="12.75">
      <c r="A82" t="s">
        <v>57</v>
      </c>
      <c r="E82" s="39" t="s">
        <v>5</v>
      </c>
    </row>
    <row r="83" spans="1:16" ht="12.75">
      <c r="A83" t="s">
        <v>50</v>
      </c>
      <c s="34" t="s">
        <v>118</v>
      </c>
      <c s="34" t="s">
        <v>5749</v>
      </c>
      <c s="35" t="s">
        <v>5</v>
      </c>
      <c s="6" t="s">
        <v>5750</v>
      </c>
      <c s="36" t="s">
        <v>85</v>
      </c>
      <c s="37">
        <v>24</v>
      </c>
      <c s="36">
        <v>0</v>
      </c>
      <c s="36">
        <f>ROUND(G83*H83,6)</f>
      </c>
      <c r="L83" s="38">
        <v>0</v>
      </c>
      <c s="32">
        <f>ROUND(ROUND(L83,2)*ROUND(G83,3),2)</f>
      </c>
      <c s="36" t="s">
        <v>1449</v>
      </c>
      <c>
        <f>(M83*21)/100</f>
      </c>
      <c t="s">
        <v>28</v>
      </c>
    </row>
    <row r="84" spans="1:5" ht="12.75">
      <c r="A84" s="35" t="s">
        <v>55</v>
      </c>
      <c r="E84" s="39" t="s">
        <v>5750</v>
      </c>
    </row>
    <row r="85" spans="1:5" ht="12.75">
      <c r="A85" s="35" t="s">
        <v>56</v>
      </c>
      <c r="E85" s="40" t="s">
        <v>5</v>
      </c>
    </row>
    <row r="86" spans="1:5" ht="12.75">
      <c r="A86" t="s">
        <v>57</v>
      </c>
      <c r="E86" s="39" t="s">
        <v>5</v>
      </c>
    </row>
    <row r="87" spans="1:16" ht="12.75">
      <c r="A87" t="s">
        <v>50</v>
      </c>
      <c s="34" t="s">
        <v>121</v>
      </c>
      <c s="34" t="s">
        <v>5751</v>
      </c>
      <c s="35" t="s">
        <v>5</v>
      </c>
      <c s="6" t="s">
        <v>5752</v>
      </c>
      <c s="36" t="s">
        <v>85</v>
      </c>
      <c s="37">
        <v>1</v>
      </c>
      <c s="36">
        <v>0</v>
      </c>
      <c s="36">
        <f>ROUND(G87*H87,6)</f>
      </c>
      <c r="L87" s="38">
        <v>0</v>
      </c>
      <c s="32">
        <f>ROUND(ROUND(L87,2)*ROUND(G87,3),2)</f>
      </c>
      <c s="36" t="s">
        <v>1449</v>
      </c>
      <c>
        <f>(M87*21)/100</f>
      </c>
      <c t="s">
        <v>28</v>
      </c>
    </row>
    <row r="88" spans="1:5" ht="12.75">
      <c r="A88" s="35" t="s">
        <v>55</v>
      </c>
      <c r="E88" s="39" t="s">
        <v>5752</v>
      </c>
    </row>
    <row r="89" spans="1:5" ht="12.75">
      <c r="A89" s="35" t="s">
        <v>56</v>
      </c>
      <c r="E89" s="40" t="s">
        <v>5</v>
      </c>
    </row>
    <row r="90" spans="1:5" ht="12.75">
      <c r="A90" t="s">
        <v>57</v>
      </c>
      <c r="E90" s="39" t="s">
        <v>5</v>
      </c>
    </row>
    <row r="91" spans="1:16" ht="12.75">
      <c r="A91" t="s">
        <v>50</v>
      </c>
      <c s="34" t="s">
        <v>124</v>
      </c>
      <c s="34" t="s">
        <v>5753</v>
      </c>
      <c s="35" t="s">
        <v>5</v>
      </c>
      <c s="6" t="s">
        <v>5754</v>
      </c>
      <c s="36" t="s">
        <v>85</v>
      </c>
      <c s="37">
        <v>42</v>
      </c>
      <c s="36">
        <v>0</v>
      </c>
      <c s="36">
        <f>ROUND(G91*H91,6)</f>
      </c>
      <c r="L91" s="38">
        <v>0</v>
      </c>
      <c s="32">
        <f>ROUND(ROUND(L91,2)*ROUND(G91,3),2)</f>
      </c>
      <c s="36" t="s">
        <v>1449</v>
      </c>
      <c>
        <f>(M91*21)/100</f>
      </c>
      <c t="s">
        <v>28</v>
      </c>
    </row>
    <row r="92" spans="1:5" ht="12.75">
      <c r="A92" s="35" t="s">
        <v>55</v>
      </c>
      <c r="E92" s="39" t="s">
        <v>5754</v>
      </c>
    </row>
    <row r="93" spans="1:5" ht="12.75">
      <c r="A93" s="35" t="s">
        <v>56</v>
      </c>
      <c r="E93" s="40" t="s">
        <v>5</v>
      </c>
    </row>
    <row r="94" spans="1:5" ht="12.75">
      <c r="A94" t="s">
        <v>57</v>
      </c>
      <c r="E94" s="39" t="s">
        <v>5</v>
      </c>
    </row>
    <row r="95" spans="1:16" ht="12.75">
      <c r="A95" t="s">
        <v>50</v>
      </c>
      <c s="34" t="s">
        <v>127</v>
      </c>
      <c s="34" t="s">
        <v>5755</v>
      </c>
      <c s="35" t="s">
        <v>5</v>
      </c>
      <c s="6" t="s">
        <v>5756</v>
      </c>
      <c s="36" t="s">
        <v>85</v>
      </c>
      <c s="37">
        <v>52</v>
      </c>
      <c s="36">
        <v>0</v>
      </c>
      <c s="36">
        <f>ROUND(G95*H95,6)</f>
      </c>
      <c r="L95" s="38">
        <v>0</v>
      </c>
      <c s="32">
        <f>ROUND(ROUND(L95,2)*ROUND(G95,3),2)</f>
      </c>
      <c s="36" t="s">
        <v>1449</v>
      </c>
      <c>
        <f>(M95*21)/100</f>
      </c>
      <c t="s">
        <v>28</v>
      </c>
    </row>
    <row r="96" spans="1:5" ht="12.75">
      <c r="A96" s="35" t="s">
        <v>55</v>
      </c>
      <c r="E96" s="39" t="s">
        <v>5756</v>
      </c>
    </row>
    <row r="97" spans="1:5" ht="12.75">
      <c r="A97" s="35" t="s">
        <v>56</v>
      </c>
      <c r="E97" s="40" t="s">
        <v>5</v>
      </c>
    </row>
    <row r="98" spans="1:5" ht="12.75">
      <c r="A98" t="s">
        <v>57</v>
      </c>
      <c r="E98" s="39" t="s">
        <v>5</v>
      </c>
    </row>
    <row r="99" spans="1:16" ht="12.75">
      <c r="A99" t="s">
        <v>50</v>
      </c>
      <c s="34" t="s">
        <v>130</v>
      </c>
      <c s="34" t="s">
        <v>5757</v>
      </c>
      <c s="35" t="s">
        <v>5</v>
      </c>
      <c s="6" t="s">
        <v>5758</v>
      </c>
      <c s="36" t="s">
        <v>85</v>
      </c>
      <c s="37">
        <v>14</v>
      </c>
      <c s="36">
        <v>0</v>
      </c>
      <c s="36">
        <f>ROUND(G99*H99,6)</f>
      </c>
      <c r="L99" s="38">
        <v>0</v>
      </c>
      <c s="32">
        <f>ROUND(ROUND(L99,2)*ROUND(G99,3),2)</f>
      </c>
      <c s="36" t="s">
        <v>1449</v>
      </c>
      <c>
        <f>(M99*21)/100</f>
      </c>
      <c t="s">
        <v>28</v>
      </c>
    </row>
    <row r="100" spans="1:5" ht="12.75">
      <c r="A100" s="35" t="s">
        <v>55</v>
      </c>
      <c r="E100" s="39" t="s">
        <v>5758</v>
      </c>
    </row>
    <row r="101" spans="1:5" ht="12.75">
      <c r="A101" s="35" t="s">
        <v>56</v>
      </c>
      <c r="E101" s="40" t="s">
        <v>5</v>
      </c>
    </row>
    <row r="102" spans="1:5" ht="12.75">
      <c r="A102" t="s">
        <v>57</v>
      </c>
      <c r="E102" s="39" t="s">
        <v>5</v>
      </c>
    </row>
    <row r="103" spans="1:16" ht="12.75">
      <c r="A103" t="s">
        <v>50</v>
      </c>
      <c s="34" t="s">
        <v>135</v>
      </c>
      <c s="34" t="s">
        <v>5759</v>
      </c>
      <c s="35" t="s">
        <v>5</v>
      </c>
      <c s="6" t="s">
        <v>5760</v>
      </c>
      <c s="36" t="s">
        <v>85</v>
      </c>
      <c s="37">
        <v>31</v>
      </c>
      <c s="36">
        <v>0</v>
      </c>
      <c s="36">
        <f>ROUND(G103*H103,6)</f>
      </c>
      <c r="L103" s="38">
        <v>0</v>
      </c>
      <c s="32">
        <f>ROUND(ROUND(L103,2)*ROUND(G103,3),2)</f>
      </c>
      <c s="36" t="s">
        <v>1449</v>
      </c>
      <c>
        <f>(M103*21)/100</f>
      </c>
      <c t="s">
        <v>28</v>
      </c>
    </row>
    <row r="104" spans="1:5" ht="12.75">
      <c r="A104" s="35" t="s">
        <v>55</v>
      </c>
      <c r="E104" s="39" t="s">
        <v>5760</v>
      </c>
    </row>
    <row r="105" spans="1:5" ht="12.75">
      <c r="A105" s="35" t="s">
        <v>56</v>
      </c>
      <c r="E105" s="40" t="s">
        <v>5</v>
      </c>
    </row>
    <row r="106" spans="1:5" ht="12.75">
      <c r="A106" t="s">
        <v>57</v>
      </c>
      <c r="E106" s="39" t="s">
        <v>5</v>
      </c>
    </row>
    <row r="107" spans="1:16" ht="12.75">
      <c r="A107" t="s">
        <v>50</v>
      </c>
      <c s="34" t="s">
        <v>138</v>
      </c>
      <c s="34" t="s">
        <v>5761</v>
      </c>
      <c s="35" t="s">
        <v>5</v>
      </c>
      <c s="6" t="s">
        <v>5762</v>
      </c>
      <c s="36" t="s">
        <v>85</v>
      </c>
      <c s="37">
        <v>14</v>
      </c>
      <c s="36">
        <v>0</v>
      </c>
      <c s="36">
        <f>ROUND(G107*H107,6)</f>
      </c>
      <c r="L107" s="38">
        <v>0</v>
      </c>
      <c s="32">
        <f>ROUND(ROUND(L107,2)*ROUND(G107,3),2)</f>
      </c>
      <c s="36" t="s">
        <v>1449</v>
      </c>
      <c>
        <f>(M107*21)/100</f>
      </c>
      <c t="s">
        <v>28</v>
      </c>
    </row>
    <row r="108" spans="1:5" ht="12.75">
      <c r="A108" s="35" t="s">
        <v>55</v>
      </c>
      <c r="E108" s="39" t="s">
        <v>5762</v>
      </c>
    </row>
    <row r="109" spans="1:5" ht="12.75">
      <c r="A109" s="35" t="s">
        <v>56</v>
      </c>
      <c r="E109" s="40" t="s">
        <v>5</v>
      </c>
    </row>
    <row r="110" spans="1:5" ht="12.75">
      <c r="A110" t="s">
        <v>57</v>
      </c>
      <c r="E110" s="39" t="s">
        <v>5</v>
      </c>
    </row>
    <row r="111" spans="1:16" ht="12.75">
      <c r="A111" t="s">
        <v>50</v>
      </c>
      <c s="34" t="s">
        <v>141</v>
      </c>
      <c s="34" t="s">
        <v>5763</v>
      </c>
      <c s="35" t="s">
        <v>5</v>
      </c>
      <c s="6" t="s">
        <v>5764</v>
      </c>
      <c s="36" t="s">
        <v>85</v>
      </c>
      <c s="37">
        <v>225</v>
      </c>
      <c s="36">
        <v>0</v>
      </c>
      <c s="36">
        <f>ROUND(G111*H111,6)</f>
      </c>
      <c r="L111" s="38">
        <v>0</v>
      </c>
      <c s="32">
        <f>ROUND(ROUND(L111,2)*ROUND(G111,3),2)</f>
      </c>
      <c s="36" t="s">
        <v>1449</v>
      </c>
      <c>
        <f>(M111*21)/100</f>
      </c>
      <c t="s">
        <v>28</v>
      </c>
    </row>
    <row r="112" spans="1:5" ht="12.75">
      <c r="A112" s="35" t="s">
        <v>55</v>
      </c>
      <c r="E112" s="39" t="s">
        <v>5764</v>
      </c>
    </row>
    <row r="113" spans="1:5" ht="12.75">
      <c r="A113" s="35" t="s">
        <v>56</v>
      </c>
      <c r="E113" s="40" t="s">
        <v>5</v>
      </c>
    </row>
    <row r="114" spans="1:5" ht="12.75">
      <c r="A114" t="s">
        <v>57</v>
      </c>
      <c r="E114" s="39" t="s">
        <v>5</v>
      </c>
    </row>
    <row r="115" spans="1:16" ht="12.75">
      <c r="A115" t="s">
        <v>50</v>
      </c>
      <c s="34" t="s">
        <v>144</v>
      </c>
      <c s="34" t="s">
        <v>5765</v>
      </c>
      <c s="35" t="s">
        <v>5</v>
      </c>
      <c s="6" t="s">
        <v>5766</v>
      </c>
      <c s="36" t="s">
        <v>85</v>
      </c>
      <c s="37">
        <v>6</v>
      </c>
      <c s="36">
        <v>0</v>
      </c>
      <c s="36">
        <f>ROUND(G115*H115,6)</f>
      </c>
      <c r="L115" s="38">
        <v>0</v>
      </c>
      <c s="32">
        <f>ROUND(ROUND(L115,2)*ROUND(G115,3),2)</f>
      </c>
      <c s="36" t="s">
        <v>1449</v>
      </c>
      <c>
        <f>(M115*21)/100</f>
      </c>
      <c t="s">
        <v>28</v>
      </c>
    </row>
    <row r="116" spans="1:5" ht="12.75">
      <c r="A116" s="35" t="s">
        <v>55</v>
      </c>
      <c r="E116" s="39" t="s">
        <v>5766</v>
      </c>
    </row>
    <row r="117" spans="1:5" ht="12.75">
      <c r="A117" s="35" t="s">
        <v>56</v>
      </c>
      <c r="E117" s="40" t="s">
        <v>5</v>
      </c>
    </row>
    <row r="118" spans="1:5" ht="12.75">
      <c r="A118" t="s">
        <v>57</v>
      </c>
      <c r="E118" s="39" t="s">
        <v>5</v>
      </c>
    </row>
    <row r="119" spans="1:16" ht="12.75">
      <c r="A119" t="s">
        <v>50</v>
      </c>
      <c s="34" t="s">
        <v>149</v>
      </c>
      <c s="34" t="s">
        <v>5767</v>
      </c>
      <c s="35" t="s">
        <v>5</v>
      </c>
      <c s="6" t="s">
        <v>5768</v>
      </c>
      <c s="36" t="s">
        <v>85</v>
      </c>
      <c s="37">
        <v>4</v>
      </c>
      <c s="36">
        <v>0</v>
      </c>
      <c s="36">
        <f>ROUND(G119*H119,6)</f>
      </c>
      <c r="L119" s="38">
        <v>0</v>
      </c>
      <c s="32">
        <f>ROUND(ROUND(L119,2)*ROUND(G119,3),2)</f>
      </c>
      <c s="36" t="s">
        <v>1449</v>
      </c>
      <c>
        <f>(M119*21)/100</f>
      </c>
      <c t="s">
        <v>28</v>
      </c>
    </row>
    <row r="120" spans="1:5" ht="12.75">
      <c r="A120" s="35" t="s">
        <v>55</v>
      </c>
      <c r="E120" s="39" t="s">
        <v>5768</v>
      </c>
    </row>
    <row r="121" spans="1:5" ht="12.75">
      <c r="A121" s="35" t="s">
        <v>56</v>
      </c>
      <c r="E121" s="40" t="s">
        <v>5</v>
      </c>
    </row>
    <row r="122" spans="1:5" ht="12.75">
      <c r="A122" t="s">
        <v>57</v>
      </c>
      <c r="E122" s="39" t="s">
        <v>5</v>
      </c>
    </row>
    <row r="123" spans="1:16" ht="12.75">
      <c r="A123" t="s">
        <v>50</v>
      </c>
      <c s="34" t="s">
        <v>152</v>
      </c>
      <c s="34" t="s">
        <v>5769</v>
      </c>
      <c s="35" t="s">
        <v>5</v>
      </c>
      <c s="6" t="s">
        <v>5770</v>
      </c>
      <c s="36" t="s">
        <v>85</v>
      </c>
      <c s="37">
        <v>1</v>
      </c>
      <c s="36">
        <v>0</v>
      </c>
      <c s="36">
        <f>ROUND(G123*H123,6)</f>
      </c>
      <c r="L123" s="38">
        <v>0</v>
      </c>
      <c s="32">
        <f>ROUND(ROUND(L123,2)*ROUND(G123,3),2)</f>
      </c>
      <c s="36" t="s">
        <v>1449</v>
      </c>
      <c>
        <f>(M123*21)/100</f>
      </c>
      <c t="s">
        <v>28</v>
      </c>
    </row>
    <row r="124" spans="1:5" ht="12.75">
      <c r="A124" s="35" t="s">
        <v>55</v>
      </c>
      <c r="E124" s="39" t="s">
        <v>5770</v>
      </c>
    </row>
    <row r="125" spans="1:5" ht="12.75">
      <c r="A125" s="35" t="s">
        <v>56</v>
      </c>
      <c r="E125" s="40" t="s">
        <v>5</v>
      </c>
    </row>
    <row r="126" spans="1:5" ht="12.75">
      <c r="A126" t="s">
        <v>57</v>
      </c>
      <c r="E126" s="39" t="s">
        <v>5</v>
      </c>
    </row>
    <row r="127" spans="1:16" ht="12.75">
      <c r="A127" t="s">
        <v>50</v>
      </c>
      <c s="34" t="s">
        <v>156</v>
      </c>
      <c s="34" t="s">
        <v>5771</v>
      </c>
      <c s="35" t="s">
        <v>5</v>
      </c>
      <c s="6" t="s">
        <v>5772</v>
      </c>
      <c s="36" t="s">
        <v>85</v>
      </c>
      <c s="37">
        <v>10</v>
      </c>
      <c s="36">
        <v>0</v>
      </c>
      <c s="36">
        <f>ROUND(G127*H127,6)</f>
      </c>
      <c r="L127" s="38">
        <v>0</v>
      </c>
      <c s="32">
        <f>ROUND(ROUND(L127,2)*ROUND(G127,3),2)</f>
      </c>
      <c s="36" t="s">
        <v>1449</v>
      </c>
      <c>
        <f>(M127*21)/100</f>
      </c>
      <c t="s">
        <v>28</v>
      </c>
    </row>
    <row r="128" spans="1:5" ht="12.75">
      <c r="A128" s="35" t="s">
        <v>55</v>
      </c>
      <c r="E128" s="39" t="s">
        <v>5772</v>
      </c>
    </row>
    <row r="129" spans="1:5" ht="12.75">
      <c r="A129" s="35" t="s">
        <v>56</v>
      </c>
      <c r="E129" s="40" t="s">
        <v>5</v>
      </c>
    </row>
    <row r="130" spans="1:5" ht="12.75">
      <c r="A130" t="s">
        <v>57</v>
      </c>
      <c r="E130" s="39" t="s">
        <v>5</v>
      </c>
    </row>
    <row r="131" spans="1:16" ht="12.75">
      <c r="A131" t="s">
        <v>50</v>
      </c>
      <c s="34" t="s">
        <v>159</v>
      </c>
      <c s="34" t="s">
        <v>5773</v>
      </c>
      <c s="35" t="s">
        <v>5</v>
      </c>
      <c s="6" t="s">
        <v>5774</v>
      </c>
      <c s="36" t="s">
        <v>85</v>
      </c>
      <c s="37">
        <v>17</v>
      </c>
      <c s="36">
        <v>0</v>
      </c>
      <c s="36">
        <f>ROUND(G131*H131,6)</f>
      </c>
      <c r="L131" s="38">
        <v>0</v>
      </c>
      <c s="32">
        <f>ROUND(ROUND(L131,2)*ROUND(G131,3),2)</f>
      </c>
      <c s="36" t="s">
        <v>1449</v>
      </c>
      <c>
        <f>(M131*21)/100</f>
      </c>
      <c t="s">
        <v>28</v>
      </c>
    </row>
    <row r="132" spans="1:5" ht="12.75">
      <c r="A132" s="35" t="s">
        <v>55</v>
      </c>
      <c r="E132" s="39" t="s">
        <v>5774</v>
      </c>
    </row>
    <row r="133" spans="1:5" ht="12.75">
      <c r="A133" s="35" t="s">
        <v>56</v>
      </c>
      <c r="E133" s="40" t="s">
        <v>5</v>
      </c>
    </row>
    <row r="134" spans="1:5" ht="12.75">
      <c r="A134" t="s">
        <v>57</v>
      </c>
      <c r="E134" s="39" t="s">
        <v>5</v>
      </c>
    </row>
    <row r="135" spans="1:16" ht="12.75">
      <c r="A135" t="s">
        <v>50</v>
      </c>
      <c s="34" t="s">
        <v>162</v>
      </c>
      <c s="34" t="s">
        <v>5775</v>
      </c>
      <c s="35" t="s">
        <v>5</v>
      </c>
      <c s="6" t="s">
        <v>5776</v>
      </c>
      <c s="36" t="s">
        <v>85</v>
      </c>
      <c s="37">
        <v>7</v>
      </c>
      <c s="36">
        <v>0</v>
      </c>
      <c s="36">
        <f>ROUND(G135*H135,6)</f>
      </c>
      <c r="L135" s="38">
        <v>0</v>
      </c>
      <c s="32">
        <f>ROUND(ROUND(L135,2)*ROUND(G135,3),2)</f>
      </c>
      <c s="36" t="s">
        <v>1449</v>
      </c>
      <c>
        <f>(M135*21)/100</f>
      </c>
      <c t="s">
        <v>28</v>
      </c>
    </row>
    <row r="136" spans="1:5" ht="12.75">
      <c r="A136" s="35" t="s">
        <v>55</v>
      </c>
      <c r="E136" s="39" t="s">
        <v>5776</v>
      </c>
    </row>
    <row r="137" spans="1:5" ht="12.75">
      <c r="A137" s="35" t="s">
        <v>56</v>
      </c>
      <c r="E137" s="40" t="s">
        <v>5</v>
      </c>
    </row>
    <row r="138" spans="1:5" ht="12.75">
      <c r="A138" t="s">
        <v>57</v>
      </c>
      <c r="E138" s="39" t="s">
        <v>5</v>
      </c>
    </row>
    <row r="139" spans="1:16" ht="12.75">
      <c r="A139" t="s">
        <v>50</v>
      </c>
      <c s="34" t="s">
        <v>165</v>
      </c>
      <c s="34" t="s">
        <v>5777</v>
      </c>
      <c s="35" t="s">
        <v>5</v>
      </c>
      <c s="6" t="s">
        <v>5778</v>
      </c>
      <c s="36" t="s">
        <v>85</v>
      </c>
      <c s="37">
        <v>18</v>
      </c>
      <c s="36">
        <v>0</v>
      </c>
      <c s="36">
        <f>ROUND(G139*H139,6)</f>
      </c>
      <c r="L139" s="38">
        <v>0</v>
      </c>
      <c s="32">
        <f>ROUND(ROUND(L139,2)*ROUND(G139,3),2)</f>
      </c>
      <c s="36" t="s">
        <v>1449</v>
      </c>
      <c>
        <f>(M139*21)/100</f>
      </c>
      <c t="s">
        <v>28</v>
      </c>
    </row>
    <row r="140" spans="1:5" ht="12.75">
      <c r="A140" s="35" t="s">
        <v>55</v>
      </c>
      <c r="E140" s="39" t="s">
        <v>5778</v>
      </c>
    </row>
    <row r="141" spans="1:5" ht="12.75">
      <c r="A141" s="35" t="s">
        <v>56</v>
      </c>
      <c r="E141" s="40" t="s">
        <v>5</v>
      </c>
    </row>
    <row r="142" spans="1:5" ht="12.75">
      <c r="A142" t="s">
        <v>57</v>
      </c>
      <c r="E142" s="39" t="s">
        <v>5</v>
      </c>
    </row>
    <row r="143" spans="1:16" ht="25.5">
      <c r="A143" t="s">
        <v>50</v>
      </c>
      <c s="34" t="s">
        <v>169</v>
      </c>
      <c s="34" t="s">
        <v>5779</v>
      </c>
      <c s="35" t="s">
        <v>5</v>
      </c>
      <c s="6" t="s">
        <v>5780</v>
      </c>
      <c s="36" t="s">
        <v>70</v>
      </c>
      <c s="37">
        <v>50</v>
      </c>
      <c s="36">
        <v>0</v>
      </c>
      <c s="36">
        <f>ROUND(G143*H143,6)</f>
      </c>
      <c r="L143" s="38">
        <v>0</v>
      </c>
      <c s="32">
        <f>ROUND(ROUND(L143,2)*ROUND(G143,3),2)</f>
      </c>
      <c s="36" t="s">
        <v>54</v>
      </c>
      <c>
        <f>(M143*21)/100</f>
      </c>
      <c t="s">
        <v>28</v>
      </c>
    </row>
    <row r="144" spans="1:5" ht="25.5">
      <c r="A144" s="35" t="s">
        <v>55</v>
      </c>
      <c r="E144" s="39" t="s">
        <v>5780</v>
      </c>
    </row>
    <row r="145" spans="1:5" ht="12.75">
      <c r="A145" s="35" t="s">
        <v>56</v>
      </c>
      <c r="E145" s="40" t="s">
        <v>5</v>
      </c>
    </row>
    <row r="146" spans="1:5" ht="12.75">
      <c r="A146" t="s">
        <v>57</v>
      </c>
      <c r="E146" s="39" t="s">
        <v>5</v>
      </c>
    </row>
    <row r="147" spans="1:13" ht="12.75">
      <c r="A147" t="s">
        <v>47</v>
      </c>
      <c r="C147" s="31" t="s">
        <v>107</v>
      </c>
      <c r="E147" s="33" t="s">
        <v>108</v>
      </c>
      <c r="J147" s="32">
        <f>0</f>
      </c>
      <c s="32">
        <f>0</f>
      </c>
      <c s="32">
        <f>0+L148+L152+L156+L160+L164+L168</f>
      </c>
      <c s="32">
        <f>0+M148+M152+M156+M160+M164+M168</f>
      </c>
    </row>
    <row r="148" spans="1:16" ht="12.75">
      <c r="A148" t="s">
        <v>50</v>
      </c>
      <c s="34" t="s">
        <v>172</v>
      </c>
      <c s="34" t="s">
        <v>1106</v>
      </c>
      <c s="35" t="s">
        <v>5</v>
      </c>
      <c s="6" t="s">
        <v>1107</v>
      </c>
      <c s="36" t="s">
        <v>78</v>
      </c>
      <c s="37">
        <v>7155</v>
      </c>
      <c s="36">
        <v>0</v>
      </c>
      <c s="36">
        <f>ROUND(G148*H148,6)</f>
      </c>
      <c r="L148" s="38">
        <v>0</v>
      </c>
      <c s="32">
        <f>ROUND(ROUND(L148,2)*ROUND(G148,3),2)</f>
      </c>
      <c s="36" t="s">
        <v>54</v>
      </c>
      <c>
        <f>(M148*21)/100</f>
      </c>
      <c t="s">
        <v>28</v>
      </c>
    </row>
    <row r="149" spans="1:5" ht="12.75">
      <c r="A149" s="35" t="s">
        <v>55</v>
      </c>
      <c r="E149" s="39" t="s">
        <v>1107</v>
      </c>
    </row>
    <row r="150" spans="1:5" ht="12.75">
      <c r="A150" s="35" t="s">
        <v>56</v>
      </c>
      <c r="E150" s="40" t="s">
        <v>5</v>
      </c>
    </row>
    <row r="151" spans="1:5" ht="12.75">
      <c r="A151" t="s">
        <v>57</v>
      </c>
      <c r="E151" s="39" t="s">
        <v>5</v>
      </c>
    </row>
    <row r="152" spans="1:16" ht="12.75">
      <c r="A152" t="s">
        <v>50</v>
      </c>
      <c s="34" t="s">
        <v>175</v>
      </c>
      <c s="34" t="s">
        <v>1108</v>
      </c>
      <c s="35" t="s">
        <v>5</v>
      </c>
      <c s="6" t="s">
        <v>1109</v>
      </c>
      <c s="36" t="s">
        <v>78</v>
      </c>
      <c s="37">
        <v>230</v>
      </c>
      <c s="36">
        <v>0</v>
      </c>
      <c s="36">
        <f>ROUND(G152*H152,6)</f>
      </c>
      <c r="L152" s="38">
        <v>0</v>
      </c>
      <c s="32">
        <f>ROUND(ROUND(L152,2)*ROUND(G152,3),2)</f>
      </c>
      <c s="36" t="s">
        <v>54</v>
      </c>
      <c>
        <f>(M152*21)/100</f>
      </c>
      <c t="s">
        <v>28</v>
      </c>
    </row>
    <row r="153" spans="1:5" ht="12.75">
      <c r="A153" s="35" t="s">
        <v>55</v>
      </c>
      <c r="E153" s="39" t="s">
        <v>1109</v>
      </c>
    </row>
    <row r="154" spans="1:5" ht="12.75">
      <c r="A154" s="35" t="s">
        <v>56</v>
      </c>
      <c r="E154" s="40" t="s">
        <v>5</v>
      </c>
    </row>
    <row r="155" spans="1:5" ht="12.75">
      <c r="A155" t="s">
        <v>57</v>
      </c>
      <c r="E155" s="39" t="s">
        <v>5</v>
      </c>
    </row>
    <row r="156" spans="1:16" ht="12.75">
      <c r="A156" t="s">
        <v>50</v>
      </c>
      <c s="34" t="s">
        <v>180</v>
      </c>
      <c s="34" t="s">
        <v>5781</v>
      </c>
      <c s="35" t="s">
        <v>5</v>
      </c>
      <c s="6" t="s">
        <v>5782</v>
      </c>
      <c s="36" t="s">
        <v>78</v>
      </c>
      <c s="37">
        <v>24</v>
      </c>
      <c s="36">
        <v>0</v>
      </c>
      <c s="36">
        <f>ROUND(G156*H156,6)</f>
      </c>
      <c r="L156" s="38">
        <v>0</v>
      </c>
      <c s="32">
        <f>ROUND(ROUND(L156,2)*ROUND(G156,3),2)</f>
      </c>
      <c s="36" t="s">
        <v>54</v>
      </c>
      <c>
        <f>(M156*21)/100</f>
      </c>
      <c t="s">
        <v>28</v>
      </c>
    </row>
    <row r="157" spans="1:5" ht="12.75">
      <c r="A157" s="35" t="s">
        <v>55</v>
      </c>
      <c r="E157" s="39" t="s">
        <v>5782</v>
      </c>
    </row>
    <row r="158" spans="1:5" ht="12.75">
      <c r="A158" s="35" t="s">
        <v>56</v>
      </c>
      <c r="E158" s="40" t="s">
        <v>5</v>
      </c>
    </row>
    <row r="159" spans="1:5" ht="12.75">
      <c r="A159" t="s">
        <v>57</v>
      </c>
      <c r="E159" s="39" t="s">
        <v>5</v>
      </c>
    </row>
    <row r="160" spans="1:16" ht="12.75">
      <c r="A160" t="s">
        <v>50</v>
      </c>
      <c s="34" t="s">
        <v>183</v>
      </c>
      <c s="34" t="s">
        <v>1110</v>
      </c>
      <c s="35" t="s">
        <v>5</v>
      </c>
      <c s="6" t="s">
        <v>1111</v>
      </c>
      <c s="36" t="s">
        <v>78</v>
      </c>
      <c s="37">
        <v>1805</v>
      </c>
      <c s="36">
        <v>0</v>
      </c>
      <c s="36">
        <f>ROUND(G160*H160,6)</f>
      </c>
      <c r="L160" s="38">
        <v>0</v>
      </c>
      <c s="32">
        <f>ROUND(ROUND(L160,2)*ROUND(G160,3),2)</f>
      </c>
      <c s="36" t="s">
        <v>54</v>
      </c>
      <c>
        <f>(M160*21)/100</f>
      </c>
      <c t="s">
        <v>28</v>
      </c>
    </row>
    <row r="161" spans="1:5" ht="12.75">
      <c r="A161" s="35" t="s">
        <v>55</v>
      </c>
      <c r="E161" s="39" t="s">
        <v>1111</v>
      </c>
    </row>
    <row r="162" spans="1:5" ht="12.75">
      <c r="A162" s="35" t="s">
        <v>56</v>
      </c>
      <c r="E162" s="40" t="s">
        <v>5</v>
      </c>
    </row>
    <row r="163" spans="1:5" ht="12.75">
      <c r="A163" t="s">
        <v>57</v>
      </c>
      <c r="E163" s="39" t="s">
        <v>5</v>
      </c>
    </row>
    <row r="164" spans="1:16" ht="25.5">
      <c r="A164" t="s">
        <v>50</v>
      </c>
      <c s="34" t="s">
        <v>186</v>
      </c>
      <c s="34" t="s">
        <v>1116</v>
      </c>
      <c s="35" t="s">
        <v>5</v>
      </c>
      <c s="6" t="s">
        <v>1117</v>
      </c>
      <c s="36" t="s">
        <v>85</v>
      </c>
      <c s="37">
        <v>762</v>
      </c>
      <c s="36">
        <v>0</v>
      </c>
      <c s="36">
        <f>ROUND(G164*H164,6)</f>
      </c>
      <c r="L164" s="38">
        <v>0</v>
      </c>
      <c s="32">
        <f>ROUND(ROUND(L164,2)*ROUND(G164,3),2)</f>
      </c>
      <c s="36" t="s">
        <v>54</v>
      </c>
      <c>
        <f>(M164*21)/100</f>
      </c>
      <c t="s">
        <v>28</v>
      </c>
    </row>
    <row r="165" spans="1:5" ht="25.5">
      <c r="A165" s="35" t="s">
        <v>55</v>
      </c>
      <c r="E165" s="39" t="s">
        <v>1117</v>
      </c>
    </row>
    <row r="166" spans="1:5" ht="12.75">
      <c r="A166" s="35" t="s">
        <v>56</v>
      </c>
      <c r="E166" s="40" t="s">
        <v>5</v>
      </c>
    </row>
    <row r="167" spans="1:5" ht="12.75">
      <c r="A167" t="s">
        <v>57</v>
      </c>
      <c r="E167" s="39" t="s">
        <v>5</v>
      </c>
    </row>
    <row r="168" spans="1:16" ht="25.5">
      <c r="A168" t="s">
        <v>50</v>
      </c>
      <c s="34" t="s">
        <v>189</v>
      </c>
      <c s="34" t="s">
        <v>1118</v>
      </c>
      <c s="35" t="s">
        <v>5</v>
      </c>
      <c s="6" t="s">
        <v>1119</v>
      </c>
      <c s="36" t="s">
        <v>85</v>
      </c>
      <c s="37">
        <v>16</v>
      </c>
      <c s="36">
        <v>0</v>
      </c>
      <c s="36">
        <f>ROUND(G168*H168,6)</f>
      </c>
      <c r="L168" s="38">
        <v>0</v>
      </c>
      <c s="32">
        <f>ROUND(ROUND(L168,2)*ROUND(G168,3),2)</f>
      </c>
      <c s="36" t="s">
        <v>54</v>
      </c>
      <c>
        <f>(M168*21)/100</f>
      </c>
      <c t="s">
        <v>28</v>
      </c>
    </row>
    <row r="169" spans="1:5" ht="25.5">
      <c r="A169" s="35" t="s">
        <v>55</v>
      </c>
      <c r="E169" s="39" t="s">
        <v>1119</v>
      </c>
    </row>
    <row r="170" spans="1:5" ht="12.75">
      <c r="A170" s="35" t="s">
        <v>56</v>
      </c>
      <c r="E170" s="40" t="s">
        <v>5</v>
      </c>
    </row>
    <row r="171" spans="1:5" ht="12.75">
      <c r="A171" t="s">
        <v>57</v>
      </c>
      <c r="E171" s="39" t="s">
        <v>5</v>
      </c>
    </row>
    <row r="172" spans="1:13" ht="12.75">
      <c r="A172" t="s">
        <v>47</v>
      </c>
      <c r="C172" s="31" t="s">
        <v>133</v>
      </c>
      <c r="E172" s="33" t="s">
        <v>134</v>
      </c>
      <c r="J172" s="32">
        <f>0</f>
      </c>
      <c s="32">
        <f>0</f>
      </c>
      <c s="32">
        <f>0+L173+L177+L181+L185+L189+L193</f>
      </c>
      <c s="32">
        <f>0+M173+M177+M181+M185+M189+M193</f>
      </c>
    </row>
    <row r="173" spans="1:16" ht="25.5">
      <c r="A173" t="s">
        <v>50</v>
      </c>
      <c s="34" t="s">
        <v>474</v>
      </c>
      <c s="34" t="s">
        <v>5783</v>
      </c>
      <c s="35" t="s">
        <v>5</v>
      </c>
      <c s="6" t="s">
        <v>5784</v>
      </c>
      <c s="36" t="s">
        <v>85</v>
      </c>
      <c s="37">
        <v>1</v>
      </c>
      <c s="36">
        <v>0</v>
      </c>
      <c s="36">
        <f>ROUND(G173*H173,6)</f>
      </c>
      <c r="L173" s="38">
        <v>0</v>
      </c>
      <c s="32">
        <f>ROUND(ROUND(L173,2)*ROUND(G173,3),2)</f>
      </c>
      <c s="36" t="s">
        <v>1449</v>
      </c>
      <c>
        <f>(M173*21)/100</f>
      </c>
      <c t="s">
        <v>28</v>
      </c>
    </row>
    <row r="174" spans="1:5" ht="25.5">
      <c r="A174" s="35" t="s">
        <v>55</v>
      </c>
      <c r="E174" s="39" t="s">
        <v>5784</v>
      </c>
    </row>
    <row r="175" spans="1:5" ht="12.75">
      <c r="A175" s="35" t="s">
        <v>56</v>
      </c>
      <c r="E175" s="40" t="s">
        <v>5</v>
      </c>
    </row>
    <row r="176" spans="1:5" ht="12.75">
      <c r="A176" t="s">
        <v>57</v>
      </c>
      <c r="E176" s="39" t="s">
        <v>5</v>
      </c>
    </row>
    <row r="177" spans="1:16" ht="12.75">
      <c r="A177" t="s">
        <v>50</v>
      </c>
      <c s="34" t="s">
        <v>192</v>
      </c>
      <c s="34" t="s">
        <v>5785</v>
      </c>
      <c s="35" t="s">
        <v>5</v>
      </c>
      <c s="6" t="s">
        <v>5786</v>
      </c>
      <c s="36" t="s">
        <v>85</v>
      </c>
      <c s="37">
        <v>1</v>
      </c>
      <c s="36">
        <v>0</v>
      </c>
      <c s="36">
        <f>ROUND(G177*H177,6)</f>
      </c>
      <c r="L177" s="38">
        <v>0</v>
      </c>
      <c s="32">
        <f>ROUND(ROUND(L177,2)*ROUND(G177,3),2)</f>
      </c>
      <c s="36" t="s">
        <v>1449</v>
      </c>
      <c>
        <f>(M177*21)/100</f>
      </c>
      <c t="s">
        <v>28</v>
      </c>
    </row>
    <row r="178" spans="1:5" ht="12.75">
      <c r="A178" s="35" t="s">
        <v>55</v>
      </c>
      <c r="E178" s="39" t="s">
        <v>5786</v>
      </c>
    </row>
    <row r="179" spans="1:5" ht="12.75">
      <c r="A179" s="35" t="s">
        <v>56</v>
      </c>
      <c r="E179" s="40" t="s">
        <v>5</v>
      </c>
    </row>
    <row r="180" spans="1:5" ht="12.75">
      <c r="A180" t="s">
        <v>57</v>
      </c>
      <c r="E180" s="39" t="s">
        <v>5</v>
      </c>
    </row>
    <row r="181" spans="1:16" ht="12.75">
      <c r="A181" t="s">
        <v>50</v>
      </c>
      <c s="34" t="s">
        <v>197</v>
      </c>
      <c s="34" t="s">
        <v>5787</v>
      </c>
      <c s="35" t="s">
        <v>5</v>
      </c>
      <c s="6" t="s">
        <v>5788</v>
      </c>
      <c s="36" t="s">
        <v>85</v>
      </c>
      <c s="37">
        <v>1</v>
      </c>
      <c s="36">
        <v>0</v>
      </c>
      <c s="36">
        <f>ROUND(G181*H181,6)</f>
      </c>
      <c r="L181" s="38">
        <v>0</v>
      </c>
      <c s="32">
        <f>ROUND(ROUND(L181,2)*ROUND(G181,3),2)</f>
      </c>
      <c s="36" t="s">
        <v>1449</v>
      </c>
      <c>
        <f>(M181*21)/100</f>
      </c>
      <c t="s">
        <v>28</v>
      </c>
    </row>
    <row r="182" spans="1:5" ht="12.75">
      <c r="A182" s="35" t="s">
        <v>55</v>
      </c>
      <c r="E182" s="39" t="s">
        <v>5788</v>
      </c>
    </row>
    <row r="183" spans="1:5" ht="12.75">
      <c r="A183" s="35" t="s">
        <v>56</v>
      </c>
      <c r="E183" s="40" t="s">
        <v>5</v>
      </c>
    </row>
    <row r="184" spans="1:5" ht="12.75">
      <c r="A184" t="s">
        <v>57</v>
      </c>
      <c r="E184" s="39" t="s">
        <v>5</v>
      </c>
    </row>
    <row r="185" spans="1:16" ht="12.75">
      <c r="A185" t="s">
        <v>50</v>
      </c>
      <c s="34" t="s">
        <v>203</v>
      </c>
      <c s="34" t="s">
        <v>5789</v>
      </c>
      <c s="35" t="s">
        <v>5</v>
      </c>
      <c s="6" t="s">
        <v>5790</v>
      </c>
      <c s="36" t="s">
        <v>85</v>
      </c>
      <c s="37">
        <v>1</v>
      </c>
      <c s="36">
        <v>0</v>
      </c>
      <c s="36">
        <f>ROUND(G185*H185,6)</f>
      </c>
      <c r="L185" s="38">
        <v>0</v>
      </c>
      <c s="32">
        <f>ROUND(ROUND(L185,2)*ROUND(G185,3),2)</f>
      </c>
      <c s="36" t="s">
        <v>1449</v>
      </c>
      <c>
        <f>(M185*21)/100</f>
      </c>
      <c t="s">
        <v>28</v>
      </c>
    </row>
    <row r="186" spans="1:5" ht="12.75">
      <c r="A186" s="35" t="s">
        <v>55</v>
      </c>
      <c r="E186" s="39" t="s">
        <v>5790</v>
      </c>
    </row>
    <row r="187" spans="1:5" ht="12.75">
      <c r="A187" s="35" t="s">
        <v>56</v>
      </c>
      <c r="E187" s="40" t="s">
        <v>5</v>
      </c>
    </row>
    <row r="188" spans="1:5" ht="12.75">
      <c r="A188" t="s">
        <v>57</v>
      </c>
      <c r="E188" s="39" t="s">
        <v>5</v>
      </c>
    </row>
    <row r="189" spans="1:16" ht="12.75">
      <c r="A189" t="s">
        <v>50</v>
      </c>
      <c s="34" t="s">
        <v>208</v>
      </c>
      <c s="34" t="s">
        <v>5791</v>
      </c>
      <c s="35" t="s">
        <v>5</v>
      </c>
      <c s="6" t="s">
        <v>5792</v>
      </c>
      <c s="36" t="s">
        <v>85</v>
      </c>
      <c s="37">
        <v>1</v>
      </c>
      <c s="36">
        <v>0</v>
      </c>
      <c s="36">
        <f>ROUND(G189*H189,6)</f>
      </c>
      <c r="L189" s="38">
        <v>0</v>
      </c>
      <c s="32">
        <f>ROUND(ROUND(L189,2)*ROUND(G189,3),2)</f>
      </c>
      <c s="36" t="s">
        <v>1449</v>
      </c>
      <c>
        <f>(M189*21)/100</f>
      </c>
      <c t="s">
        <v>28</v>
      </c>
    </row>
    <row r="190" spans="1:5" ht="12.75">
      <c r="A190" s="35" t="s">
        <v>55</v>
      </c>
      <c r="E190" s="39" t="s">
        <v>5792</v>
      </c>
    </row>
    <row r="191" spans="1:5" ht="12.75">
      <c r="A191" s="35" t="s">
        <v>56</v>
      </c>
      <c r="E191" s="40" t="s">
        <v>5</v>
      </c>
    </row>
    <row r="192" spans="1:5" ht="12.75">
      <c r="A192" t="s">
        <v>57</v>
      </c>
      <c r="E192" s="39" t="s">
        <v>5</v>
      </c>
    </row>
    <row r="193" spans="1:16" ht="12.75">
      <c r="A193" t="s">
        <v>50</v>
      </c>
      <c s="34" t="s">
        <v>213</v>
      </c>
      <c s="34" t="s">
        <v>5793</v>
      </c>
      <c s="35" t="s">
        <v>5</v>
      </c>
      <c s="6" t="s">
        <v>5794</v>
      </c>
      <c s="36" t="s">
        <v>85</v>
      </c>
      <c s="37">
        <v>8</v>
      </c>
      <c s="36">
        <v>0</v>
      </c>
      <c s="36">
        <f>ROUND(G193*H193,6)</f>
      </c>
      <c r="L193" s="38">
        <v>0</v>
      </c>
      <c s="32">
        <f>ROUND(ROUND(L193,2)*ROUND(G193,3),2)</f>
      </c>
      <c s="36" t="s">
        <v>54</v>
      </c>
      <c>
        <f>(M193*21)/100</f>
      </c>
      <c t="s">
        <v>28</v>
      </c>
    </row>
    <row r="194" spans="1:5" ht="12.75">
      <c r="A194" s="35" t="s">
        <v>55</v>
      </c>
      <c r="E194" s="39" t="s">
        <v>5794</v>
      </c>
    </row>
    <row r="195" spans="1:5" ht="12.75">
      <c r="A195" s="35" t="s">
        <v>56</v>
      </c>
      <c r="E195" s="40" t="s">
        <v>5</v>
      </c>
    </row>
    <row r="196" spans="1:5" ht="12.75">
      <c r="A196" t="s">
        <v>57</v>
      </c>
      <c r="E196" s="39" t="s">
        <v>5</v>
      </c>
    </row>
    <row r="197" spans="1:13" ht="12.75">
      <c r="A197" t="s">
        <v>47</v>
      </c>
      <c r="C197" s="31" t="s">
        <v>154</v>
      </c>
      <c r="E197" s="33" t="s">
        <v>155</v>
      </c>
      <c r="J197" s="32">
        <f>0</f>
      </c>
      <c s="32">
        <f>0</f>
      </c>
      <c s="32">
        <f>0+L198+L202+L206+L210+L214+L218+L222+L226+L230</f>
      </c>
      <c s="32">
        <f>0+M198+M202+M206+M210+M214+M218+M222+M226+M230</f>
      </c>
    </row>
    <row r="198" spans="1:16" ht="25.5">
      <c r="A198" t="s">
        <v>50</v>
      </c>
      <c s="34" t="s">
        <v>487</v>
      </c>
      <c s="34" t="s">
        <v>157</v>
      </c>
      <c s="35" t="s">
        <v>5</v>
      </c>
      <c s="6" t="s">
        <v>158</v>
      </c>
      <c s="36" t="s">
        <v>85</v>
      </c>
      <c s="37">
        <v>1</v>
      </c>
      <c s="36">
        <v>0</v>
      </c>
      <c s="36">
        <f>ROUND(G198*H198,6)</f>
      </c>
      <c r="L198" s="38">
        <v>0</v>
      </c>
      <c s="32">
        <f>ROUND(ROUND(L198,2)*ROUND(G198,3),2)</f>
      </c>
      <c s="36" t="s">
        <v>54</v>
      </c>
      <c>
        <f>(M198*21)/100</f>
      </c>
      <c t="s">
        <v>28</v>
      </c>
    </row>
    <row r="199" spans="1:5" ht="25.5">
      <c r="A199" s="35" t="s">
        <v>55</v>
      </c>
      <c r="E199" s="39" t="s">
        <v>158</v>
      </c>
    </row>
    <row r="200" spans="1:5" ht="12.75">
      <c r="A200" s="35" t="s">
        <v>56</v>
      </c>
      <c r="E200" s="40" t="s">
        <v>5</v>
      </c>
    </row>
    <row r="201" spans="1:5" ht="12.75">
      <c r="A201" t="s">
        <v>57</v>
      </c>
      <c r="E201" s="39" t="s">
        <v>5</v>
      </c>
    </row>
    <row r="202" spans="1:16" ht="38.25">
      <c r="A202" t="s">
        <v>50</v>
      </c>
      <c s="34" t="s">
        <v>490</v>
      </c>
      <c s="34" t="s">
        <v>160</v>
      </c>
      <c s="35" t="s">
        <v>5</v>
      </c>
      <c s="6" t="s">
        <v>161</v>
      </c>
      <c s="36" t="s">
        <v>85</v>
      </c>
      <c s="37">
        <v>1</v>
      </c>
      <c s="36">
        <v>0</v>
      </c>
      <c s="36">
        <f>ROUND(G202*H202,6)</f>
      </c>
      <c r="L202" s="38">
        <v>0</v>
      </c>
      <c s="32">
        <f>ROUND(ROUND(L202,2)*ROUND(G202,3),2)</f>
      </c>
      <c s="36" t="s">
        <v>54</v>
      </c>
      <c>
        <f>(M202*21)/100</f>
      </c>
      <c t="s">
        <v>28</v>
      </c>
    </row>
    <row r="203" spans="1:5" ht="38.25">
      <c r="A203" s="35" t="s">
        <v>55</v>
      </c>
      <c r="E203" s="39" t="s">
        <v>161</v>
      </c>
    </row>
    <row r="204" spans="1:5" ht="12.75">
      <c r="A204" s="35" t="s">
        <v>56</v>
      </c>
      <c r="E204" s="40" t="s">
        <v>5</v>
      </c>
    </row>
    <row r="205" spans="1:5" ht="12.75">
      <c r="A205" t="s">
        <v>57</v>
      </c>
      <c r="E205" s="39" t="s">
        <v>5</v>
      </c>
    </row>
    <row r="206" spans="1:16" ht="25.5">
      <c r="A206" t="s">
        <v>50</v>
      </c>
      <c s="34" t="s">
        <v>494</v>
      </c>
      <c s="34" t="s">
        <v>163</v>
      </c>
      <c s="35" t="s">
        <v>5</v>
      </c>
      <c s="6" t="s">
        <v>164</v>
      </c>
      <c s="36" t="s">
        <v>85</v>
      </c>
      <c s="37">
        <v>1</v>
      </c>
      <c s="36">
        <v>0</v>
      </c>
      <c s="36">
        <f>ROUND(G206*H206,6)</f>
      </c>
      <c r="L206" s="38">
        <v>0</v>
      </c>
      <c s="32">
        <f>ROUND(ROUND(L206,2)*ROUND(G206,3),2)</f>
      </c>
      <c s="36" t="s">
        <v>54</v>
      </c>
      <c>
        <f>(M206*21)/100</f>
      </c>
      <c t="s">
        <v>28</v>
      </c>
    </row>
    <row r="207" spans="1:5" ht="25.5">
      <c r="A207" s="35" t="s">
        <v>55</v>
      </c>
      <c r="E207" s="39" t="s">
        <v>164</v>
      </c>
    </row>
    <row r="208" spans="1:5" ht="12.75">
      <c r="A208" s="35" t="s">
        <v>56</v>
      </c>
      <c r="E208" s="40" t="s">
        <v>5</v>
      </c>
    </row>
    <row r="209" spans="1:5" ht="12.75">
      <c r="A209" t="s">
        <v>57</v>
      </c>
      <c r="E209" s="39" t="s">
        <v>5</v>
      </c>
    </row>
    <row r="210" spans="1:16" ht="12.75">
      <c r="A210" t="s">
        <v>50</v>
      </c>
      <c s="34" t="s">
        <v>497</v>
      </c>
      <c s="34" t="s">
        <v>1140</v>
      </c>
      <c s="35" t="s">
        <v>5</v>
      </c>
      <c s="6" t="s">
        <v>1141</v>
      </c>
      <c s="36" t="s">
        <v>85</v>
      </c>
      <c s="37">
        <v>1</v>
      </c>
      <c s="36">
        <v>0</v>
      </c>
      <c s="36">
        <f>ROUND(G210*H210,6)</f>
      </c>
      <c r="L210" s="38">
        <v>0</v>
      </c>
      <c s="32">
        <f>ROUND(ROUND(L210,2)*ROUND(G210,3),2)</f>
      </c>
      <c s="36" t="s">
        <v>54</v>
      </c>
      <c>
        <f>(M210*21)/100</f>
      </c>
      <c t="s">
        <v>28</v>
      </c>
    </row>
    <row r="211" spans="1:5" ht="12.75">
      <c r="A211" s="35" t="s">
        <v>55</v>
      </c>
      <c r="E211" s="39" t="s">
        <v>1141</v>
      </c>
    </row>
    <row r="212" spans="1:5" ht="12.75">
      <c r="A212" s="35" t="s">
        <v>56</v>
      </c>
      <c r="E212" s="40" t="s">
        <v>5</v>
      </c>
    </row>
    <row r="213" spans="1:5" ht="12.75">
      <c r="A213" t="s">
        <v>57</v>
      </c>
      <c r="E213" s="39" t="s">
        <v>5</v>
      </c>
    </row>
    <row r="214" spans="1:16" ht="12.75">
      <c r="A214" t="s">
        <v>50</v>
      </c>
      <c s="34" t="s">
        <v>500</v>
      </c>
      <c s="34" t="s">
        <v>166</v>
      </c>
      <c s="35" t="s">
        <v>5</v>
      </c>
      <c s="6" t="s">
        <v>167</v>
      </c>
      <c s="36" t="s">
        <v>168</v>
      </c>
      <c s="37">
        <v>50</v>
      </c>
      <c s="36">
        <v>0</v>
      </c>
      <c s="36">
        <f>ROUND(G214*H214,6)</f>
      </c>
      <c r="L214" s="38">
        <v>0</v>
      </c>
      <c s="32">
        <f>ROUND(ROUND(L214,2)*ROUND(G214,3),2)</f>
      </c>
      <c s="36" t="s">
        <v>54</v>
      </c>
      <c>
        <f>(M214*21)/100</f>
      </c>
      <c t="s">
        <v>28</v>
      </c>
    </row>
    <row r="215" spans="1:5" ht="12.75">
      <c r="A215" s="35" t="s">
        <v>55</v>
      </c>
      <c r="E215" s="39" t="s">
        <v>167</v>
      </c>
    </row>
    <row r="216" spans="1:5" ht="12.75">
      <c r="A216" s="35" t="s">
        <v>56</v>
      </c>
      <c r="E216" s="40" t="s">
        <v>5</v>
      </c>
    </row>
    <row r="217" spans="1:5" ht="12.75">
      <c r="A217" t="s">
        <v>57</v>
      </c>
      <c r="E217" s="39" t="s">
        <v>5</v>
      </c>
    </row>
    <row r="218" spans="1:16" ht="12.75">
      <c r="A218" t="s">
        <v>50</v>
      </c>
      <c s="34" t="s">
        <v>503</v>
      </c>
      <c s="34" t="s">
        <v>287</v>
      </c>
      <c s="35" t="s">
        <v>5</v>
      </c>
      <c s="6" t="s">
        <v>288</v>
      </c>
      <c s="36" t="s">
        <v>168</v>
      </c>
      <c s="37">
        <v>80</v>
      </c>
      <c s="36">
        <v>0</v>
      </c>
      <c s="36">
        <f>ROUND(G218*H218,6)</f>
      </c>
      <c r="L218" s="38">
        <v>0</v>
      </c>
      <c s="32">
        <f>ROUND(ROUND(L218,2)*ROUND(G218,3),2)</f>
      </c>
      <c s="36" t="s">
        <v>54</v>
      </c>
      <c>
        <f>(M218*21)/100</f>
      </c>
      <c t="s">
        <v>28</v>
      </c>
    </row>
    <row r="219" spans="1:5" ht="12.75">
      <c r="A219" s="35" t="s">
        <v>55</v>
      </c>
      <c r="E219" s="39" t="s">
        <v>288</v>
      </c>
    </row>
    <row r="220" spans="1:5" ht="12.75">
      <c r="A220" s="35" t="s">
        <v>56</v>
      </c>
      <c r="E220" s="40" t="s">
        <v>5</v>
      </c>
    </row>
    <row r="221" spans="1:5" ht="12.75">
      <c r="A221" t="s">
        <v>57</v>
      </c>
      <c r="E221" s="39" t="s">
        <v>5</v>
      </c>
    </row>
    <row r="222" spans="1:16" ht="12.75">
      <c r="A222" t="s">
        <v>50</v>
      </c>
      <c s="34" t="s">
        <v>506</v>
      </c>
      <c s="34" t="s">
        <v>170</v>
      </c>
      <c s="35" t="s">
        <v>5</v>
      </c>
      <c s="6" t="s">
        <v>171</v>
      </c>
      <c s="36" t="s">
        <v>168</v>
      </c>
      <c s="37">
        <v>24</v>
      </c>
      <c s="36">
        <v>0</v>
      </c>
      <c s="36">
        <f>ROUND(G222*H222,6)</f>
      </c>
      <c r="L222" s="38">
        <v>0</v>
      </c>
      <c s="32">
        <f>ROUND(ROUND(L222,2)*ROUND(G222,3),2)</f>
      </c>
      <c s="36" t="s">
        <v>54</v>
      </c>
      <c>
        <f>(M222*21)/100</f>
      </c>
      <c t="s">
        <v>28</v>
      </c>
    </row>
    <row r="223" spans="1:5" ht="12.75">
      <c r="A223" s="35" t="s">
        <v>55</v>
      </c>
      <c r="E223" s="39" t="s">
        <v>171</v>
      </c>
    </row>
    <row r="224" spans="1:5" ht="12.75">
      <c r="A224" s="35" t="s">
        <v>56</v>
      </c>
      <c r="E224" s="40" t="s">
        <v>5</v>
      </c>
    </row>
    <row r="225" spans="1:5" ht="12.75">
      <c r="A225" t="s">
        <v>57</v>
      </c>
      <c r="E225" s="39" t="s">
        <v>5</v>
      </c>
    </row>
    <row r="226" spans="1:16" ht="12.75">
      <c r="A226" t="s">
        <v>50</v>
      </c>
      <c s="34" t="s">
        <v>509</v>
      </c>
      <c s="34" t="s">
        <v>5795</v>
      </c>
      <c s="35" t="s">
        <v>5</v>
      </c>
      <c s="6" t="s">
        <v>5796</v>
      </c>
      <c s="36" t="s">
        <v>168</v>
      </c>
      <c s="37">
        <v>8</v>
      </c>
      <c s="36">
        <v>0</v>
      </c>
      <c s="36">
        <f>ROUND(G226*H226,6)</f>
      </c>
      <c r="L226" s="38">
        <v>0</v>
      </c>
      <c s="32">
        <f>ROUND(ROUND(L226,2)*ROUND(G226,3),2)</f>
      </c>
      <c s="36" t="s">
        <v>54</v>
      </c>
      <c>
        <f>(M226*21)/100</f>
      </c>
      <c t="s">
        <v>28</v>
      </c>
    </row>
    <row r="227" spans="1:5" ht="12.75">
      <c r="A227" s="35" t="s">
        <v>55</v>
      </c>
      <c r="E227" s="39" t="s">
        <v>5796</v>
      </c>
    </row>
    <row r="228" spans="1:5" ht="12.75">
      <c r="A228" s="35" t="s">
        <v>56</v>
      </c>
      <c r="E228" s="40" t="s">
        <v>5</v>
      </c>
    </row>
    <row r="229" spans="1:5" ht="12.75">
      <c r="A229" t="s">
        <v>57</v>
      </c>
      <c r="E229" s="39" t="s">
        <v>5</v>
      </c>
    </row>
    <row r="230" spans="1:16" ht="12.75">
      <c r="A230" t="s">
        <v>50</v>
      </c>
      <c s="34" t="s">
        <v>512</v>
      </c>
      <c s="34" t="s">
        <v>173</v>
      </c>
      <c s="35" t="s">
        <v>5</v>
      </c>
      <c s="6" t="s">
        <v>174</v>
      </c>
      <c s="36" t="s">
        <v>168</v>
      </c>
      <c s="37">
        <v>48</v>
      </c>
      <c s="36">
        <v>0</v>
      </c>
      <c s="36">
        <f>ROUND(G230*H230,6)</f>
      </c>
      <c r="L230" s="38">
        <v>0</v>
      </c>
      <c s="32">
        <f>ROUND(ROUND(L230,2)*ROUND(G230,3),2)</f>
      </c>
      <c s="36" t="s">
        <v>54</v>
      </c>
      <c>
        <f>(M230*21)/100</f>
      </c>
      <c t="s">
        <v>28</v>
      </c>
    </row>
    <row r="231" spans="1:5" ht="12.75">
      <c r="A231" s="35" t="s">
        <v>55</v>
      </c>
      <c r="E231" s="39" t="s">
        <v>174</v>
      </c>
    </row>
    <row r="232" spans="1:5" ht="12.75">
      <c r="A232" s="35" t="s">
        <v>56</v>
      </c>
      <c r="E232" s="40" t="s">
        <v>5</v>
      </c>
    </row>
    <row r="233" spans="1:5" ht="12.75">
      <c r="A233" t="s">
        <v>57</v>
      </c>
      <c r="E233" s="39" t="s">
        <v>5</v>
      </c>
    </row>
    <row r="234" spans="1:13" ht="12.75">
      <c r="A234" t="s">
        <v>47</v>
      </c>
      <c r="C234" s="31" t="s">
        <v>82</v>
      </c>
      <c r="E234" s="33" t="s">
        <v>5797</v>
      </c>
      <c r="J234" s="32">
        <f>0</f>
      </c>
      <c s="32">
        <f>0</f>
      </c>
      <c s="32">
        <f>0+L235+L239</f>
      </c>
      <c s="32">
        <f>0+M235+M239</f>
      </c>
    </row>
    <row r="235" spans="1:16" ht="12.75">
      <c r="A235" t="s">
        <v>50</v>
      </c>
      <c s="34" t="s">
        <v>515</v>
      </c>
      <c s="34" t="s">
        <v>5798</v>
      </c>
      <c s="35" t="s">
        <v>5</v>
      </c>
      <c s="6" t="s">
        <v>5799</v>
      </c>
      <c s="36" t="s">
        <v>53</v>
      </c>
      <c s="37">
        <v>3</v>
      </c>
      <c s="36">
        <v>0</v>
      </c>
      <c s="36">
        <f>ROUND(G235*H235,6)</f>
      </c>
      <c r="L235" s="38">
        <v>0</v>
      </c>
      <c s="32">
        <f>ROUND(ROUND(L235,2)*ROUND(G235,3),2)</f>
      </c>
      <c s="36" t="s">
        <v>54</v>
      </c>
      <c>
        <f>(M235*21)/100</f>
      </c>
      <c t="s">
        <v>28</v>
      </c>
    </row>
    <row r="236" spans="1:5" ht="12.75">
      <c r="A236" s="35" t="s">
        <v>55</v>
      </c>
      <c r="E236" s="39" t="s">
        <v>5799</v>
      </c>
    </row>
    <row r="237" spans="1:5" ht="12.75">
      <c r="A237" s="35" t="s">
        <v>56</v>
      </c>
      <c r="E237" s="40" t="s">
        <v>5</v>
      </c>
    </row>
    <row r="238" spans="1:5" ht="12.75">
      <c r="A238" t="s">
        <v>57</v>
      </c>
      <c r="E238" s="39" t="s">
        <v>5</v>
      </c>
    </row>
    <row r="239" spans="1:16" ht="12.75">
      <c r="A239" t="s">
        <v>50</v>
      </c>
      <c s="34" t="s">
        <v>518</v>
      </c>
      <c s="34" t="s">
        <v>5800</v>
      </c>
      <c s="35" t="s">
        <v>5</v>
      </c>
      <c s="6" t="s">
        <v>5801</v>
      </c>
      <c s="36" t="s">
        <v>53</v>
      </c>
      <c s="37">
        <v>0.5</v>
      </c>
      <c s="36">
        <v>0</v>
      </c>
      <c s="36">
        <f>ROUND(G239*H239,6)</f>
      </c>
      <c r="L239" s="38">
        <v>0</v>
      </c>
      <c s="32">
        <f>ROUND(ROUND(L239,2)*ROUND(G239,3),2)</f>
      </c>
      <c s="36" t="s">
        <v>54</v>
      </c>
      <c>
        <f>(M239*21)/100</f>
      </c>
      <c t="s">
        <v>28</v>
      </c>
    </row>
    <row r="240" spans="1:5" ht="12.75">
      <c r="A240" s="35" t="s">
        <v>55</v>
      </c>
      <c r="E240" s="39" t="s">
        <v>5801</v>
      </c>
    </row>
    <row r="241" spans="1:5" ht="12.75">
      <c r="A241" s="35" t="s">
        <v>56</v>
      </c>
      <c r="E241" s="40" t="s">
        <v>5</v>
      </c>
    </row>
    <row r="242" spans="1:5" ht="12.75">
      <c r="A242" t="s">
        <v>57</v>
      </c>
      <c r="E242" s="39" t="s">
        <v>5</v>
      </c>
    </row>
    <row r="243" spans="1:13" ht="12.75">
      <c r="A243" t="s">
        <v>47</v>
      </c>
      <c r="C243" s="31" t="s">
        <v>195</v>
      </c>
      <c r="E243" s="33" t="s">
        <v>196</v>
      </c>
      <c r="J243" s="32">
        <f>0</f>
      </c>
      <c s="32">
        <f>0</f>
      </c>
      <c s="32">
        <f>0+L244</f>
      </c>
      <c s="32">
        <f>0+M244</f>
      </c>
    </row>
    <row r="244" spans="1:16" ht="25.5">
      <c r="A244" t="s">
        <v>50</v>
      </c>
      <c s="34" t="s">
        <v>521</v>
      </c>
      <c s="34" t="s">
        <v>5802</v>
      </c>
      <c s="35" t="s">
        <v>4025</v>
      </c>
      <c s="6" t="s">
        <v>5803</v>
      </c>
      <c s="36" t="s">
        <v>201</v>
      </c>
      <c s="37">
        <v>5</v>
      </c>
      <c s="36">
        <v>0</v>
      </c>
      <c s="36">
        <f>ROUND(G244*H244,6)</f>
      </c>
      <c r="L244" s="38">
        <v>0</v>
      </c>
      <c s="32">
        <f>ROUND(ROUND(L244,2)*ROUND(G244,3),2)</f>
      </c>
      <c s="36" t="s">
        <v>98</v>
      </c>
      <c>
        <f>(M244*21)/100</f>
      </c>
      <c t="s">
        <v>28</v>
      </c>
    </row>
    <row r="245" spans="1:5" ht="25.5">
      <c r="A245" s="35" t="s">
        <v>55</v>
      </c>
      <c r="E245" s="39" t="s">
        <v>5804</v>
      </c>
    </row>
    <row r="246" spans="1:5" ht="12.75">
      <c r="A246" s="35" t="s">
        <v>56</v>
      </c>
      <c r="E246" s="40" t="s">
        <v>5</v>
      </c>
    </row>
    <row r="247" spans="1:5" ht="12.75">
      <c r="A247" t="s">
        <v>57</v>
      </c>
      <c r="E2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COUNTIFS(L8:L313,"=0",A8:A313,"P")+COUNTIFS(L8:L313,"",A8:A313,"P")+SUM(Q8:Q313)</f>
      </c>
    </row>
    <row r="8" spans="1:13" ht="12.75">
      <c r="A8" t="s">
        <v>45</v>
      </c>
      <c r="C8" s="28" t="s">
        <v>5807</v>
      </c>
      <c r="E8" s="30" t="s">
        <v>5806</v>
      </c>
      <c r="J8" s="29">
        <f>0+J9+J38+J151+J204+J213+J262+J303+J312</f>
      </c>
      <c s="29">
        <f>0+K9+K38+K151+K204+K213+K262+K303+K312</f>
      </c>
      <c s="29">
        <f>0+L9+L38+L151+L204+L213+L262+L303+L312</f>
      </c>
      <c s="29">
        <f>0+M9+M38+M151+M204+M213+M262+M303+M312</f>
      </c>
    </row>
    <row r="9" spans="1:13" ht="12.75">
      <c r="A9" t="s">
        <v>47</v>
      </c>
      <c r="C9" s="31" t="s">
        <v>73</v>
      </c>
      <c r="E9" s="33" t="s">
        <v>74</v>
      </c>
      <c r="J9" s="32">
        <f>0</f>
      </c>
      <c s="32">
        <f>0</f>
      </c>
      <c s="32">
        <f>0+L10+L14+L18+L22+L26+L30+L34</f>
      </c>
      <c s="32">
        <f>0+M10+M14+M18+M22+M26+M30+M34</f>
      </c>
    </row>
    <row r="10" spans="1:16" ht="12.75">
      <c r="A10" t="s">
        <v>50</v>
      </c>
      <c s="34" t="s">
        <v>48</v>
      </c>
      <c s="34" t="s">
        <v>5718</v>
      </c>
      <c s="35" t="s">
        <v>5</v>
      </c>
      <c s="6" t="s">
        <v>5719</v>
      </c>
      <c s="36" t="s">
        <v>85</v>
      </c>
      <c s="37">
        <v>170</v>
      </c>
      <c s="36">
        <v>0</v>
      </c>
      <c s="36">
        <f>ROUND(G10*H10,6)</f>
      </c>
      <c r="L10" s="38">
        <v>0</v>
      </c>
      <c s="32">
        <f>ROUND(ROUND(L10,2)*ROUND(G10,3),2)</f>
      </c>
      <c s="36" t="s">
        <v>54</v>
      </c>
      <c>
        <f>(M10*21)/100</f>
      </c>
      <c t="s">
        <v>28</v>
      </c>
    </row>
    <row r="11" spans="1:5" ht="12.75">
      <c r="A11" s="35" t="s">
        <v>55</v>
      </c>
      <c r="E11" s="39" t="s">
        <v>5719</v>
      </c>
    </row>
    <row r="12" spans="1:5" ht="12.75">
      <c r="A12" s="35" t="s">
        <v>56</v>
      </c>
      <c r="E12" s="40" t="s">
        <v>5</v>
      </c>
    </row>
    <row r="13" spans="1:5" ht="12.75">
      <c r="A13" t="s">
        <v>57</v>
      </c>
      <c r="E13" s="39" t="s">
        <v>5</v>
      </c>
    </row>
    <row r="14" spans="1:16" ht="12.75">
      <c r="A14" t="s">
        <v>50</v>
      </c>
      <c s="34" t="s">
        <v>28</v>
      </c>
      <c s="34" t="s">
        <v>5720</v>
      </c>
      <c s="35" t="s">
        <v>5</v>
      </c>
      <c s="6" t="s">
        <v>5721</v>
      </c>
      <c s="36" t="s">
        <v>85</v>
      </c>
      <c s="37">
        <v>11</v>
      </c>
      <c s="36">
        <v>0</v>
      </c>
      <c s="36">
        <f>ROUND(G14*H14,6)</f>
      </c>
      <c r="L14" s="38">
        <v>0</v>
      </c>
      <c s="32">
        <f>ROUND(ROUND(L14,2)*ROUND(G14,3),2)</f>
      </c>
      <c s="36" t="s">
        <v>54</v>
      </c>
      <c>
        <f>(M14*21)/100</f>
      </c>
      <c t="s">
        <v>28</v>
      </c>
    </row>
    <row r="15" spans="1:5" ht="12.75">
      <c r="A15" s="35" t="s">
        <v>55</v>
      </c>
      <c r="E15" s="39" t="s">
        <v>5721</v>
      </c>
    </row>
    <row r="16" spans="1:5" ht="12.75">
      <c r="A16" s="35" t="s">
        <v>56</v>
      </c>
      <c r="E16" s="40" t="s">
        <v>5</v>
      </c>
    </row>
    <row r="17" spans="1:5" ht="12.75">
      <c r="A17" t="s">
        <v>57</v>
      </c>
      <c r="E17" s="39" t="s">
        <v>5</v>
      </c>
    </row>
    <row r="18" spans="1:16" ht="12.75">
      <c r="A18" t="s">
        <v>50</v>
      </c>
      <c s="34" t="s">
        <v>26</v>
      </c>
      <c s="34" t="s">
        <v>5808</v>
      </c>
      <c s="35" t="s">
        <v>5</v>
      </c>
      <c s="6" t="s">
        <v>275</v>
      </c>
      <c s="36" t="s">
        <v>85</v>
      </c>
      <c s="37">
        <v>21</v>
      </c>
      <c s="36">
        <v>0</v>
      </c>
      <c s="36">
        <f>ROUND(G18*H18,6)</f>
      </c>
      <c r="L18" s="38">
        <v>0</v>
      </c>
      <c s="32">
        <f>ROUND(ROUND(L18,2)*ROUND(G18,3),2)</f>
      </c>
      <c s="36" t="s">
        <v>1449</v>
      </c>
      <c>
        <f>(M18*21)/100</f>
      </c>
      <c t="s">
        <v>28</v>
      </c>
    </row>
    <row r="19" spans="1:5" ht="12.75">
      <c r="A19" s="35" t="s">
        <v>55</v>
      </c>
      <c r="E19" s="39" t="s">
        <v>275</v>
      </c>
    </row>
    <row r="20" spans="1:5" ht="12.75">
      <c r="A20" s="35" t="s">
        <v>56</v>
      </c>
      <c r="E20" s="40" t="s">
        <v>5</v>
      </c>
    </row>
    <row r="21" spans="1:5" ht="12.75">
      <c r="A21" t="s">
        <v>57</v>
      </c>
      <c r="E21" s="39" t="s">
        <v>5</v>
      </c>
    </row>
    <row r="22" spans="1:16" ht="25.5">
      <c r="A22" t="s">
        <v>50</v>
      </c>
      <c s="34" t="s">
        <v>63</v>
      </c>
      <c s="34" t="s">
        <v>5723</v>
      </c>
      <c s="35" t="s">
        <v>5</v>
      </c>
      <c s="6" t="s">
        <v>5724</v>
      </c>
      <c s="36" t="s">
        <v>78</v>
      </c>
      <c s="37">
        <v>240</v>
      </c>
      <c s="36">
        <v>0</v>
      </c>
      <c s="36">
        <f>ROUND(G22*H22,6)</f>
      </c>
      <c r="L22" s="38">
        <v>0</v>
      </c>
      <c s="32">
        <f>ROUND(ROUND(L22,2)*ROUND(G22,3),2)</f>
      </c>
      <c s="36" t="s">
        <v>54</v>
      </c>
      <c>
        <f>(M22*21)/100</f>
      </c>
      <c t="s">
        <v>28</v>
      </c>
    </row>
    <row r="23" spans="1:5" ht="25.5">
      <c r="A23" s="35" t="s">
        <v>55</v>
      </c>
      <c r="E23" s="39" t="s">
        <v>5724</v>
      </c>
    </row>
    <row r="24" spans="1:5" ht="12.75">
      <c r="A24" s="35" t="s">
        <v>56</v>
      </c>
      <c r="E24" s="40" t="s">
        <v>5</v>
      </c>
    </row>
    <row r="25" spans="1:5" ht="12.75">
      <c r="A25" t="s">
        <v>57</v>
      </c>
      <c r="E25" s="39" t="s">
        <v>5</v>
      </c>
    </row>
    <row r="26" spans="1:16" ht="25.5">
      <c r="A26" t="s">
        <v>50</v>
      </c>
      <c s="34" t="s">
        <v>66</v>
      </c>
      <c s="34" t="s">
        <v>87</v>
      </c>
      <c s="35" t="s">
        <v>5</v>
      </c>
      <c s="6" t="s">
        <v>88</v>
      </c>
      <c s="36" t="s">
        <v>78</v>
      </c>
      <c s="37">
        <v>195</v>
      </c>
      <c s="36">
        <v>0</v>
      </c>
      <c s="36">
        <f>ROUND(G26*H26,6)</f>
      </c>
      <c r="L26" s="38">
        <v>0</v>
      </c>
      <c s="32">
        <f>ROUND(ROUND(L26,2)*ROUND(G26,3),2)</f>
      </c>
      <c s="36" t="s">
        <v>54</v>
      </c>
      <c>
        <f>(M26*21)/100</f>
      </c>
      <c t="s">
        <v>28</v>
      </c>
    </row>
    <row r="27" spans="1:5" ht="25.5">
      <c r="A27" s="35" t="s">
        <v>55</v>
      </c>
      <c r="E27" s="39" t="s">
        <v>88</v>
      </c>
    </row>
    <row r="28" spans="1:5" ht="12.75">
      <c r="A28" s="35" t="s">
        <v>56</v>
      </c>
      <c r="E28" s="40" t="s">
        <v>5</v>
      </c>
    </row>
    <row r="29" spans="1:5" ht="12.75">
      <c r="A29" t="s">
        <v>57</v>
      </c>
      <c r="E29" s="39" t="s">
        <v>5</v>
      </c>
    </row>
    <row r="30" spans="1:16" ht="25.5">
      <c r="A30" t="s">
        <v>50</v>
      </c>
      <c s="34" t="s">
        <v>27</v>
      </c>
      <c s="34" t="s">
        <v>5725</v>
      </c>
      <c s="35" t="s">
        <v>5</v>
      </c>
      <c s="6" t="s">
        <v>5726</v>
      </c>
      <c s="36" t="s">
        <v>78</v>
      </c>
      <c s="37">
        <v>245</v>
      </c>
      <c s="36">
        <v>0</v>
      </c>
      <c s="36">
        <f>ROUND(G30*H30,6)</f>
      </c>
      <c r="L30" s="38">
        <v>0</v>
      </c>
      <c s="32">
        <f>ROUND(ROUND(L30,2)*ROUND(G30,3),2)</f>
      </c>
      <c s="36" t="s">
        <v>54</v>
      </c>
      <c>
        <f>(M30*21)/100</f>
      </c>
      <c t="s">
        <v>28</v>
      </c>
    </row>
    <row r="31" spans="1:5" ht="25.5">
      <c r="A31" s="35" t="s">
        <v>55</v>
      </c>
      <c r="E31" s="39" t="s">
        <v>5726</v>
      </c>
    </row>
    <row r="32" spans="1:5" ht="12.75">
      <c r="A32" s="35" t="s">
        <v>56</v>
      </c>
      <c r="E32" s="40" t="s">
        <v>5</v>
      </c>
    </row>
    <row r="33" spans="1:5" ht="12.75">
      <c r="A33" t="s">
        <v>57</v>
      </c>
      <c r="E33" s="39" t="s">
        <v>5</v>
      </c>
    </row>
    <row r="34" spans="1:16" ht="12.75">
      <c r="A34" t="s">
        <v>50</v>
      </c>
      <c s="34" t="s">
        <v>75</v>
      </c>
      <c s="34" t="s">
        <v>93</v>
      </c>
      <c s="35" t="s">
        <v>5</v>
      </c>
      <c s="6" t="s">
        <v>94</v>
      </c>
      <c s="36" t="s">
        <v>70</v>
      </c>
      <c s="37">
        <v>1</v>
      </c>
      <c s="36">
        <v>0</v>
      </c>
      <c s="36">
        <f>ROUND(G34*H34,6)</f>
      </c>
      <c r="L34" s="38">
        <v>0</v>
      </c>
      <c s="32">
        <f>ROUND(ROUND(L34,2)*ROUND(G34,3),2)</f>
      </c>
      <c s="36" t="s">
        <v>54</v>
      </c>
      <c>
        <f>(M34*21)/100</f>
      </c>
      <c t="s">
        <v>28</v>
      </c>
    </row>
    <row r="35" spans="1:5" ht="12.75">
      <c r="A35" s="35" t="s">
        <v>55</v>
      </c>
      <c r="E35" s="39" t="s">
        <v>94</v>
      </c>
    </row>
    <row r="36" spans="1:5" ht="12.75">
      <c r="A36" s="35" t="s">
        <v>56</v>
      </c>
      <c r="E36" s="40" t="s">
        <v>5</v>
      </c>
    </row>
    <row r="37" spans="1:5" ht="12.75">
      <c r="A37" t="s">
        <v>57</v>
      </c>
      <c r="E37" s="39" t="s">
        <v>5</v>
      </c>
    </row>
    <row r="38" spans="1:13" ht="12.75">
      <c r="A38" t="s">
        <v>47</v>
      </c>
      <c r="C38" s="31" t="s">
        <v>99</v>
      </c>
      <c r="E38" s="33" t="s">
        <v>100</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50</v>
      </c>
      <c s="34" t="s">
        <v>79</v>
      </c>
      <c s="34" t="s">
        <v>5729</v>
      </c>
      <c s="35" t="s">
        <v>5</v>
      </c>
      <c s="6" t="s">
        <v>5730</v>
      </c>
      <c s="36" t="s">
        <v>85</v>
      </c>
      <c s="37">
        <v>164</v>
      </c>
      <c s="36">
        <v>0</v>
      </c>
      <c s="36">
        <f>ROUND(G39*H39,6)</f>
      </c>
      <c r="L39" s="38">
        <v>0</v>
      </c>
      <c s="32">
        <f>ROUND(ROUND(L39,2)*ROUND(G39,3),2)</f>
      </c>
      <c s="36" t="s">
        <v>54</v>
      </c>
      <c>
        <f>(M39*21)/100</f>
      </c>
      <c t="s">
        <v>28</v>
      </c>
    </row>
    <row r="40" spans="1:5" ht="12.75">
      <c r="A40" s="35" t="s">
        <v>55</v>
      </c>
      <c r="E40" s="39" t="s">
        <v>5730</v>
      </c>
    </row>
    <row r="41" spans="1:5" ht="12.75">
      <c r="A41" s="35" t="s">
        <v>56</v>
      </c>
      <c r="E41" s="40" t="s">
        <v>5</v>
      </c>
    </row>
    <row r="42" spans="1:5" ht="12.75">
      <c r="A42" t="s">
        <v>57</v>
      </c>
      <c r="E42" s="39" t="s">
        <v>5</v>
      </c>
    </row>
    <row r="43" spans="1:16" ht="12.75">
      <c r="A43" t="s">
        <v>50</v>
      </c>
      <c s="34" t="s">
        <v>82</v>
      </c>
      <c s="34" t="s">
        <v>5733</v>
      </c>
      <c s="35" t="s">
        <v>5</v>
      </c>
      <c s="6" t="s">
        <v>5734</v>
      </c>
      <c s="36" t="s">
        <v>85</v>
      </c>
      <c s="37">
        <v>142</v>
      </c>
      <c s="36">
        <v>0</v>
      </c>
      <c s="36">
        <f>ROUND(G43*H43,6)</f>
      </c>
      <c r="L43" s="38">
        <v>0</v>
      </c>
      <c s="32">
        <f>ROUND(ROUND(L43,2)*ROUND(G43,3),2)</f>
      </c>
      <c s="36" t="s">
        <v>54</v>
      </c>
      <c>
        <f>(M43*21)/100</f>
      </c>
      <c t="s">
        <v>28</v>
      </c>
    </row>
    <row r="44" spans="1:5" ht="12.75">
      <c r="A44" s="35" t="s">
        <v>55</v>
      </c>
      <c r="E44" s="39" t="s">
        <v>5734</v>
      </c>
    </row>
    <row r="45" spans="1:5" ht="12.75">
      <c r="A45" s="35" t="s">
        <v>56</v>
      </c>
      <c r="E45" s="40" t="s">
        <v>5</v>
      </c>
    </row>
    <row r="46" spans="1:5" ht="12.75">
      <c r="A46" t="s">
        <v>57</v>
      </c>
      <c r="E46" s="39" t="s">
        <v>5</v>
      </c>
    </row>
    <row r="47" spans="1:16" ht="12.75">
      <c r="A47" t="s">
        <v>50</v>
      </c>
      <c s="34" t="s">
        <v>86</v>
      </c>
      <c s="34" t="s">
        <v>5735</v>
      </c>
      <c s="35" t="s">
        <v>5</v>
      </c>
      <c s="6" t="s">
        <v>5736</v>
      </c>
      <c s="36" t="s">
        <v>85</v>
      </c>
      <c s="37">
        <v>83</v>
      </c>
      <c s="36">
        <v>0</v>
      </c>
      <c s="36">
        <f>ROUND(G47*H47,6)</f>
      </c>
      <c r="L47" s="38">
        <v>0</v>
      </c>
      <c s="32">
        <f>ROUND(ROUND(L47,2)*ROUND(G47,3),2)</f>
      </c>
      <c s="36" t="s">
        <v>54</v>
      </c>
      <c>
        <f>(M47*21)/100</f>
      </c>
      <c t="s">
        <v>28</v>
      </c>
    </row>
    <row r="48" spans="1:5" ht="12.75">
      <c r="A48" s="35" t="s">
        <v>55</v>
      </c>
      <c r="E48" s="39" t="s">
        <v>5736</v>
      </c>
    </row>
    <row r="49" spans="1:5" ht="12.75">
      <c r="A49" s="35" t="s">
        <v>56</v>
      </c>
      <c r="E49" s="40" t="s">
        <v>5</v>
      </c>
    </row>
    <row r="50" spans="1:5" ht="12.75">
      <c r="A50" t="s">
        <v>57</v>
      </c>
      <c r="E50" s="39" t="s">
        <v>5</v>
      </c>
    </row>
    <row r="51" spans="1:16" ht="12.75">
      <c r="A51" t="s">
        <v>50</v>
      </c>
      <c s="34" t="s">
        <v>89</v>
      </c>
      <c s="34" t="s">
        <v>5739</v>
      </c>
      <c s="35" t="s">
        <v>5</v>
      </c>
      <c s="6" t="s">
        <v>5740</v>
      </c>
      <c s="36" t="s">
        <v>85</v>
      </c>
      <c s="37">
        <v>35</v>
      </c>
      <c s="36">
        <v>0</v>
      </c>
      <c s="36">
        <f>ROUND(G51*H51,6)</f>
      </c>
      <c r="L51" s="38">
        <v>0</v>
      </c>
      <c s="32">
        <f>ROUND(ROUND(L51,2)*ROUND(G51,3),2)</f>
      </c>
      <c s="36" t="s">
        <v>54</v>
      </c>
      <c>
        <f>(M51*21)/100</f>
      </c>
      <c t="s">
        <v>28</v>
      </c>
    </row>
    <row r="52" spans="1:5" ht="12.75">
      <c r="A52" s="35" t="s">
        <v>55</v>
      </c>
      <c r="E52" s="39" t="s">
        <v>5740</v>
      </c>
    </row>
    <row r="53" spans="1:5" ht="12.75">
      <c r="A53" s="35" t="s">
        <v>56</v>
      </c>
      <c r="E53" s="40" t="s">
        <v>5</v>
      </c>
    </row>
    <row r="54" spans="1:5" ht="12.75">
      <c r="A54" t="s">
        <v>57</v>
      </c>
      <c r="E54" s="39" t="s">
        <v>5</v>
      </c>
    </row>
    <row r="55" spans="1:16" ht="25.5">
      <c r="A55" t="s">
        <v>50</v>
      </c>
      <c s="34" t="s">
        <v>92</v>
      </c>
      <c s="34" t="s">
        <v>5809</v>
      </c>
      <c s="35" t="s">
        <v>5</v>
      </c>
      <c s="6" t="s">
        <v>5810</v>
      </c>
      <c s="36" t="s">
        <v>85</v>
      </c>
      <c s="37">
        <v>1</v>
      </c>
      <c s="36">
        <v>0</v>
      </c>
      <c s="36">
        <f>ROUND(G55*H55,6)</f>
      </c>
      <c r="L55" s="38">
        <v>0</v>
      </c>
      <c s="32">
        <f>ROUND(ROUND(L55,2)*ROUND(G55,3),2)</f>
      </c>
      <c s="36" t="s">
        <v>54</v>
      </c>
      <c>
        <f>(M55*21)/100</f>
      </c>
      <c t="s">
        <v>28</v>
      </c>
    </row>
    <row r="56" spans="1:5" ht="25.5">
      <c r="A56" s="35" t="s">
        <v>55</v>
      </c>
      <c r="E56" s="39" t="s">
        <v>5810</v>
      </c>
    </row>
    <row r="57" spans="1:5" ht="12.75">
      <c r="A57" s="35" t="s">
        <v>56</v>
      </c>
      <c r="E57" s="40" t="s">
        <v>5</v>
      </c>
    </row>
    <row r="58" spans="1:5" ht="12.75">
      <c r="A58" t="s">
        <v>57</v>
      </c>
      <c r="E58" s="39" t="s">
        <v>5</v>
      </c>
    </row>
    <row r="59" spans="1:16" ht="12.75">
      <c r="A59" t="s">
        <v>50</v>
      </c>
      <c s="34" t="s">
        <v>95</v>
      </c>
      <c s="34" t="s">
        <v>5743</v>
      </c>
      <c s="35" t="s">
        <v>5</v>
      </c>
      <c s="6" t="s">
        <v>5744</v>
      </c>
      <c s="36" t="s">
        <v>85</v>
      </c>
      <c s="37">
        <v>45</v>
      </c>
      <c s="36">
        <v>0</v>
      </c>
      <c s="36">
        <f>ROUND(G59*H59,6)</f>
      </c>
      <c r="L59" s="38">
        <v>0</v>
      </c>
      <c s="32">
        <f>ROUND(ROUND(L59,2)*ROUND(G59,3),2)</f>
      </c>
      <c s="36" t="s">
        <v>54</v>
      </c>
      <c>
        <f>(M59*21)/100</f>
      </c>
      <c t="s">
        <v>28</v>
      </c>
    </row>
    <row r="60" spans="1:5" ht="12.75">
      <c r="A60" s="35" t="s">
        <v>55</v>
      </c>
      <c r="E60" s="39" t="s">
        <v>5744</v>
      </c>
    </row>
    <row r="61" spans="1:5" ht="12.75">
      <c r="A61" s="35" t="s">
        <v>56</v>
      </c>
      <c r="E61" s="40" t="s">
        <v>5</v>
      </c>
    </row>
    <row r="62" spans="1:5" ht="12.75">
      <c r="A62" t="s">
        <v>57</v>
      </c>
      <c r="E62" s="39" t="s">
        <v>5</v>
      </c>
    </row>
    <row r="63" spans="1:16" ht="12.75">
      <c r="A63" t="s">
        <v>50</v>
      </c>
      <c s="34" t="s">
        <v>101</v>
      </c>
      <c s="34" t="s">
        <v>5811</v>
      </c>
      <c s="35" t="s">
        <v>5</v>
      </c>
      <c s="6" t="s">
        <v>5812</v>
      </c>
      <c s="36" t="s">
        <v>85</v>
      </c>
      <c s="37">
        <v>3</v>
      </c>
      <c s="36">
        <v>0</v>
      </c>
      <c s="36">
        <f>ROUND(G63*H63,6)</f>
      </c>
      <c r="L63" s="38">
        <v>0</v>
      </c>
      <c s="32">
        <f>ROUND(ROUND(L63,2)*ROUND(G63,3),2)</f>
      </c>
      <c s="36" t="s">
        <v>54</v>
      </c>
      <c>
        <f>(M63*21)/100</f>
      </c>
      <c t="s">
        <v>28</v>
      </c>
    </row>
    <row r="64" spans="1:5" ht="12.75">
      <c r="A64" s="35" t="s">
        <v>55</v>
      </c>
      <c r="E64" s="39" t="s">
        <v>5812</v>
      </c>
    </row>
    <row r="65" spans="1:5" ht="12.75">
      <c r="A65" s="35" t="s">
        <v>56</v>
      </c>
      <c r="E65" s="40" t="s">
        <v>5</v>
      </c>
    </row>
    <row r="66" spans="1:5" ht="12.75">
      <c r="A66" t="s">
        <v>57</v>
      </c>
      <c r="E66" s="39" t="s">
        <v>5</v>
      </c>
    </row>
    <row r="67" spans="1:16" ht="12.75">
      <c r="A67" t="s">
        <v>50</v>
      </c>
      <c s="34" t="s">
        <v>104</v>
      </c>
      <c s="34" t="s">
        <v>5813</v>
      </c>
      <c s="35" t="s">
        <v>5</v>
      </c>
      <c s="6" t="s">
        <v>5814</v>
      </c>
      <c s="36" t="s">
        <v>85</v>
      </c>
      <c s="37">
        <v>13</v>
      </c>
      <c s="36">
        <v>0</v>
      </c>
      <c s="36">
        <f>ROUND(G67*H67,6)</f>
      </c>
      <c r="L67" s="38">
        <v>0</v>
      </c>
      <c s="32">
        <f>ROUND(ROUND(L67,2)*ROUND(G67,3),2)</f>
      </c>
      <c s="36" t="s">
        <v>98</v>
      </c>
      <c>
        <f>(M67*21)/100</f>
      </c>
      <c t="s">
        <v>28</v>
      </c>
    </row>
    <row r="68" spans="1:5" ht="12.75">
      <c r="A68" s="35" t="s">
        <v>55</v>
      </c>
      <c r="E68" s="39" t="s">
        <v>5814</v>
      </c>
    </row>
    <row r="69" spans="1:5" ht="12.75">
      <c r="A69" s="35" t="s">
        <v>56</v>
      </c>
      <c r="E69" s="40" t="s">
        <v>5</v>
      </c>
    </row>
    <row r="70" spans="1:5" ht="12.75">
      <c r="A70" t="s">
        <v>57</v>
      </c>
      <c r="E70" s="39" t="s">
        <v>5</v>
      </c>
    </row>
    <row r="71" spans="1:16" ht="12.75">
      <c r="A71" t="s">
        <v>50</v>
      </c>
      <c s="34" t="s">
        <v>109</v>
      </c>
      <c s="34" t="s">
        <v>5815</v>
      </c>
      <c s="35" t="s">
        <v>5</v>
      </c>
      <c s="6" t="s">
        <v>5748</v>
      </c>
      <c s="36" t="s">
        <v>85</v>
      </c>
      <c s="37">
        <v>7</v>
      </c>
      <c s="36">
        <v>0</v>
      </c>
      <c s="36">
        <f>ROUND(G71*H71,6)</f>
      </c>
      <c r="L71" s="38">
        <v>0</v>
      </c>
      <c s="32">
        <f>ROUND(ROUND(L71,2)*ROUND(G71,3),2)</f>
      </c>
      <c s="36" t="s">
        <v>98</v>
      </c>
      <c>
        <f>(M71*21)/100</f>
      </c>
      <c t="s">
        <v>28</v>
      </c>
    </row>
    <row r="72" spans="1:5" ht="12.75">
      <c r="A72" s="35" t="s">
        <v>55</v>
      </c>
      <c r="E72" s="39" t="s">
        <v>5748</v>
      </c>
    </row>
    <row r="73" spans="1:5" ht="12.75">
      <c r="A73" s="35" t="s">
        <v>56</v>
      </c>
      <c r="E73" s="40" t="s">
        <v>5</v>
      </c>
    </row>
    <row r="74" spans="1:5" ht="12.75">
      <c r="A74" t="s">
        <v>57</v>
      </c>
      <c r="E74" s="39" t="s">
        <v>5</v>
      </c>
    </row>
    <row r="75" spans="1:16" ht="12.75">
      <c r="A75" t="s">
        <v>50</v>
      </c>
      <c s="34" t="s">
        <v>112</v>
      </c>
      <c s="34" t="s">
        <v>5816</v>
      </c>
      <c s="35" t="s">
        <v>5</v>
      </c>
      <c s="6" t="s">
        <v>5774</v>
      </c>
      <c s="36" t="s">
        <v>85</v>
      </c>
      <c s="37">
        <v>27</v>
      </c>
      <c s="36">
        <v>0</v>
      </c>
      <c s="36">
        <f>ROUND(G75*H75,6)</f>
      </c>
      <c r="L75" s="38">
        <v>0</v>
      </c>
      <c s="32">
        <f>ROUND(ROUND(L75,2)*ROUND(G75,3),2)</f>
      </c>
      <c s="36" t="s">
        <v>98</v>
      </c>
      <c>
        <f>(M75*21)/100</f>
      </c>
      <c t="s">
        <v>28</v>
      </c>
    </row>
    <row r="76" spans="1:5" ht="12.75">
      <c r="A76" s="35" t="s">
        <v>55</v>
      </c>
      <c r="E76" s="39" t="s">
        <v>5774</v>
      </c>
    </row>
    <row r="77" spans="1:5" ht="12.75">
      <c r="A77" s="35" t="s">
        <v>56</v>
      </c>
      <c r="E77" s="40" t="s">
        <v>5</v>
      </c>
    </row>
    <row r="78" spans="1:5" ht="12.75">
      <c r="A78" t="s">
        <v>57</v>
      </c>
      <c r="E78" s="39" t="s">
        <v>5</v>
      </c>
    </row>
    <row r="79" spans="1:16" ht="12.75">
      <c r="A79" t="s">
        <v>50</v>
      </c>
      <c s="34" t="s">
        <v>115</v>
      </c>
      <c s="34" t="s">
        <v>5817</v>
      </c>
      <c s="35" t="s">
        <v>5</v>
      </c>
      <c s="6" t="s">
        <v>5818</v>
      </c>
      <c s="36" t="s">
        <v>85</v>
      </c>
      <c s="37">
        <v>33</v>
      </c>
      <c s="36">
        <v>0</v>
      </c>
      <c s="36">
        <f>ROUND(G79*H79,6)</f>
      </c>
      <c r="L79" s="38">
        <v>0</v>
      </c>
      <c s="32">
        <f>ROUND(ROUND(L79,2)*ROUND(G79,3),2)</f>
      </c>
      <c s="36" t="s">
        <v>98</v>
      </c>
      <c>
        <f>(M79*21)/100</f>
      </c>
      <c t="s">
        <v>28</v>
      </c>
    </row>
    <row r="80" spans="1:5" ht="12.75">
      <c r="A80" s="35" t="s">
        <v>55</v>
      </c>
      <c r="E80" s="39" t="s">
        <v>5818</v>
      </c>
    </row>
    <row r="81" spans="1:5" ht="12.75">
      <c r="A81" s="35" t="s">
        <v>56</v>
      </c>
      <c r="E81" s="40" t="s">
        <v>5</v>
      </c>
    </row>
    <row r="82" spans="1:5" ht="12.75">
      <c r="A82" t="s">
        <v>57</v>
      </c>
      <c r="E82" s="39" t="s">
        <v>5</v>
      </c>
    </row>
    <row r="83" spans="1:16" ht="12.75">
      <c r="A83" t="s">
        <v>50</v>
      </c>
      <c s="34" t="s">
        <v>118</v>
      </c>
      <c s="34" t="s">
        <v>5819</v>
      </c>
      <c s="35" t="s">
        <v>5</v>
      </c>
      <c s="6" t="s">
        <v>5820</v>
      </c>
      <c s="36" t="s">
        <v>85</v>
      </c>
      <c s="37">
        <v>8</v>
      </c>
      <c s="36">
        <v>0</v>
      </c>
      <c s="36">
        <f>ROUND(G83*H83,6)</f>
      </c>
      <c r="L83" s="38">
        <v>0</v>
      </c>
      <c s="32">
        <f>ROUND(ROUND(L83,2)*ROUND(G83,3),2)</f>
      </c>
      <c s="36" t="s">
        <v>98</v>
      </c>
      <c>
        <f>(M83*21)/100</f>
      </c>
      <c t="s">
        <v>28</v>
      </c>
    </row>
    <row r="84" spans="1:5" ht="12.75">
      <c r="A84" s="35" t="s">
        <v>55</v>
      </c>
      <c r="E84" s="39" t="s">
        <v>5820</v>
      </c>
    </row>
    <row r="85" spans="1:5" ht="12.75">
      <c r="A85" s="35" t="s">
        <v>56</v>
      </c>
      <c r="E85" s="40" t="s">
        <v>5</v>
      </c>
    </row>
    <row r="86" spans="1:5" ht="12.75">
      <c r="A86" t="s">
        <v>57</v>
      </c>
      <c r="E86" s="39" t="s">
        <v>5</v>
      </c>
    </row>
    <row r="87" spans="1:16" ht="12.75">
      <c r="A87" t="s">
        <v>50</v>
      </c>
      <c s="34" t="s">
        <v>121</v>
      </c>
      <c s="34" t="s">
        <v>5821</v>
      </c>
      <c s="35" t="s">
        <v>5</v>
      </c>
      <c s="6" t="s">
        <v>5776</v>
      </c>
      <c s="36" t="s">
        <v>85</v>
      </c>
      <c s="37">
        <v>3</v>
      </c>
      <c s="36">
        <v>0</v>
      </c>
      <c s="36">
        <f>ROUND(G87*H87,6)</f>
      </c>
      <c r="L87" s="38">
        <v>0</v>
      </c>
      <c s="32">
        <f>ROUND(ROUND(L87,2)*ROUND(G87,3),2)</f>
      </c>
      <c s="36" t="s">
        <v>98</v>
      </c>
      <c>
        <f>(M87*21)/100</f>
      </c>
      <c t="s">
        <v>28</v>
      </c>
    </row>
    <row r="88" spans="1:5" ht="12.75">
      <c r="A88" s="35" t="s">
        <v>55</v>
      </c>
      <c r="E88" s="39" t="s">
        <v>5776</v>
      </c>
    </row>
    <row r="89" spans="1:5" ht="12.75">
      <c r="A89" s="35" t="s">
        <v>56</v>
      </c>
      <c r="E89" s="40" t="s">
        <v>5</v>
      </c>
    </row>
    <row r="90" spans="1:5" ht="12.75">
      <c r="A90" t="s">
        <v>57</v>
      </c>
      <c r="E90" s="39" t="s">
        <v>5</v>
      </c>
    </row>
    <row r="91" spans="1:16" ht="12.75">
      <c r="A91" t="s">
        <v>50</v>
      </c>
      <c s="34" t="s">
        <v>124</v>
      </c>
      <c s="34" t="s">
        <v>5822</v>
      </c>
      <c s="35" t="s">
        <v>5</v>
      </c>
      <c s="6" t="s">
        <v>5778</v>
      </c>
      <c s="36" t="s">
        <v>85</v>
      </c>
      <c s="37">
        <v>3</v>
      </c>
      <c s="36">
        <v>0</v>
      </c>
      <c s="36">
        <f>ROUND(G91*H91,6)</f>
      </c>
      <c r="L91" s="38">
        <v>0</v>
      </c>
      <c s="32">
        <f>ROUND(ROUND(L91,2)*ROUND(G91,3),2)</f>
      </c>
      <c s="36" t="s">
        <v>98</v>
      </c>
      <c>
        <f>(M91*21)/100</f>
      </c>
      <c t="s">
        <v>28</v>
      </c>
    </row>
    <row r="92" spans="1:5" ht="12.75">
      <c r="A92" s="35" t="s">
        <v>55</v>
      </c>
      <c r="E92" s="39" t="s">
        <v>5778</v>
      </c>
    </row>
    <row r="93" spans="1:5" ht="12.75">
      <c r="A93" s="35" t="s">
        <v>56</v>
      </c>
      <c r="E93" s="40" t="s">
        <v>5</v>
      </c>
    </row>
    <row r="94" spans="1:5" ht="12.75">
      <c r="A94" t="s">
        <v>57</v>
      </c>
      <c r="E94" s="39" t="s">
        <v>5</v>
      </c>
    </row>
    <row r="95" spans="1:16" ht="12.75">
      <c r="A95" t="s">
        <v>50</v>
      </c>
      <c s="34" t="s">
        <v>127</v>
      </c>
      <c s="34" t="s">
        <v>5823</v>
      </c>
      <c s="35" t="s">
        <v>5</v>
      </c>
      <c s="6" t="s">
        <v>5752</v>
      </c>
      <c s="36" t="s">
        <v>85</v>
      </c>
      <c s="37">
        <v>1</v>
      </c>
      <c s="36">
        <v>0</v>
      </c>
      <c s="36">
        <f>ROUND(G95*H95,6)</f>
      </c>
      <c r="L95" s="38">
        <v>0</v>
      </c>
      <c s="32">
        <f>ROUND(ROUND(L95,2)*ROUND(G95,3),2)</f>
      </c>
      <c s="36" t="s">
        <v>98</v>
      </c>
      <c>
        <f>(M95*21)/100</f>
      </c>
      <c t="s">
        <v>28</v>
      </c>
    </row>
    <row r="96" spans="1:5" ht="12.75">
      <c r="A96" s="35" t="s">
        <v>55</v>
      </c>
      <c r="E96" s="39" t="s">
        <v>5752</v>
      </c>
    </row>
    <row r="97" spans="1:5" ht="12.75">
      <c r="A97" s="35" t="s">
        <v>56</v>
      </c>
      <c r="E97" s="40" t="s">
        <v>5</v>
      </c>
    </row>
    <row r="98" spans="1:5" ht="12.75">
      <c r="A98" t="s">
        <v>57</v>
      </c>
      <c r="E98" s="39" t="s">
        <v>5</v>
      </c>
    </row>
    <row r="99" spans="1:16" ht="12.75">
      <c r="A99" t="s">
        <v>50</v>
      </c>
      <c s="34" t="s">
        <v>130</v>
      </c>
      <c s="34" t="s">
        <v>5824</v>
      </c>
      <c s="35" t="s">
        <v>5</v>
      </c>
      <c s="6" t="s">
        <v>5825</v>
      </c>
      <c s="36" t="s">
        <v>85</v>
      </c>
      <c s="37">
        <v>2</v>
      </c>
      <c s="36">
        <v>0</v>
      </c>
      <c s="36">
        <f>ROUND(G99*H99,6)</f>
      </c>
      <c r="L99" s="38">
        <v>0</v>
      </c>
      <c s="32">
        <f>ROUND(ROUND(L99,2)*ROUND(G99,3),2)</f>
      </c>
      <c s="36" t="s">
        <v>98</v>
      </c>
      <c>
        <f>(M99*21)/100</f>
      </c>
      <c t="s">
        <v>28</v>
      </c>
    </row>
    <row r="100" spans="1:5" ht="12.75">
      <c r="A100" s="35" t="s">
        <v>55</v>
      </c>
      <c r="E100" s="39" t="s">
        <v>5825</v>
      </c>
    </row>
    <row r="101" spans="1:5" ht="12.75">
      <c r="A101" s="35" t="s">
        <v>56</v>
      </c>
      <c r="E101" s="40" t="s">
        <v>5</v>
      </c>
    </row>
    <row r="102" spans="1:5" ht="12.75">
      <c r="A102" t="s">
        <v>57</v>
      </c>
      <c r="E102" s="39" t="s">
        <v>5</v>
      </c>
    </row>
    <row r="103" spans="1:16" ht="12.75">
      <c r="A103" t="s">
        <v>50</v>
      </c>
      <c s="34" t="s">
        <v>135</v>
      </c>
      <c s="34" t="s">
        <v>5826</v>
      </c>
      <c s="35" t="s">
        <v>5</v>
      </c>
      <c s="6" t="s">
        <v>5827</v>
      </c>
      <c s="36" t="s">
        <v>85</v>
      </c>
      <c s="37">
        <v>13</v>
      </c>
      <c s="36">
        <v>0</v>
      </c>
      <c s="36">
        <f>ROUND(G103*H103,6)</f>
      </c>
      <c r="L103" s="38">
        <v>0</v>
      </c>
      <c s="32">
        <f>ROUND(ROUND(L103,2)*ROUND(G103,3),2)</f>
      </c>
      <c s="36" t="s">
        <v>98</v>
      </c>
      <c>
        <f>(M103*21)/100</f>
      </c>
      <c t="s">
        <v>28</v>
      </c>
    </row>
    <row r="104" spans="1:5" ht="12.75">
      <c r="A104" s="35" t="s">
        <v>55</v>
      </c>
      <c r="E104" s="39" t="s">
        <v>5827</v>
      </c>
    </row>
    <row r="105" spans="1:5" ht="12.75">
      <c r="A105" s="35" t="s">
        <v>56</v>
      </c>
      <c r="E105" s="40" t="s">
        <v>5</v>
      </c>
    </row>
    <row r="106" spans="1:5" ht="12.75">
      <c r="A106" t="s">
        <v>57</v>
      </c>
      <c r="E106" s="39" t="s">
        <v>5</v>
      </c>
    </row>
    <row r="107" spans="1:16" ht="12.75">
      <c r="A107" t="s">
        <v>50</v>
      </c>
      <c s="34" t="s">
        <v>138</v>
      </c>
      <c s="34" t="s">
        <v>5828</v>
      </c>
      <c s="35" t="s">
        <v>5</v>
      </c>
      <c s="6" t="s">
        <v>5829</v>
      </c>
      <c s="36" t="s">
        <v>85</v>
      </c>
      <c s="37">
        <v>2</v>
      </c>
      <c s="36">
        <v>0</v>
      </c>
      <c s="36">
        <f>ROUND(G107*H107,6)</f>
      </c>
      <c r="L107" s="38">
        <v>0</v>
      </c>
      <c s="32">
        <f>ROUND(ROUND(L107,2)*ROUND(G107,3),2)</f>
      </c>
      <c s="36" t="s">
        <v>98</v>
      </c>
      <c>
        <f>(M107*21)/100</f>
      </c>
      <c t="s">
        <v>28</v>
      </c>
    </row>
    <row r="108" spans="1:5" ht="12.75">
      <c r="A108" s="35" t="s">
        <v>55</v>
      </c>
      <c r="E108" s="39" t="s">
        <v>5829</v>
      </c>
    </row>
    <row r="109" spans="1:5" ht="12.75">
      <c r="A109" s="35" t="s">
        <v>56</v>
      </c>
      <c r="E109" s="40" t="s">
        <v>5</v>
      </c>
    </row>
    <row r="110" spans="1:5" ht="12.75">
      <c r="A110" t="s">
        <v>57</v>
      </c>
      <c r="E110" s="39" t="s">
        <v>5</v>
      </c>
    </row>
    <row r="111" spans="1:16" ht="12.75">
      <c r="A111" t="s">
        <v>50</v>
      </c>
      <c s="34" t="s">
        <v>141</v>
      </c>
      <c s="34" t="s">
        <v>5830</v>
      </c>
      <c s="35" t="s">
        <v>5</v>
      </c>
      <c s="6" t="s">
        <v>5831</v>
      </c>
      <c s="36" t="s">
        <v>85</v>
      </c>
      <c s="37">
        <v>10</v>
      </c>
      <c s="36">
        <v>0</v>
      </c>
      <c s="36">
        <f>ROUND(G111*H111,6)</f>
      </c>
      <c r="L111" s="38">
        <v>0</v>
      </c>
      <c s="32">
        <f>ROUND(ROUND(L111,2)*ROUND(G111,3),2)</f>
      </c>
      <c s="36" t="s">
        <v>98</v>
      </c>
      <c>
        <f>(M111*21)/100</f>
      </c>
      <c t="s">
        <v>28</v>
      </c>
    </row>
    <row r="112" spans="1:5" ht="12.75">
      <c r="A112" s="35" t="s">
        <v>55</v>
      </c>
      <c r="E112" s="39" t="s">
        <v>5831</v>
      </c>
    </row>
    <row r="113" spans="1:5" ht="12.75">
      <c r="A113" s="35" t="s">
        <v>56</v>
      </c>
      <c r="E113" s="40" t="s">
        <v>5</v>
      </c>
    </row>
    <row r="114" spans="1:5" ht="12.75">
      <c r="A114" t="s">
        <v>57</v>
      </c>
      <c r="E114" s="39" t="s">
        <v>5</v>
      </c>
    </row>
    <row r="115" spans="1:16" ht="12.75">
      <c r="A115" t="s">
        <v>50</v>
      </c>
      <c s="34" t="s">
        <v>144</v>
      </c>
      <c s="34" t="s">
        <v>5832</v>
      </c>
      <c s="35" t="s">
        <v>5</v>
      </c>
      <c s="6" t="s">
        <v>5833</v>
      </c>
      <c s="36" t="s">
        <v>85</v>
      </c>
      <c s="37">
        <v>2</v>
      </c>
      <c s="36">
        <v>0</v>
      </c>
      <c s="36">
        <f>ROUND(G115*H115,6)</f>
      </c>
      <c r="L115" s="38">
        <v>0</v>
      </c>
      <c s="32">
        <f>ROUND(ROUND(L115,2)*ROUND(G115,3),2)</f>
      </c>
      <c s="36" t="s">
        <v>98</v>
      </c>
      <c>
        <f>(M115*21)/100</f>
      </c>
      <c t="s">
        <v>28</v>
      </c>
    </row>
    <row r="116" spans="1:5" ht="12.75">
      <c r="A116" s="35" t="s">
        <v>55</v>
      </c>
      <c r="E116" s="39" t="s">
        <v>5833</v>
      </c>
    </row>
    <row r="117" spans="1:5" ht="12.75">
      <c r="A117" s="35" t="s">
        <v>56</v>
      </c>
      <c r="E117" s="40" t="s">
        <v>5</v>
      </c>
    </row>
    <row r="118" spans="1:5" ht="12.75">
      <c r="A118" t="s">
        <v>57</v>
      </c>
      <c r="E118" s="39" t="s">
        <v>5</v>
      </c>
    </row>
    <row r="119" spans="1:16" ht="12.75">
      <c r="A119" t="s">
        <v>50</v>
      </c>
      <c s="34" t="s">
        <v>149</v>
      </c>
      <c s="34" t="s">
        <v>5834</v>
      </c>
      <c s="35" t="s">
        <v>5</v>
      </c>
      <c s="6" t="s">
        <v>5750</v>
      </c>
      <c s="36" t="s">
        <v>85</v>
      </c>
      <c s="37">
        <v>26</v>
      </c>
      <c s="36">
        <v>0</v>
      </c>
      <c s="36">
        <f>ROUND(G119*H119,6)</f>
      </c>
      <c r="L119" s="38">
        <v>0</v>
      </c>
      <c s="32">
        <f>ROUND(ROUND(L119,2)*ROUND(G119,3),2)</f>
      </c>
      <c s="36" t="s">
        <v>98</v>
      </c>
      <c>
        <f>(M119*21)/100</f>
      </c>
      <c t="s">
        <v>28</v>
      </c>
    </row>
    <row r="120" spans="1:5" ht="12.75">
      <c r="A120" s="35" t="s">
        <v>55</v>
      </c>
      <c r="E120" s="39" t="s">
        <v>5750</v>
      </c>
    </row>
    <row r="121" spans="1:5" ht="12.75">
      <c r="A121" s="35" t="s">
        <v>56</v>
      </c>
      <c r="E121" s="40" t="s">
        <v>5</v>
      </c>
    </row>
    <row r="122" spans="1:5" ht="12.75">
      <c r="A122" t="s">
        <v>57</v>
      </c>
      <c r="E122" s="39" t="s">
        <v>5</v>
      </c>
    </row>
    <row r="123" spans="1:16" ht="12.75">
      <c r="A123" t="s">
        <v>50</v>
      </c>
      <c s="34" t="s">
        <v>152</v>
      </c>
      <c s="34" t="s">
        <v>5835</v>
      </c>
      <c s="35" t="s">
        <v>5</v>
      </c>
      <c s="6" t="s">
        <v>5836</v>
      </c>
      <c s="36" t="s">
        <v>85</v>
      </c>
      <c s="37">
        <v>2</v>
      </c>
      <c s="36">
        <v>0</v>
      </c>
      <c s="36">
        <f>ROUND(G123*H123,6)</f>
      </c>
      <c r="L123" s="38">
        <v>0</v>
      </c>
      <c s="32">
        <f>ROUND(ROUND(L123,2)*ROUND(G123,3),2)</f>
      </c>
      <c s="36" t="s">
        <v>98</v>
      </c>
      <c>
        <f>(M123*21)/100</f>
      </c>
      <c t="s">
        <v>28</v>
      </c>
    </row>
    <row r="124" spans="1:5" ht="12.75">
      <c r="A124" s="35" t="s">
        <v>55</v>
      </c>
      <c r="E124" s="39" t="s">
        <v>5836</v>
      </c>
    </row>
    <row r="125" spans="1:5" ht="12.75">
      <c r="A125" s="35" t="s">
        <v>56</v>
      </c>
      <c r="E125" s="40" t="s">
        <v>5</v>
      </c>
    </row>
    <row r="126" spans="1:5" ht="12.75">
      <c r="A126" t="s">
        <v>57</v>
      </c>
      <c r="E126" s="39" t="s">
        <v>5</v>
      </c>
    </row>
    <row r="127" spans="1:16" ht="12.75">
      <c r="A127" t="s">
        <v>50</v>
      </c>
      <c s="34" t="s">
        <v>156</v>
      </c>
      <c s="34" t="s">
        <v>5837</v>
      </c>
      <c s="35" t="s">
        <v>5</v>
      </c>
      <c s="6" t="s">
        <v>5838</v>
      </c>
      <c s="36" t="s">
        <v>85</v>
      </c>
      <c s="37">
        <v>10</v>
      </c>
      <c s="36">
        <v>0</v>
      </c>
      <c s="36">
        <f>ROUND(G127*H127,6)</f>
      </c>
      <c r="L127" s="38">
        <v>0</v>
      </c>
      <c s="32">
        <f>ROUND(ROUND(L127,2)*ROUND(G127,3),2)</f>
      </c>
      <c s="36" t="s">
        <v>98</v>
      </c>
      <c>
        <f>(M127*21)/100</f>
      </c>
      <c t="s">
        <v>28</v>
      </c>
    </row>
    <row r="128" spans="1:5" ht="12.75">
      <c r="A128" s="35" t="s">
        <v>55</v>
      </c>
      <c r="E128" s="39" t="s">
        <v>5838</v>
      </c>
    </row>
    <row r="129" spans="1:5" ht="12.75">
      <c r="A129" s="35" t="s">
        <v>56</v>
      </c>
      <c r="E129" s="40" t="s">
        <v>5</v>
      </c>
    </row>
    <row r="130" spans="1:5" ht="12.75">
      <c r="A130" t="s">
        <v>57</v>
      </c>
      <c r="E130" s="39" t="s">
        <v>5</v>
      </c>
    </row>
    <row r="131" spans="1:16" ht="12.75">
      <c r="A131" t="s">
        <v>50</v>
      </c>
      <c s="34" t="s">
        <v>159</v>
      </c>
      <c s="34" t="s">
        <v>5839</v>
      </c>
      <c s="35" t="s">
        <v>5</v>
      </c>
      <c s="6" t="s">
        <v>5766</v>
      </c>
      <c s="36" t="s">
        <v>85</v>
      </c>
      <c s="37">
        <v>10</v>
      </c>
      <c s="36">
        <v>0</v>
      </c>
      <c s="36">
        <f>ROUND(G131*H131,6)</f>
      </c>
      <c r="L131" s="38">
        <v>0</v>
      </c>
      <c s="32">
        <f>ROUND(ROUND(L131,2)*ROUND(G131,3),2)</f>
      </c>
      <c s="36" t="s">
        <v>98</v>
      </c>
      <c>
        <f>(M131*21)/100</f>
      </c>
      <c t="s">
        <v>28</v>
      </c>
    </row>
    <row r="132" spans="1:5" ht="12.75">
      <c r="A132" s="35" t="s">
        <v>55</v>
      </c>
      <c r="E132" s="39" t="s">
        <v>5766</v>
      </c>
    </row>
    <row r="133" spans="1:5" ht="12.75">
      <c r="A133" s="35" t="s">
        <v>56</v>
      </c>
      <c r="E133" s="40" t="s">
        <v>5</v>
      </c>
    </row>
    <row r="134" spans="1:5" ht="12.75">
      <c r="A134" t="s">
        <v>57</v>
      </c>
      <c r="E134" s="39" t="s">
        <v>5</v>
      </c>
    </row>
    <row r="135" spans="1:16" ht="12.75">
      <c r="A135" t="s">
        <v>50</v>
      </c>
      <c s="34" t="s">
        <v>162</v>
      </c>
      <c s="34" t="s">
        <v>5840</v>
      </c>
      <c s="35" t="s">
        <v>5</v>
      </c>
      <c s="6" t="s">
        <v>5768</v>
      </c>
      <c s="36" t="s">
        <v>85</v>
      </c>
      <c s="37">
        <v>88</v>
      </c>
      <c s="36">
        <v>0</v>
      </c>
      <c s="36">
        <f>ROUND(G135*H135,6)</f>
      </c>
      <c r="L135" s="38">
        <v>0</v>
      </c>
      <c s="32">
        <f>ROUND(ROUND(L135,2)*ROUND(G135,3),2)</f>
      </c>
      <c s="36" t="s">
        <v>98</v>
      </c>
      <c>
        <f>(M135*21)/100</f>
      </c>
      <c t="s">
        <v>28</v>
      </c>
    </row>
    <row r="136" spans="1:5" ht="12.75">
      <c r="A136" s="35" t="s">
        <v>55</v>
      </c>
      <c r="E136" s="39" t="s">
        <v>5768</v>
      </c>
    </row>
    <row r="137" spans="1:5" ht="12.75">
      <c r="A137" s="35" t="s">
        <v>56</v>
      </c>
      <c r="E137" s="40" t="s">
        <v>5</v>
      </c>
    </row>
    <row r="138" spans="1:5" ht="12.75">
      <c r="A138" t="s">
        <v>57</v>
      </c>
      <c r="E138" s="39" t="s">
        <v>5</v>
      </c>
    </row>
    <row r="139" spans="1:16" ht="12.75">
      <c r="A139" t="s">
        <v>50</v>
      </c>
      <c s="34" t="s">
        <v>165</v>
      </c>
      <c s="34" t="s">
        <v>5841</v>
      </c>
      <c s="35" t="s">
        <v>5</v>
      </c>
      <c s="6" t="s">
        <v>5770</v>
      </c>
      <c s="36" t="s">
        <v>85</v>
      </c>
      <c s="37">
        <v>4</v>
      </c>
      <c s="36">
        <v>0</v>
      </c>
      <c s="36">
        <f>ROUND(G139*H139,6)</f>
      </c>
      <c r="L139" s="38">
        <v>0</v>
      </c>
      <c s="32">
        <f>ROUND(ROUND(L139,2)*ROUND(G139,3),2)</f>
      </c>
      <c s="36" t="s">
        <v>98</v>
      </c>
      <c>
        <f>(M139*21)/100</f>
      </c>
      <c t="s">
        <v>28</v>
      </c>
    </row>
    <row r="140" spans="1:5" ht="12.75">
      <c r="A140" s="35" t="s">
        <v>55</v>
      </c>
      <c r="E140" s="39" t="s">
        <v>5770</v>
      </c>
    </row>
    <row r="141" spans="1:5" ht="12.75">
      <c r="A141" s="35" t="s">
        <v>56</v>
      </c>
      <c r="E141" s="40" t="s">
        <v>5</v>
      </c>
    </row>
    <row r="142" spans="1:5" ht="12.75">
      <c r="A142" t="s">
        <v>57</v>
      </c>
      <c r="E142" s="39" t="s">
        <v>5</v>
      </c>
    </row>
    <row r="143" spans="1:16" ht="12.75">
      <c r="A143" t="s">
        <v>50</v>
      </c>
      <c s="34" t="s">
        <v>169</v>
      </c>
      <c s="34" t="s">
        <v>5842</v>
      </c>
      <c s="35" t="s">
        <v>5</v>
      </c>
      <c s="6" t="s">
        <v>5772</v>
      </c>
      <c s="36" t="s">
        <v>85</v>
      </c>
      <c s="37">
        <v>29</v>
      </c>
      <c s="36">
        <v>0</v>
      </c>
      <c s="36">
        <f>ROUND(G143*H143,6)</f>
      </c>
      <c r="L143" s="38">
        <v>0</v>
      </c>
      <c s="32">
        <f>ROUND(ROUND(L143,2)*ROUND(G143,3),2)</f>
      </c>
      <c s="36" t="s">
        <v>98</v>
      </c>
      <c>
        <f>(M143*21)/100</f>
      </c>
      <c t="s">
        <v>28</v>
      </c>
    </row>
    <row r="144" spans="1:5" ht="12.75">
      <c r="A144" s="35" t="s">
        <v>55</v>
      </c>
      <c r="E144" s="39" t="s">
        <v>5772</v>
      </c>
    </row>
    <row r="145" spans="1:5" ht="12.75">
      <c r="A145" s="35" t="s">
        <v>56</v>
      </c>
      <c r="E145" s="40" t="s">
        <v>5</v>
      </c>
    </row>
    <row r="146" spans="1:5" ht="12.75">
      <c r="A146" t="s">
        <v>57</v>
      </c>
      <c r="E146" s="39" t="s">
        <v>5</v>
      </c>
    </row>
    <row r="147" spans="1:16" ht="25.5">
      <c r="A147" t="s">
        <v>50</v>
      </c>
      <c s="34" t="s">
        <v>172</v>
      </c>
      <c s="34" t="s">
        <v>5779</v>
      </c>
      <c s="35" t="s">
        <v>5</v>
      </c>
      <c s="6" t="s">
        <v>5780</v>
      </c>
      <c s="36" t="s">
        <v>70</v>
      </c>
      <c s="37">
        <v>200</v>
      </c>
      <c s="36">
        <v>0</v>
      </c>
      <c s="36">
        <f>ROUND(G147*H147,6)</f>
      </c>
      <c r="L147" s="38">
        <v>0</v>
      </c>
      <c s="32">
        <f>ROUND(ROUND(L147,2)*ROUND(G147,3),2)</f>
      </c>
      <c s="36" t="s">
        <v>54</v>
      </c>
      <c>
        <f>(M147*21)/100</f>
      </c>
      <c t="s">
        <v>28</v>
      </c>
    </row>
    <row r="148" spans="1:5" ht="25.5">
      <c r="A148" s="35" t="s">
        <v>55</v>
      </c>
      <c r="E148" s="39" t="s">
        <v>5780</v>
      </c>
    </row>
    <row r="149" spans="1:5" ht="12.75">
      <c r="A149" s="35" t="s">
        <v>56</v>
      </c>
      <c r="E149" s="40" t="s">
        <v>5</v>
      </c>
    </row>
    <row r="150" spans="1:5" ht="12.75">
      <c r="A150" t="s">
        <v>57</v>
      </c>
      <c r="E150" s="39" t="s">
        <v>5</v>
      </c>
    </row>
    <row r="151" spans="1:13" ht="12.75">
      <c r="A151" t="s">
        <v>47</v>
      </c>
      <c r="C151" s="31" t="s">
        <v>107</v>
      </c>
      <c r="E151" s="33" t="s">
        <v>108</v>
      </c>
      <c r="J151" s="32">
        <f>0</f>
      </c>
      <c s="32">
        <f>0</f>
      </c>
      <c s="32">
        <f>0+L152+L156+L160+L164+L168+L172+L176+L180+L184+L188+L192+L196+L200</f>
      </c>
      <c s="32">
        <f>0+M152+M156+M160+M164+M168+M172+M176+M180+M184+M188+M192+M196+M200</f>
      </c>
    </row>
    <row r="152" spans="1:16" ht="25.5">
      <c r="A152" t="s">
        <v>50</v>
      </c>
      <c s="34" t="s">
        <v>175</v>
      </c>
      <c s="34" t="s">
        <v>1104</v>
      </c>
      <c s="35" t="s">
        <v>5</v>
      </c>
      <c s="6" t="s">
        <v>1105</v>
      </c>
      <c s="36" t="s">
        <v>78</v>
      </c>
      <c s="37">
        <v>194</v>
      </c>
      <c s="36">
        <v>0</v>
      </c>
      <c s="36">
        <f>ROUND(G152*H152,6)</f>
      </c>
      <c r="L152" s="38">
        <v>0</v>
      </c>
      <c s="32">
        <f>ROUND(ROUND(L152,2)*ROUND(G152,3),2)</f>
      </c>
      <c s="36" t="s">
        <v>54</v>
      </c>
      <c>
        <f>(M152*21)/100</f>
      </c>
      <c t="s">
        <v>28</v>
      </c>
    </row>
    <row r="153" spans="1:5" ht="25.5">
      <c r="A153" s="35" t="s">
        <v>55</v>
      </c>
      <c r="E153" s="39" t="s">
        <v>1105</v>
      </c>
    </row>
    <row r="154" spans="1:5" ht="12.75">
      <c r="A154" s="35" t="s">
        <v>56</v>
      </c>
      <c r="E154" s="40" t="s">
        <v>5</v>
      </c>
    </row>
    <row r="155" spans="1:5" ht="12.75">
      <c r="A155" t="s">
        <v>57</v>
      </c>
      <c r="E155" s="39" t="s">
        <v>5</v>
      </c>
    </row>
    <row r="156" spans="1:16" ht="25.5">
      <c r="A156" t="s">
        <v>50</v>
      </c>
      <c s="34" t="s">
        <v>180</v>
      </c>
      <c s="34" t="s">
        <v>5843</v>
      </c>
      <c s="35" t="s">
        <v>5</v>
      </c>
      <c s="6" t="s">
        <v>5844</v>
      </c>
      <c s="36" t="s">
        <v>78</v>
      </c>
      <c s="37">
        <v>360</v>
      </c>
      <c s="36">
        <v>0</v>
      </c>
      <c s="36">
        <f>ROUND(G156*H156,6)</f>
      </c>
      <c r="L156" s="38">
        <v>0</v>
      </c>
      <c s="32">
        <f>ROUND(ROUND(L156,2)*ROUND(G156,3),2)</f>
      </c>
      <c s="36" t="s">
        <v>54</v>
      </c>
      <c>
        <f>(M156*21)/100</f>
      </c>
      <c t="s">
        <v>28</v>
      </c>
    </row>
    <row r="157" spans="1:5" ht="25.5">
      <c r="A157" s="35" t="s">
        <v>55</v>
      </c>
      <c r="E157" s="39" t="s">
        <v>5844</v>
      </c>
    </row>
    <row r="158" spans="1:5" ht="12.75">
      <c r="A158" s="35" t="s">
        <v>56</v>
      </c>
      <c r="E158" s="40" t="s">
        <v>5</v>
      </c>
    </row>
    <row r="159" spans="1:5" ht="12.75">
      <c r="A159" t="s">
        <v>57</v>
      </c>
      <c r="E159" s="39" t="s">
        <v>5</v>
      </c>
    </row>
    <row r="160" spans="1:16" ht="12.75">
      <c r="A160" t="s">
        <v>50</v>
      </c>
      <c s="34" t="s">
        <v>183</v>
      </c>
      <c s="34" t="s">
        <v>1106</v>
      </c>
      <c s="35" t="s">
        <v>5</v>
      </c>
      <c s="6" t="s">
        <v>1107</v>
      </c>
      <c s="36" t="s">
        <v>78</v>
      </c>
      <c s="37">
        <v>6917</v>
      </c>
      <c s="36">
        <v>0</v>
      </c>
      <c s="36">
        <f>ROUND(G160*H160,6)</f>
      </c>
      <c r="L160" s="38">
        <v>0</v>
      </c>
      <c s="32">
        <f>ROUND(ROUND(L160,2)*ROUND(G160,3),2)</f>
      </c>
      <c s="36" t="s">
        <v>54</v>
      </c>
      <c>
        <f>(M160*21)/100</f>
      </c>
      <c t="s">
        <v>28</v>
      </c>
    </row>
    <row r="161" spans="1:5" ht="12.75">
      <c r="A161" s="35" t="s">
        <v>55</v>
      </c>
      <c r="E161" s="39" t="s">
        <v>1107</v>
      </c>
    </row>
    <row r="162" spans="1:5" ht="12.75">
      <c r="A162" s="35" t="s">
        <v>56</v>
      </c>
      <c r="E162" s="40" t="s">
        <v>5</v>
      </c>
    </row>
    <row r="163" spans="1:5" ht="12.75">
      <c r="A163" t="s">
        <v>57</v>
      </c>
      <c r="E163" s="39" t="s">
        <v>5</v>
      </c>
    </row>
    <row r="164" spans="1:16" ht="12.75">
      <c r="A164" t="s">
        <v>50</v>
      </c>
      <c s="34" t="s">
        <v>186</v>
      </c>
      <c s="34" t="s">
        <v>1108</v>
      </c>
      <c s="35" t="s">
        <v>5</v>
      </c>
      <c s="6" t="s">
        <v>1109</v>
      </c>
      <c s="36" t="s">
        <v>78</v>
      </c>
      <c s="37">
        <v>672</v>
      </c>
      <c s="36">
        <v>0</v>
      </c>
      <c s="36">
        <f>ROUND(G164*H164,6)</f>
      </c>
      <c r="L164" s="38">
        <v>0</v>
      </c>
      <c s="32">
        <f>ROUND(ROUND(L164,2)*ROUND(G164,3),2)</f>
      </c>
      <c s="36" t="s">
        <v>54</v>
      </c>
      <c>
        <f>(M164*21)/100</f>
      </c>
      <c t="s">
        <v>28</v>
      </c>
    </row>
    <row r="165" spans="1:5" ht="12.75">
      <c r="A165" s="35" t="s">
        <v>55</v>
      </c>
      <c r="E165" s="39" t="s">
        <v>1109</v>
      </c>
    </row>
    <row r="166" spans="1:5" ht="12.75">
      <c r="A166" s="35" t="s">
        <v>56</v>
      </c>
      <c r="E166" s="40" t="s">
        <v>5</v>
      </c>
    </row>
    <row r="167" spans="1:5" ht="12.75">
      <c r="A167" t="s">
        <v>57</v>
      </c>
      <c r="E167" s="39" t="s">
        <v>5</v>
      </c>
    </row>
    <row r="168" spans="1:16" ht="12.75">
      <c r="A168" t="s">
        <v>50</v>
      </c>
      <c s="34" t="s">
        <v>189</v>
      </c>
      <c s="34" t="s">
        <v>5781</v>
      </c>
      <c s="35" t="s">
        <v>5</v>
      </c>
      <c s="6" t="s">
        <v>5782</v>
      </c>
      <c s="36" t="s">
        <v>78</v>
      </c>
      <c s="37">
        <v>150</v>
      </c>
      <c s="36">
        <v>0</v>
      </c>
      <c s="36">
        <f>ROUND(G168*H168,6)</f>
      </c>
      <c r="L168" s="38">
        <v>0</v>
      </c>
      <c s="32">
        <f>ROUND(ROUND(L168,2)*ROUND(G168,3),2)</f>
      </c>
      <c s="36" t="s">
        <v>54</v>
      </c>
      <c>
        <f>(M168*21)/100</f>
      </c>
      <c t="s">
        <v>28</v>
      </c>
    </row>
    <row r="169" spans="1:5" ht="12.75">
      <c r="A169" s="35" t="s">
        <v>55</v>
      </c>
      <c r="E169" s="39" t="s">
        <v>5782</v>
      </c>
    </row>
    <row r="170" spans="1:5" ht="12.75">
      <c r="A170" s="35" t="s">
        <v>56</v>
      </c>
      <c r="E170" s="40" t="s">
        <v>5</v>
      </c>
    </row>
    <row r="171" spans="1:5" ht="12.75">
      <c r="A171" t="s">
        <v>57</v>
      </c>
      <c r="E171" s="39" t="s">
        <v>5</v>
      </c>
    </row>
    <row r="172" spans="1:16" ht="12.75">
      <c r="A172" t="s">
        <v>50</v>
      </c>
      <c s="34" t="s">
        <v>474</v>
      </c>
      <c s="34" t="s">
        <v>1110</v>
      </c>
      <c s="35" t="s">
        <v>5</v>
      </c>
      <c s="6" t="s">
        <v>1111</v>
      </c>
      <c s="36" t="s">
        <v>78</v>
      </c>
      <c s="37">
        <v>1940</v>
      </c>
      <c s="36">
        <v>0</v>
      </c>
      <c s="36">
        <f>ROUND(G172*H172,6)</f>
      </c>
      <c r="L172" s="38">
        <v>0</v>
      </c>
      <c s="32">
        <f>ROUND(ROUND(L172,2)*ROUND(G172,3),2)</f>
      </c>
      <c s="36" t="s">
        <v>54</v>
      </c>
      <c>
        <f>(M172*21)/100</f>
      </c>
      <c t="s">
        <v>28</v>
      </c>
    </row>
    <row r="173" spans="1:5" ht="12.75">
      <c r="A173" s="35" t="s">
        <v>55</v>
      </c>
      <c r="E173" s="39" t="s">
        <v>1111</v>
      </c>
    </row>
    <row r="174" spans="1:5" ht="12.75">
      <c r="A174" s="35" t="s">
        <v>56</v>
      </c>
      <c r="E174" s="40" t="s">
        <v>5</v>
      </c>
    </row>
    <row r="175" spans="1:5" ht="12.75">
      <c r="A175" t="s">
        <v>57</v>
      </c>
      <c r="E175" s="39" t="s">
        <v>5</v>
      </c>
    </row>
    <row r="176" spans="1:16" ht="12.75">
      <c r="A176" t="s">
        <v>50</v>
      </c>
      <c s="34" t="s">
        <v>192</v>
      </c>
      <c s="34" t="s">
        <v>5845</v>
      </c>
      <c s="35" t="s">
        <v>5</v>
      </c>
      <c s="6" t="s">
        <v>5846</v>
      </c>
      <c s="36" t="s">
        <v>78</v>
      </c>
      <c s="37">
        <v>192</v>
      </c>
      <c s="36">
        <v>0</v>
      </c>
      <c s="36">
        <f>ROUND(G176*H176,6)</f>
      </c>
      <c r="L176" s="38">
        <v>0</v>
      </c>
      <c s="32">
        <f>ROUND(ROUND(L176,2)*ROUND(G176,3),2)</f>
      </c>
      <c s="36" t="s">
        <v>54</v>
      </c>
      <c>
        <f>(M176*21)/100</f>
      </c>
      <c t="s">
        <v>28</v>
      </c>
    </row>
    <row r="177" spans="1:5" ht="12.75">
      <c r="A177" s="35" t="s">
        <v>55</v>
      </c>
      <c r="E177" s="39" t="s">
        <v>5846</v>
      </c>
    </row>
    <row r="178" spans="1:5" ht="12.75">
      <c r="A178" s="35" t="s">
        <v>56</v>
      </c>
      <c r="E178" s="40" t="s">
        <v>5</v>
      </c>
    </row>
    <row r="179" spans="1:5" ht="12.75">
      <c r="A179" t="s">
        <v>57</v>
      </c>
      <c r="E179" s="39" t="s">
        <v>5</v>
      </c>
    </row>
    <row r="180" spans="1:16" ht="25.5">
      <c r="A180" t="s">
        <v>50</v>
      </c>
      <c s="34" t="s">
        <v>197</v>
      </c>
      <c s="34" t="s">
        <v>110</v>
      </c>
      <c s="35" t="s">
        <v>5</v>
      </c>
      <c s="6" t="s">
        <v>111</v>
      </c>
      <c s="36" t="s">
        <v>78</v>
      </c>
      <c s="37">
        <v>216</v>
      </c>
      <c s="36">
        <v>0</v>
      </c>
      <c s="36">
        <f>ROUND(G180*H180,6)</f>
      </c>
      <c r="L180" s="38">
        <v>0</v>
      </c>
      <c s="32">
        <f>ROUND(ROUND(L180,2)*ROUND(G180,3),2)</f>
      </c>
      <c s="36" t="s">
        <v>54</v>
      </c>
      <c>
        <f>(M180*21)/100</f>
      </c>
      <c t="s">
        <v>28</v>
      </c>
    </row>
    <row r="181" spans="1:5" ht="25.5">
      <c r="A181" s="35" t="s">
        <v>55</v>
      </c>
      <c r="E181" s="39" t="s">
        <v>111</v>
      </c>
    </row>
    <row r="182" spans="1:5" ht="12.75">
      <c r="A182" s="35" t="s">
        <v>56</v>
      </c>
      <c r="E182" s="40" t="s">
        <v>5</v>
      </c>
    </row>
    <row r="183" spans="1:5" ht="12.75">
      <c r="A183" t="s">
        <v>57</v>
      </c>
      <c r="E183" s="39" t="s">
        <v>5</v>
      </c>
    </row>
    <row r="184" spans="1:16" ht="12.75">
      <c r="A184" t="s">
        <v>50</v>
      </c>
      <c s="34" t="s">
        <v>203</v>
      </c>
      <c s="34" t="s">
        <v>5847</v>
      </c>
      <c s="35" t="s">
        <v>5</v>
      </c>
      <c s="6" t="s">
        <v>5848</v>
      </c>
      <c s="36" t="s">
        <v>78</v>
      </c>
      <c s="37">
        <v>60</v>
      </c>
      <c s="36">
        <v>0</v>
      </c>
      <c s="36">
        <f>ROUND(G184*H184,6)</f>
      </c>
      <c r="L184" s="38">
        <v>0</v>
      </c>
      <c s="32">
        <f>ROUND(ROUND(L184,2)*ROUND(G184,3),2)</f>
      </c>
      <c s="36" t="s">
        <v>54</v>
      </c>
      <c>
        <f>(M184*21)/100</f>
      </c>
      <c t="s">
        <v>28</v>
      </c>
    </row>
    <row r="185" spans="1:5" ht="12.75">
      <c r="A185" s="35" t="s">
        <v>55</v>
      </c>
      <c r="E185" s="39" t="s">
        <v>5848</v>
      </c>
    </row>
    <row r="186" spans="1:5" ht="12.75">
      <c r="A186" s="35" t="s">
        <v>56</v>
      </c>
      <c r="E186" s="40" t="s">
        <v>5</v>
      </c>
    </row>
    <row r="187" spans="1:5" ht="12.75">
      <c r="A187" t="s">
        <v>57</v>
      </c>
      <c r="E187" s="39" t="s">
        <v>5</v>
      </c>
    </row>
    <row r="188" spans="1:16" ht="25.5">
      <c r="A188" t="s">
        <v>50</v>
      </c>
      <c s="34" t="s">
        <v>208</v>
      </c>
      <c s="34" t="s">
        <v>1116</v>
      </c>
      <c s="35" t="s">
        <v>5</v>
      </c>
      <c s="6" t="s">
        <v>1117</v>
      </c>
      <c s="36" t="s">
        <v>85</v>
      </c>
      <c s="37">
        <v>1016</v>
      </c>
      <c s="36">
        <v>0</v>
      </c>
      <c s="36">
        <f>ROUND(G188*H188,6)</f>
      </c>
      <c r="L188" s="38">
        <v>0</v>
      </c>
      <c s="32">
        <f>ROUND(ROUND(L188,2)*ROUND(G188,3),2)</f>
      </c>
      <c s="36" t="s">
        <v>54</v>
      </c>
      <c>
        <f>(M188*21)/100</f>
      </c>
      <c t="s">
        <v>28</v>
      </c>
    </row>
    <row r="189" spans="1:5" ht="25.5">
      <c r="A189" s="35" t="s">
        <v>55</v>
      </c>
      <c r="E189" s="39" t="s">
        <v>1117</v>
      </c>
    </row>
    <row r="190" spans="1:5" ht="12.75">
      <c r="A190" s="35" t="s">
        <v>56</v>
      </c>
      <c r="E190" s="40" t="s">
        <v>5</v>
      </c>
    </row>
    <row r="191" spans="1:5" ht="12.75">
      <c r="A191" t="s">
        <v>57</v>
      </c>
      <c r="E191" s="39" t="s">
        <v>5</v>
      </c>
    </row>
    <row r="192" spans="1:16" ht="25.5">
      <c r="A192" t="s">
        <v>50</v>
      </c>
      <c s="34" t="s">
        <v>213</v>
      </c>
      <c s="34" t="s">
        <v>1118</v>
      </c>
      <c s="35" t="s">
        <v>5</v>
      </c>
      <c s="6" t="s">
        <v>1119</v>
      </c>
      <c s="36" t="s">
        <v>85</v>
      </c>
      <c s="37">
        <v>40</v>
      </c>
      <c s="36">
        <v>0</v>
      </c>
      <c s="36">
        <f>ROUND(G192*H192,6)</f>
      </c>
      <c r="L192" s="38">
        <v>0</v>
      </c>
      <c s="32">
        <f>ROUND(ROUND(L192,2)*ROUND(G192,3),2)</f>
      </c>
      <c s="36" t="s">
        <v>54</v>
      </c>
      <c>
        <f>(M192*21)/100</f>
      </c>
      <c t="s">
        <v>28</v>
      </c>
    </row>
    <row r="193" spans="1:5" ht="25.5">
      <c r="A193" s="35" t="s">
        <v>55</v>
      </c>
      <c r="E193" s="39" t="s">
        <v>1119</v>
      </c>
    </row>
    <row r="194" spans="1:5" ht="12.75">
      <c r="A194" s="35" t="s">
        <v>56</v>
      </c>
      <c r="E194" s="40" t="s">
        <v>5</v>
      </c>
    </row>
    <row r="195" spans="1:5" ht="12.75">
      <c r="A195" t="s">
        <v>57</v>
      </c>
      <c r="E195" s="39" t="s">
        <v>5</v>
      </c>
    </row>
    <row r="196" spans="1:16" ht="25.5">
      <c r="A196" t="s">
        <v>50</v>
      </c>
      <c s="34" t="s">
        <v>487</v>
      </c>
      <c s="34" t="s">
        <v>5849</v>
      </c>
      <c s="35" t="s">
        <v>5</v>
      </c>
      <c s="6" t="s">
        <v>5850</v>
      </c>
      <c s="36" t="s">
        <v>85</v>
      </c>
      <c s="37">
        <v>1</v>
      </c>
      <c s="36">
        <v>0</v>
      </c>
      <c s="36">
        <f>ROUND(G196*H196,6)</f>
      </c>
      <c r="L196" s="38">
        <v>0</v>
      </c>
      <c s="32">
        <f>ROUND(ROUND(L196,2)*ROUND(G196,3),2)</f>
      </c>
      <c s="36" t="s">
        <v>54</v>
      </c>
      <c>
        <f>(M196*21)/100</f>
      </c>
      <c t="s">
        <v>28</v>
      </c>
    </row>
    <row r="197" spans="1:5" ht="25.5">
      <c r="A197" s="35" t="s">
        <v>55</v>
      </c>
      <c r="E197" s="39" t="s">
        <v>5850</v>
      </c>
    </row>
    <row r="198" spans="1:5" ht="12.75">
      <c r="A198" s="35" t="s">
        <v>56</v>
      </c>
      <c r="E198" s="40" t="s">
        <v>5</v>
      </c>
    </row>
    <row r="199" spans="1:5" ht="12.75">
      <c r="A199" t="s">
        <v>57</v>
      </c>
      <c r="E199" s="39" t="s">
        <v>5</v>
      </c>
    </row>
    <row r="200" spans="1:16" ht="25.5">
      <c r="A200" t="s">
        <v>50</v>
      </c>
      <c s="34" t="s">
        <v>490</v>
      </c>
      <c s="34" t="s">
        <v>113</v>
      </c>
      <c s="35" t="s">
        <v>5</v>
      </c>
      <c s="6" t="s">
        <v>114</v>
      </c>
      <c s="36" t="s">
        <v>85</v>
      </c>
      <c s="37">
        <v>2</v>
      </c>
      <c s="36">
        <v>0</v>
      </c>
      <c s="36">
        <f>ROUND(G200*H200,6)</f>
      </c>
      <c r="L200" s="38">
        <v>0</v>
      </c>
      <c s="32">
        <f>ROUND(ROUND(L200,2)*ROUND(G200,3),2)</f>
      </c>
      <c s="36" t="s">
        <v>54</v>
      </c>
      <c>
        <f>(M200*21)/100</f>
      </c>
      <c t="s">
        <v>28</v>
      </c>
    </row>
    <row r="201" spans="1:5" ht="25.5">
      <c r="A201" s="35" t="s">
        <v>55</v>
      </c>
      <c r="E201" s="39" t="s">
        <v>114</v>
      </c>
    </row>
    <row r="202" spans="1:5" ht="12.75">
      <c r="A202" s="35" t="s">
        <v>56</v>
      </c>
      <c r="E202" s="40" t="s">
        <v>5</v>
      </c>
    </row>
    <row r="203" spans="1:5" ht="12.75">
      <c r="A203" t="s">
        <v>57</v>
      </c>
      <c r="E203" s="39" t="s">
        <v>5</v>
      </c>
    </row>
    <row r="204" spans="1:13" ht="12.75">
      <c r="A204" t="s">
        <v>47</v>
      </c>
      <c r="C204" s="31" t="s">
        <v>2812</v>
      </c>
      <c r="E204" s="33" t="s">
        <v>5851</v>
      </c>
      <c r="J204" s="32">
        <f>0</f>
      </c>
      <c s="32">
        <f>0</f>
      </c>
      <c s="32">
        <f>0+L205+L209</f>
      </c>
      <c s="32">
        <f>0+M205+M209</f>
      </c>
    </row>
    <row r="205" spans="1:16" ht="25.5">
      <c r="A205" t="s">
        <v>50</v>
      </c>
      <c s="34" t="s">
        <v>494</v>
      </c>
      <c s="34" t="s">
        <v>5852</v>
      </c>
      <c s="35" t="s">
        <v>5</v>
      </c>
      <c s="6" t="s">
        <v>5853</v>
      </c>
      <c s="36" t="s">
        <v>85</v>
      </c>
      <c s="37">
        <v>1</v>
      </c>
      <c s="36">
        <v>0</v>
      </c>
      <c s="36">
        <f>ROUND(G205*H205,6)</f>
      </c>
      <c r="L205" s="38">
        <v>0</v>
      </c>
      <c s="32">
        <f>ROUND(ROUND(L205,2)*ROUND(G205,3),2)</f>
      </c>
      <c s="36" t="s">
        <v>54</v>
      </c>
      <c>
        <f>(M205*21)/100</f>
      </c>
      <c t="s">
        <v>28</v>
      </c>
    </row>
    <row r="206" spans="1:5" ht="25.5">
      <c r="A206" s="35" t="s">
        <v>55</v>
      </c>
      <c r="E206" s="39" t="s">
        <v>5853</v>
      </c>
    </row>
    <row r="207" spans="1:5" ht="12.75">
      <c r="A207" s="35" t="s">
        <v>56</v>
      </c>
      <c r="E207" s="40" t="s">
        <v>5</v>
      </c>
    </row>
    <row r="208" spans="1:5" ht="12.75">
      <c r="A208" t="s">
        <v>57</v>
      </c>
      <c r="E208" s="39" t="s">
        <v>5</v>
      </c>
    </row>
    <row r="209" spans="1:16" ht="12.75">
      <c r="A209" t="s">
        <v>50</v>
      </c>
      <c s="34" t="s">
        <v>497</v>
      </c>
      <c s="34" t="s">
        <v>5854</v>
      </c>
      <c s="35" t="s">
        <v>5</v>
      </c>
      <c s="6" t="s">
        <v>5855</v>
      </c>
      <c s="36" t="s">
        <v>85</v>
      </c>
      <c s="37">
        <v>1</v>
      </c>
      <c s="36">
        <v>0</v>
      </c>
      <c s="36">
        <f>ROUND(G209*H209,6)</f>
      </c>
      <c r="L209" s="38">
        <v>0</v>
      </c>
      <c s="32">
        <f>ROUND(ROUND(L209,2)*ROUND(G209,3),2)</f>
      </c>
      <c s="36" t="s">
        <v>98</v>
      </c>
      <c>
        <f>(M209*21)/100</f>
      </c>
      <c t="s">
        <v>28</v>
      </c>
    </row>
    <row r="210" spans="1:5" ht="12.75">
      <c r="A210" s="35" t="s">
        <v>55</v>
      </c>
      <c r="E210" s="39" t="s">
        <v>5855</v>
      </c>
    </row>
    <row r="211" spans="1:5" ht="12.75">
      <c r="A211" s="35" t="s">
        <v>56</v>
      </c>
      <c r="E211" s="40" t="s">
        <v>5</v>
      </c>
    </row>
    <row r="212" spans="1:5" ht="12.75">
      <c r="A212" t="s">
        <v>57</v>
      </c>
      <c r="E212" s="39" t="s">
        <v>5</v>
      </c>
    </row>
    <row r="213" spans="1:13" ht="12.75">
      <c r="A213" t="s">
        <v>47</v>
      </c>
      <c r="C213" s="31" t="s">
        <v>133</v>
      </c>
      <c r="E213" s="33" t="s">
        <v>134</v>
      </c>
      <c r="J213" s="32">
        <f>0</f>
      </c>
      <c s="32">
        <f>0</f>
      </c>
      <c s="32">
        <f>0+L214+L218+L222+L226+L230+L234+L238+L242+L246+L250+L254+L258</f>
      </c>
      <c s="32">
        <f>0+M214+M218+M222+M226+M230+M234+M238+M242+M246+M250+M254+M258</f>
      </c>
    </row>
    <row r="214" spans="1:16" ht="12.75">
      <c r="A214" t="s">
        <v>50</v>
      </c>
      <c s="34" t="s">
        <v>500</v>
      </c>
      <c s="34" t="s">
        <v>5856</v>
      </c>
      <c s="35" t="s">
        <v>5</v>
      </c>
      <c s="6" t="s">
        <v>5857</v>
      </c>
      <c s="36" t="s">
        <v>85</v>
      </c>
      <c s="37">
        <v>1</v>
      </c>
      <c s="36">
        <v>0</v>
      </c>
      <c s="36">
        <f>ROUND(G214*H214,6)</f>
      </c>
      <c r="L214" s="38">
        <v>0</v>
      </c>
      <c s="32">
        <f>ROUND(ROUND(L214,2)*ROUND(G214,3),2)</f>
      </c>
      <c s="36" t="s">
        <v>98</v>
      </c>
      <c>
        <f>(M214*21)/100</f>
      </c>
      <c t="s">
        <v>28</v>
      </c>
    </row>
    <row r="215" spans="1:5" ht="12.75">
      <c r="A215" s="35" t="s">
        <v>55</v>
      </c>
      <c r="E215" s="39" t="s">
        <v>5857</v>
      </c>
    </row>
    <row r="216" spans="1:5" ht="12.75">
      <c r="A216" s="35" t="s">
        <v>56</v>
      </c>
      <c r="E216" s="40" t="s">
        <v>5</v>
      </c>
    </row>
    <row r="217" spans="1:5" ht="12.75">
      <c r="A217" t="s">
        <v>57</v>
      </c>
      <c r="E217" s="39" t="s">
        <v>5</v>
      </c>
    </row>
    <row r="218" spans="1:16" ht="12.75">
      <c r="A218" t="s">
        <v>50</v>
      </c>
      <c s="34" t="s">
        <v>503</v>
      </c>
      <c s="34" t="s">
        <v>5858</v>
      </c>
      <c s="35" t="s">
        <v>5</v>
      </c>
      <c s="6" t="s">
        <v>5859</v>
      </c>
      <c s="36" t="s">
        <v>85</v>
      </c>
      <c s="37">
        <v>1</v>
      </c>
      <c s="36">
        <v>0</v>
      </c>
      <c s="36">
        <f>ROUND(G218*H218,6)</f>
      </c>
      <c r="L218" s="38">
        <v>0</v>
      </c>
      <c s="32">
        <f>ROUND(ROUND(L218,2)*ROUND(G218,3),2)</f>
      </c>
      <c s="36" t="s">
        <v>98</v>
      </c>
      <c>
        <f>(M218*21)/100</f>
      </c>
      <c t="s">
        <v>28</v>
      </c>
    </row>
    <row r="219" spans="1:5" ht="12.75">
      <c r="A219" s="35" t="s">
        <v>55</v>
      </c>
      <c r="E219" s="39" t="s">
        <v>5859</v>
      </c>
    </row>
    <row r="220" spans="1:5" ht="12.75">
      <c r="A220" s="35" t="s">
        <v>56</v>
      </c>
      <c r="E220" s="40" t="s">
        <v>5</v>
      </c>
    </row>
    <row r="221" spans="1:5" ht="12.75">
      <c r="A221" t="s">
        <v>57</v>
      </c>
      <c r="E221" s="39" t="s">
        <v>5</v>
      </c>
    </row>
    <row r="222" spans="1:16" ht="12.75">
      <c r="A222" t="s">
        <v>50</v>
      </c>
      <c s="34" t="s">
        <v>506</v>
      </c>
      <c s="34" t="s">
        <v>5860</v>
      </c>
      <c s="35" t="s">
        <v>5</v>
      </c>
      <c s="6" t="s">
        <v>5861</v>
      </c>
      <c s="36" t="s">
        <v>85</v>
      </c>
      <c s="37">
        <v>1</v>
      </c>
      <c s="36">
        <v>0</v>
      </c>
      <c s="36">
        <f>ROUND(G222*H222,6)</f>
      </c>
      <c r="L222" s="38">
        <v>0</v>
      </c>
      <c s="32">
        <f>ROUND(ROUND(L222,2)*ROUND(G222,3),2)</f>
      </c>
      <c s="36" t="s">
        <v>98</v>
      </c>
      <c>
        <f>(M222*21)/100</f>
      </c>
      <c t="s">
        <v>28</v>
      </c>
    </row>
    <row r="223" spans="1:5" ht="12.75">
      <c r="A223" s="35" t="s">
        <v>55</v>
      </c>
      <c r="E223" s="39" t="s">
        <v>5861</v>
      </c>
    </row>
    <row r="224" spans="1:5" ht="12.75">
      <c r="A224" s="35" t="s">
        <v>56</v>
      </c>
      <c r="E224" s="40" t="s">
        <v>5</v>
      </c>
    </row>
    <row r="225" spans="1:5" ht="12.75">
      <c r="A225" t="s">
        <v>57</v>
      </c>
      <c r="E225" s="39" t="s">
        <v>5</v>
      </c>
    </row>
    <row r="226" spans="1:16" ht="12.75">
      <c r="A226" t="s">
        <v>50</v>
      </c>
      <c s="34" t="s">
        <v>509</v>
      </c>
      <c s="34" t="s">
        <v>5862</v>
      </c>
      <c s="35" t="s">
        <v>5</v>
      </c>
      <c s="6" t="s">
        <v>5863</v>
      </c>
      <c s="36" t="s">
        <v>85</v>
      </c>
      <c s="37">
        <v>1</v>
      </c>
      <c s="36">
        <v>0</v>
      </c>
      <c s="36">
        <f>ROUND(G226*H226,6)</f>
      </c>
      <c r="L226" s="38">
        <v>0</v>
      </c>
      <c s="32">
        <f>ROUND(ROUND(L226,2)*ROUND(G226,3),2)</f>
      </c>
      <c s="36" t="s">
        <v>98</v>
      </c>
      <c>
        <f>(M226*21)/100</f>
      </c>
      <c t="s">
        <v>28</v>
      </c>
    </row>
    <row r="227" spans="1:5" ht="12.75">
      <c r="A227" s="35" t="s">
        <v>55</v>
      </c>
      <c r="E227" s="39" t="s">
        <v>5863</v>
      </c>
    </row>
    <row r="228" spans="1:5" ht="12.75">
      <c r="A228" s="35" t="s">
        <v>56</v>
      </c>
      <c r="E228" s="40" t="s">
        <v>5</v>
      </c>
    </row>
    <row r="229" spans="1:5" ht="12.75">
      <c r="A229" t="s">
        <v>57</v>
      </c>
      <c r="E229" s="39" t="s">
        <v>5</v>
      </c>
    </row>
    <row r="230" spans="1:16" ht="12.75">
      <c r="A230" t="s">
        <v>50</v>
      </c>
      <c s="34" t="s">
        <v>512</v>
      </c>
      <c s="34" t="s">
        <v>5864</v>
      </c>
      <c s="35" t="s">
        <v>5</v>
      </c>
      <c s="6" t="s">
        <v>5865</v>
      </c>
      <c s="36" t="s">
        <v>85</v>
      </c>
      <c s="37">
        <v>1</v>
      </c>
      <c s="36">
        <v>0</v>
      </c>
      <c s="36">
        <f>ROUND(G230*H230,6)</f>
      </c>
      <c r="L230" s="38">
        <v>0</v>
      </c>
      <c s="32">
        <f>ROUND(ROUND(L230,2)*ROUND(G230,3),2)</f>
      </c>
      <c s="36" t="s">
        <v>98</v>
      </c>
      <c>
        <f>(M230*21)/100</f>
      </c>
      <c t="s">
        <v>28</v>
      </c>
    </row>
    <row r="231" spans="1:5" ht="12.75">
      <c r="A231" s="35" t="s">
        <v>55</v>
      </c>
      <c r="E231" s="39" t="s">
        <v>5865</v>
      </c>
    </row>
    <row r="232" spans="1:5" ht="12.75">
      <c r="A232" s="35" t="s">
        <v>56</v>
      </c>
      <c r="E232" s="40" t="s">
        <v>5</v>
      </c>
    </row>
    <row r="233" spans="1:5" ht="12.75">
      <c r="A233" t="s">
        <v>57</v>
      </c>
      <c r="E233" s="39" t="s">
        <v>5</v>
      </c>
    </row>
    <row r="234" spans="1:16" ht="12.75">
      <c r="A234" t="s">
        <v>50</v>
      </c>
      <c s="34" t="s">
        <v>515</v>
      </c>
      <c s="34" t="s">
        <v>5866</v>
      </c>
      <c s="35" t="s">
        <v>5</v>
      </c>
      <c s="6" t="s">
        <v>5867</v>
      </c>
      <c s="36" t="s">
        <v>85</v>
      </c>
      <c s="37">
        <v>1</v>
      </c>
      <c s="36">
        <v>0</v>
      </c>
      <c s="36">
        <f>ROUND(G234*H234,6)</f>
      </c>
      <c r="L234" s="38">
        <v>0</v>
      </c>
      <c s="32">
        <f>ROUND(ROUND(L234,2)*ROUND(G234,3),2)</f>
      </c>
      <c s="36" t="s">
        <v>98</v>
      </c>
      <c>
        <f>(M234*21)/100</f>
      </c>
      <c t="s">
        <v>28</v>
      </c>
    </row>
    <row r="235" spans="1:5" ht="12.75">
      <c r="A235" s="35" t="s">
        <v>55</v>
      </c>
      <c r="E235" s="39" t="s">
        <v>5867</v>
      </c>
    </row>
    <row r="236" spans="1:5" ht="12.75">
      <c r="A236" s="35" t="s">
        <v>56</v>
      </c>
      <c r="E236" s="40" t="s">
        <v>5</v>
      </c>
    </row>
    <row r="237" spans="1:5" ht="12.75">
      <c r="A237" t="s">
        <v>57</v>
      </c>
      <c r="E237" s="39" t="s">
        <v>5</v>
      </c>
    </row>
    <row r="238" spans="1:16" ht="12.75">
      <c r="A238" t="s">
        <v>50</v>
      </c>
      <c s="34" t="s">
        <v>518</v>
      </c>
      <c s="34" t="s">
        <v>5868</v>
      </c>
      <c s="35" t="s">
        <v>5</v>
      </c>
      <c s="6" t="s">
        <v>5869</v>
      </c>
      <c s="36" t="s">
        <v>85</v>
      </c>
      <c s="37">
        <v>1</v>
      </c>
      <c s="36">
        <v>0</v>
      </c>
      <c s="36">
        <f>ROUND(G238*H238,6)</f>
      </c>
      <c r="L238" s="38">
        <v>0</v>
      </c>
      <c s="32">
        <f>ROUND(ROUND(L238,2)*ROUND(G238,3),2)</f>
      </c>
      <c s="36" t="s">
        <v>98</v>
      </c>
      <c>
        <f>(M238*21)/100</f>
      </c>
      <c t="s">
        <v>28</v>
      </c>
    </row>
    <row r="239" spans="1:5" ht="12.75">
      <c r="A239" s="35" t="s">
        <v>55</v>
      </c>
      <c r="E239" s="39" t="s">
        <v>5869</v>
      </c>
    </row>
    <row r="240" spans="1:5" ht="12.75">
      <c r="A240" s="35" t="s">
        <v>56</v>
      </c>
      <c r="E240" s="40" t="s">
        <v>5</v>
      </c>
    </row>
    <row r="241" spans="1:5" ht="12.75">
      <c r="A241" t="s">
        <v>57</v>
      </c>
      <c r="E241" s="39" t="s">
        <v>5</v>
      </c>
    </row>
    <row r="242" spans="1:16" ht="12.75">
      <c r="A242" t="s">
        <v>50</v>
      </c>
      <c s="34" t="s">
        <v>521</v>
      </c>
      <c s="34" t="s">
        <v>5870</v>
      </c>
      <c s="35" t="s">
        <v>5</v>
      </c>
      <c s="6" t="s">
        <v>5871</v>
      </c>
      <c s="36" t="s">
        <v>85</v>
      </c>
      <c s="37">
        <v>1</v>
      </c>
      <c s="36">
        <v>0</v>
      </c>
      <c s="36">
        <f>ROUND(G242*H242,6)</f>
      </c>
      <c r="L242" s="38">
        <v>0</v>
      </c>
      <c s="32">
        <f>ROUND(ROUND(L242,2)*ROUND(G242,3),2)</f>
      </c>
      <c s="36" t="s">
        <v>98</v>
      </c>
      <c>
        <f>(M242*21)/100</f>
      </c>
      <c t="s">
        <v>28</v>
      </c>
    </row>
    <row r="243" spans="1:5" ht="12.75">
      <c r="A243" s="35" t="s">
        <v>55</v>
      </c>
      <c r="E243" s="39" t="s">
        <v>5871</v>
      </c>
    </row>
    <row r="244" spans="1:5" ht="12.75">
      <c r="A244" s="35" t="s">
        <v>56</v>
      </c>
      <c r="E244" s="40" t="s">
        <v>5</v>
      </c>
    </row>
    <row r="245" spans="1:5" ht="12.75">
      <c r="A245" t="s">
        <v>57</v>
      </c>
      <c r="E245" s="39" t="s">
        <v>5</v>
      </c>
    </row>
    <row r="246" spans="1:16" ht="12.75">
      <c r="A246" t="s">
        <v>50</v>
      </c>
      <c s="34" t="s">
        <v>524</v>
      </c>
      <c s="34" t="s">
        <v>5872</v>
      </c>
      <c s="35" t="s">
        <v>5</v>
      </c>
      <c s="6" t="s">
        <v>5873</v>
      </c>
      <c s="36" t="s">
        <v>85</v>
      </c>
      <c s="37">
        <v>1</v>
      </c>
      <c s="36">
        <v>0</v>
      </c>
      <c s="36">
        <f>ROUND(G246*H246,6)</f>
      </c>
      <c r="L246" s="38">
        <v>0</v>
      </c>
      <c s="32">
        <f>ROUND(ROUND(L246,2)*ROUND(G246,3),2)</f>
      </c>
      <c s="36" t="s">
        <v>98</v>
      </c>
      <c>
        <f>(M246*21)/100</f>
      </c>
      <c t="s">
        <v>28</v>
      </c>
    </row>
    <row r="247" spans="1:5" ht="12.75">
      <c r="A247" s="35" t="s">
        <v>55</v>
      </c>
      <c r="E247" s="39" t="s">
        <v>5873</v>
      </c>
    </row>
    <row r="248" spans="1:5" ht="12.75">
      <c r="A248" s="35" t="s">
        <v>56</v>
      </c>
      <c r="E248" s="40" t="s">
        <v>5</v>
      </c>
    </row>
    <row r="249" spans="1:5" ht="12.75">
      <c r="A249" t="s">
        <v>57</v>
      </c>
      <c r="E249" s="39" t="s">
        <v>5</v>
      </c>
    </row>
    <row r="250" spans="1:16" ht="12.75">
      <c r="A250" t="s">
        <v>50</v>
      </c>
      <c s="34" t="s">
        <v>527</v>
      </c>
      <c s="34" t="s">
        <v>5874</v>
      </c>
      <c s="35" t="s">
        <v>5</v>
      </c>
      <c s="6" t="s">
        <v>5875</v>
      </c>
      <c s="36" t="s">
        <v>85</v>
      </c>
      <c s="37">
        <v>1</v>
      </c>
      <c s="36">
        <v>0</v>
      </c>
      <c s="36">
        <f>ROUND(G250*H250,6)</f>
      </c>
      <c r="L250" s="38">
        <v>0</v>
      </c>
      <c s="32">
        <f>ROUND(ROUND(L250,2)*ROUND(G250,3),2)</f>
      </c>
      <c s="36" t="s">
        <v>98</v>
      </c>
      <c>
        <f>(M250*21)/100</f>
      </c>
      <c t="s">
        <v>28</v>
      </c>
    </row>
    <row r="251" spans="1:5" ht="12.75">
      <c r="A251" s="35" t="s">
        <v>55</v>
      </c>
      <c r="E251" s="39" t="s">
        <v>5875</v>
      </c>
    </row>
    <row r="252" spans="1:5" ht="12.75">
      <c r="A252" s="35" t="s">
        <v>56</v>
      </c>
      <c r="E252" s="40" t="s">
        <v>5</v>
      </c>
    </row>
    <row r="253" spans="1:5" ht="12.75">
      <c r="A253" t="s">
        <v>57</v>
      </c>
      <c r="E253" s="39" t="s">
        <v>5</v>
      </c>
    </row>
    <row r="254" spans="1:16" ht="12.75">
      <c r="A254" t="s">
        <v>50</v>
      </c>
      <c s="34" t="s">
        <v>530</v>
      </c>
      <c s="34" t="s">
        <v>5876</v>
      </c>
      <c s="35" t="s">
        <v>5</v>
      </c>
      <c s="6" t="s">
        <v>5877</v>
      </c>
      <c s="36" t="s">
        <v>85</v>
      </c>
      <c s="37">
        <v>1</v>
      </c>
      <c s="36">
        <v>0</v>
      </c>
      <c s="36">
        <f>ROUND(G254*H254,6)</f>
      </c>
      <c r="L254" s="38">
        <v>0</v>
      </c>
      <c s="32">
        <f>ROUND(ROUND(L254,2)*ROUND(G254,3),2)</f>
      </c>
      <c s="36" t="s">
        <v>98</v>
      </c>
      <c>
        <f>(M254*21)/100</f>
      </c>
      <c t="s">
        <v>28</v>
      </c>
    </row>
    <row r="255" spans="1:5" ht="12.75">
      <c r="A255" s="35" t="s">
        <v>55</v>
      </c>
      <c r="E255" s="39" t="s">
        <v>5877</v>
      </c>
    </row>
    <row r="256" spans="1:5" ht="12.75">
      <c r="A256" s="35" t="s">
        <v>56</v>
      </c>
      <c r="E256" s="40" t="s">
        <v>5</v>
      </c>
    </row>
    <row r="257" spans="1:5" ht="12.75">
      <c r="A257" t="s">
        <v>57</v>
      </c>
      <c r="E257" s="39" t="s">
        <v>5</v>
      </c>
    </row>
    <row r="258" spans="1:16" ht="12.75">
      <c r="A258" t="s">
        <v>50</v>
      </c>
      <c s="34" t="s">
        <v>533</v>
      </c>
      <c s="34" t="s">
        <v>5793</v>
      </c>
      <c s="35" t="s">
        <v>5</v>
      </c>
      <c s="6" t="s">
        <v>5794</v>
      </c>
      <c s="36" t="s">
        <v>85</v>
      </c>
      <c s="37">
        <v>11</v>
      </c>
      <c s="36">
        <v>0</v>
      </c>
      <c s="36">
        <f>ROUND(G258*H258,6)</f>
      </c>
      <c r="L258" s="38">
        <v>0</v>
      </c>
      <c s="32">
        <f>ROUND(ROUND(L258,2)*ROUND(G258,3),2)</f>
      </c>
      <c s="36" t="s">
        <v>54</v>
      </c>
      <c>
        <f>(M258*21)/100</f>
      </c>
      <c t="s">
        <v>28</v>
      </c>
    </row>
    <row r="259" spans="1:5" ht="12.75">
      <c r="A259" s="35" t="s">
        <v>55</v>
      </c>
      <c r="E259" s="39" t="s">
        <v>5794</v>
      </c>
    </row>
    <row r="260" spans="1:5" ht="12.75">
      <c r="A260" s="35" t="s">
        <v>56</v>
      </c>
      <c r="E260" s="40" t="s">
        <v>5</v>
      </c>
    </row>
    <row r="261" spans="1:5" ht="12.75">
      <c r="A261" t="s">
        <v>57</v>
      </c>
      <c r="E261" s="39" t="s">
        <v>5</v>
      </c>
    </row>
    <row r="262" spans="1:13" ht="12.75">
      <c r="A262" t="s">
        <v>47</v>
      </c>
      <c r="C262" s="31" t="s">
        <v>154</v>
      </c>
      <c r="E262" s="33" t="s">
        <v>155</v>
      </c>
      <c r="J262" s="32">
        <f>0</f>
      </c>
      <c s="32">
        <f>0</f>
      </c>
      <c s="32">
        <f>0+L263+L267+L271+L275+L279+L283+L287+L291+L295+L299</f>
      </c>
      <c s="32">
        <f>0+M263+M267+M271+M275+M279+M283+M287+M291+M295+M299</f>
      </c>
    </row>
    <row r="263" spans="1:16" ht="25.5">
      <c r="A263" t="s">
        <v>50</v>
      </c>
      <c s="34" t="s">
        <v>536</v>
      </c>
      <c s="34" t="s">
        <v>157</v>
      </c>
      <c s="35" t="s">
        <v>5</v>
      </c>
      <c s="6" t="s">
        <v>158</v>
      </c>
      <c s="36" t="s">
        <v>85</v>
      </c>
      <c s="37">
        <v>1</v>
      </c>
      <c s="36">
        <v>0</v>
      </c>
      <c s="36">
        <f>ROUND(G263*H263,6)</f>
      </c>
      <c r="L263" s="38">
        <v>0</v>
      </c>
      <c s="32">
        <f>ROUND(ROUND(L263,2)*ROUND(G263,3),2)</f>
      </c>
      <c s="36" t="s">
        <v>54</v>
      </c>
      <c>
        <f>(M263*21)/100</f>
      </c>
      <c t="s">
        <v>28</v>
      </c>
    </row>
    <row r="264" spans="1:5" ht="25.5">
      <c r="A264" s="35" t="s">
        <v>55</v>
      </c>
      <c r="E264" s="39" t="s">
        <v>158</v>
      </c>
    </row>
    <row r="265" spans="1:5" ht="12.75">
      <c r="A265" s="35" t="s">
        <v>56</v>
      </c>
      <c r="E265" s="40" t="s">
        <v>5</v>
      </c>
    </row>
    <row r="266" spans="1:5" ht="12.75">
      <c r="A266" t="s">
        <v>57</v>
      </c>
      <c r="E266" s="39" t="s">
        <v>5</v>
      </c>
    </row>
    <row r="267" spans="1:16" ht="38.25">
      <c r="A267" t="s">
        <v>50</v>
      </c>
      <c s="34" t="s">
        <v>539</v>
      </c>
      <c s="34" t="s">
        <v>160</v>
      </c>
      <c s="35" t="s">
        <v>5</v>
      </c>
      <c s="6" t="s">
        <v>161</v>
      </c>
      <c s="36" t="s">
        <v>85</v>
      </c>
      <c s="37">
        <v>2</v>
      </c>
      <c s="36">
        <v>0</v>
      </c>
      <c s="36">
        <f>ROUND(G267*H267,6)</f>
      </c>
      <c r="L267" s="38">
        <v>0</v>
      </c>
      <c s="32">
        <f>ROUND(ROUND(L267,2)*ROUND(G267,3),2)</f>
      </c>
      <c s="36" t="s">
        <v>54</v>
      </c>
      <c>
        <f>(M267*21)/100</f>
      </c>
      <c t="s">
        <v>28</v>
      </c>
    </row>
    <row r="268" spans="1:5" ht="38.25">
      <c r="A268" s="35" t="s">
        <v>55</v>
      </c>
      <c r="E268" s="39" t="s">
        <v>161</v>
      </c>
    </row>
    <row r="269" spans="1:5" ht="12.75">
      <c r="A269" s="35" t="s">
        <v>56</v>
      </c>
      <c r="E269" s="40" t="s">
        <v>5</v>
      </c>
    </row>
    <row r="270" spans="1:5" ht="12.75">
      <c r="A270" t="s">
        <v>57</v>
      </c>
      <c r="E270" s="39" t="s">
        <v>5</v>
      </c>
    </row>
    <row r="271" spans="1:16" ht="25.5">
      <c r="A271" t="s">
        <v>50</v>
      </c>
      <c s="34" t="s">
        <v>542</v>
      </c>
      <c s="34" t="s">
        <v>163</v>
      </c>
      <c s="35" t="s">
        <v>5</v>
      </c>
      <c s="6" t="s">
        <v>164</v>
      </c>
      <c s="36" t="s">
        <v>85</v>
      </c>
      <c s="37">
        <v>1</v>
      </c>
      <c s="36">
        <v>0</v>
      </c>
      <c s="36">
        <f>ROUND(G271*H271,6)</f>
      </c>
      <c r="L271" s="38">
        <v>0</v>
      </c>
      <c s="32">
        <f>ROUND(ROUND(L271,2)*ROUND(G271,3),2)</f>
      </c>
      <c s="36" t="s">
        <v>54</v>
      </c>
      <c>
        <f>(M271*21)/100</f>
      </c>
      <c t="s">
        <v>28</v>
      </c>
    </row>
    <row r="272" spans="1:5" ht="25.5">
      <c r="A272" s="35" t="s">
        <v>55</v>
      </c>
      <c r="E272" s="39" t="s">
        <v>164</v>
      </c>
    </row>
    <row r="273" spans="1:5" ht="12.75">
      <c r="A273" s="35" t="s">
        <v>56</v>
      </c>
      <c r="E273" s="40" t="s">
        <v>5</v>
      </c>
    </row>
    <row r="274" spans="1:5" ht="12.75">
      <c r="A274" t="s">
        <v>57</v>
      </c>
      <c r="E274" s="39" t="s">
        <v>5</v>
      </c>
    </row>
    <row r="275" spans="1:16" ht="12.75">
      <c r="A275" t="s">
        <v>50</v>
      </c>
      <c s="34" t="s">
        <v>545</v>
      </c>
      <c s="34" t="s">
        <v>1140</v>
      </c>
      <c s="35" t="s">
        <v>5</v>
      </c>
      <c s="6" t="s">
        <v>1141</v>
      </c>
      <c s="36" t="s">
        <v>85</v>
      </c>
      <c s="37">
        <v>1</v>
      </c>
      <c s="36">
        <v>0</v>
      </c>
      <c s="36">
        <f>ROUND(G275*H275,6)</f>
      </c>
      <c r="L275" s="38">
        <v>0</v>
      </c>
      <c s="32">
        <f>ROUND(ROUND(L275,2)*ROUND(G275,3),2)</f>
      </c>
      <c s="36" t="s">
        <v>54</v>
      </c>
      <c>
        <f>(M275*21)/100</f>
      </c>
      <c t="s">
        <v>28</v>
      </c>
    </row>
    <row r="276" spans="1:5" ht="12.75">
      <c r="A276" s="35" t="s">
        <v>55</v>
      </c>
      <c r="E276" s="39" t="s">
        <v>1141</v>
      </c>
    </row>
    <row r="277" spans="1:5" ht="12.75">
      <c r="A277" s="35" t="s">
        <v>56</v>
      </c>
      <c r="E277" s="40" t="s">
        <v>5</v>
      </c>
    </row>
    <row r="278" spans="1:5" ht="12.75">
      <c r="A278" t="s">
        <v>57</v>
      </c>
      <c r="E278" s="39" t="s">
        <v>5</v>
      </c>
    </row>
    <row r="279" spans="1:16" ht="12.75">
      <c r="A279" t="s">
        <v>50</v>
      </c>
      <c s="34" t="s">
        <v>548</v>
      </c>
      <c s="34" t="s">
        <v>166</v>
      </c>
      <c s="35" t="s">
        <v>5</v>
      </c>
      <c s="6" t="s">
        <v>167</v>
      </c>
      <c s="36" t="s">
        <v>168</v>
      </c>
      <c s="37">
        <v>50</v>
      </c>
      <c s="36">
        <v>0</v>
      </c>
      <c s="36">
        <f>ROUND(G279*H279,6)</f>
      </c>
      <c r="L279" s="38">
        <v>0</v>
      </c>
      <c s="32">
        <f>ROUND(ROUND(L279,2)*ROUND(G279,3),2)</f>
      </c>
      <c s="36" t="s">
        <v>54</v>
      </c>
      <c>
        <f>(M279*21)/100</f>
      </c>
      <c t="s">
        <v>28</v>
      </c>
    </row>
    <row r="280" spans="1:5" ht="12.75">
      <c r="A280" s="35" t="s">
        <v>55</v>
      </c>
      <c r="E280" s="39" t="s">
        <v>167</v>
      </c>
    </row>
    <row r="281" spans="1:5" ht="12.75">
      <c r="A281" s="35" t="s">
        <v>56</v>
      </c>
      <c r="E281" s="40" t="s">
        <v>5</v>
      </c>
    </row>
    <row r="282" spans="1:5" ht="12.75">
      <c r="A282" t="s">
        <v>57</v>
      </c>
      <c r="E282" s="39" t="s">
        <v>5</v>
      </c>
    </row>
    <row r="283" spans="1:16" ht="12.75">
      <c r="A283" t="s">
        <v>50</v>
      </c>
      <c s="34" t="s">
        <v>551</v>
      </c>
      <c s="34" t="s">
        <v>287</v>
      </c>
      <c s="35" t="s">
        <v>5</v>
      </c>
      <c s="6" t="s">
        <v>288</v>
      </c>
      <c s="36" t="s">
        <v>168</v>
      </c>
      <c s="37">
        <v>80</v>
      </c>
      <c s="36">
        <v>0</v>
      </c>
      <c s="36">
        <f>ROUND(G283*H283,6)</f>
      </c>
      <c r="L283" s="38">
        <v>0</v>
      </c>
      <c s="32">
        <f>ROUND(ROUND(L283,2)*ROUND(G283,3),2)</f>
      </c>
      <c s="36" t="s">
        <v>54</v>
      </c>
      <c>
        <f>(M283*21)/100</f>
      </c>
      <c t="s">
        <v>28</v>
      </c>
    </row>
    <row r="284" spans="1:5" ht="12.75">
      <c r="A284" s="35" t="s">
        <v>55</v>
      </c>
      <c r="E284" s="39" t="s">
        <v>288</v>
      </c>
    </row>
    <row r="285" spans="1:5" ht="12.75">
      <c r="A285" s="35" t="s">
        <v>56</v>
      </c>
      <c r="E285" s="40" t="s">
        <v>5</v>
      </c>
    </row>
    <row r="286" spans="1:5" ht="12.75">
      <c r="A286" t="s">
        <v>57</v>
      </c>
      <c r="E286" s="39" t="s">
        <v>5</v>
      </c>
    </row>
    <row r="287" spans="1:16" ht="12.75">
      <c r="A287" t="s">
        <v>50</v>
      </c>
      <c s="34" t="s">
        <v>554</v>
      </c>
      <c s="34" t="s">
        <v>170</v>
      </c>
      <c s="35" t="s">
        <v>5</v>
      </c>
      <c s="6" t="s">
        <v>171</v>
      </c>
      <c s="36" t="s">
        <v>168</v>
      </c>
      <c s="37">
        <v>24</v>
      </c>
      <c s="36">
        <v>0</v>
      </c>
      <c s="36">
        <f>ROUND(G287*H287,6)</f>
      </c>
      <c r="L287" s="38">
        <v>0</v>
      </c>
      <c s="32">
        <f>ROUND(ROUND(L287,2)*ROUND(G287,3),2)</f>
      </c>
      <c s="36" t="s">
        <v>54</v>
      </c>
      <c>
        <f>(M287*21)/100</f>
      </c>
      <c t="s">
        <v>28</v>
      </c>
    </row>
    <row r="288" spans="1:5" ht="12.75">
      <c r="A288" s="35" t="s">
        <v>55</v>
      </c>
      <c r="E288" s="39" t="s">
        <v>171</v>
      </c>
    </row>
    <row r="289" spans="1:5" ht="12.75">
      <c r="A289" s="35" t="s">
        <v>56</v>
      </c>
      <c r="E289" s="40" t="s">
        <v>5</v>
      </c>
    </row>
    <row r="290" spans="1:5" ht="12.75">
      <c r="A290" t="s">
        <v>57</v>
      </c>
      <c r="E290" s="39" t="s">
        <v>5</v>
      </c>
    </row>
    <row r="291" spans="1:16" ht="12.75">
      <c r="A291" t="s">
        <v>50</v>
      </c>
      <c s="34" t="s">
        <v>73</v>
      </c>
      <c s="34" t="s">
        <v>5795</v>
      </c>
      <c s="35" t="s">
        <v>5</v>
      </c>
      <c s="6" t="s">
        <v>5796</v>
      </c>
      <c s="36" t="s">
        <v>168</v>
      </c>
      <c s="37">
        <v>8</v>
      </c>
      <c s="36">
        <v>0</v>
      </c>
      <c s="36">
        <f>ROUND(G291*H291,6)</f>
      </c>
      <c r="L291" s="38">
        <v>0</v>
      </c>
      <c s="32">
        <f>ROUND(ROUND(L291,2)*ROUND(G291,3),2)</f>
      </c>
      <c s="36" t="s">
        <v>54</v>
      </c>
      <c>
        <f>(M291*21)/100</f>
      </c>
      <c t="s">
        <v>28</v>
      </c>
    </row>
    <row r="292" spans="1:5" ht="12.75">
      <c r="A292" s="35" t="s">
        <v>55</v>
      </c>
      <c r="E292" s="39" t="s">
        <v>5796</v>
      </c>
    </row>
    <row r="293" spans="1:5" ht="12.75">
      <c r="A293" s="35" t="s">
        <v>56</v>
      </c>
      <c r="E293" s="40" t="s">
        <v>5</v>
      </c>
    </row>
    <row r="294" spans="1:5" ht="12.75">
      <c r="A294" t="s">
        <v>57</v>
      </c>
      <c r="E294" s="39" t="s">
        <v>5</v>
      </c>
    </row>
    <row r="295" spans="1:16" ht="12.75">
      <c r="A295" t="s">
        <v>50</v>
      </c>
      <c s="34" t="s">
        <v>559</v>
      </c>
      <c s="34" t="s">
        <v>173</v>
      </c>
      <c s="35" t="s">
        <v>5</v>
      </c>
      <c s="6" t="s">
        <v>174</v>
      </c>
      <c s="36" t="s">
        <v>168</v>
      </c>
      <c s="37">
        <v>48</v>
      </c>
      <c s="36">
        <v>0</v>
      </c>
      <c s="36">
        <f>ROUND(G295*H295,6)</f>
      </c>
      <c r="L295" s="38">
        <v>0</v>
      </c>
      <c s="32">
        <f>ROUND(ROUND(L295,2)*ROUND(G295,3),2)</f>
      </c>
      <c s="36" t="s">
        <v>54</v>
      </c>
      <c>
        <f>(M295*21)/100</f>
      </c>
      <c t="s">
        <v>28</v>
      </c>
    </row>
    <row r="296" spans="1:5" ht="12.75">
      <c r="A296" s="35" t="s">
        <v>55</v>
      </c>
      <c r="E296" s="39" t="s">
        <v>174</v>
      </c>
    </row>
    <row r="297" spans="1:5" ht="12.75">
      <c r="A297" s="35" t="s">
        <v>56</v>
      </c>
      <c r="E297" s="40" t="s">
        <v>5</v>
      </c>
    </row>
    <row r="298" spans="1:5" ht="12.75">
      <c r="A298" t="s">
        <v>57</v>
      </c>
      <c r="E298" s="39" t="s">
        <v>5</v>
      </c>
    </row>
    <row r="299" spans="1:16" ht="12.75">
      <c r="A299" t="s">
        <v>50</v>
      </c>
      <c s="34" t="s">
        <v>562</v>
      </c>
      <c s="34" t="s">
        <v>176</v>
      </c>
      <c s="35" t="s">
        <v>5</v>
      </c>
      <c s="6" t="s">
        <v>177</v>
      </c>
      <c s="36" t="s">
        <v>168</v>
      </c>
      <c s="37">
        <v>20</v>
      </c>
      <c s="36">
        <v>0</v>
      </c>
      <c s="36">
        <f>ROUND(G299*H299,6)</f>
      </c>
      <c r="L299" s="38">
        <v>0</v>
      </c>
      <c s="32">
        <f>ROUND(ROUND(L299,2)*ROUND(G299,3),2)</f>
      </c>
      <c s="36" t="s">
        <v>54</v>
      </c>
      <c>
        <f>(M299*21)/100</f>
      </c>
      <c t="s">
        <v>28</v>
      </c>
    </row>
    <row r="300" spans="1:5" ht="12.75">
      <c r="A300" s="35" t="s">
        <v>55</v>
      </c>
      <c r="E300" s="39" t="s">
        <v>177</v>
      </c>
    </row>
    <row r="301" spans="1:5" ht="12.75">
      <c r="A301" s="35" t="s">
        <v>56</v>
      </c>
      <c r="E301" s="40" t="s">
        <v>5</v>
      </c>
    </row>
    <row r="302" spans="1:5" ht="12.75">
      <c r="A302" t="s">
        <v>57</v>
      </c>
      <c r="E302" s="39" t="s">
        <v>5</v>
      </c>
    </row>
    <row r="303" spans="1:13" ht="12.75">
      <c r="A303" t="s">
        <v>47</v>
      </c>
      <c r="C303" s="31" t="s">
        <v>82</v>
      </c>
      <c r="E303" s="33" t="s">
        <v>5797</v>
      </c>
      <c r="J303" s="32">
        <f>0</f>
      </c>
      <c s="32">
        <f>0</f>
      </c>
      <c s="32">
        <f>0+L304+L308</f>
      </c>
      <c s="32">
        <f>0+M304+M308</f>
      </c>
    </row>
    <row r="304" spans="1:16" ht="12.75">
      <c r="A304" t="s">
        <v>50</v>
      </c>
      <c s="34" t="s">
        <v>565</v>
      </c>
      <c s="34" t="s">
        <v>5798</v>
      </c>
      <c s="35" t="s">
        <v>5</v>
      </c>
      <c s="6" t="s">
        <v>5799</v>
      </c>
      <c s="36" t="s">
        <v>53</v>
      </c>
      <c s="37">
        <v>5</v>
      </c>
      <c s="36">
        <v>0</v>
      </c>
      <c s="36">
        <f>ROUND(G304*H304,6)</f>
      </c>
      <c r="L304" s="38">
        <v>0</v>
      </c>
      <c s="32">
        <f>ROUND(ROUND(L304,2)*ROUND(G304,3),2)</f>
      </c>
      <c s="36" t="s">
        <v>54</v>
      </c>
      <c>
        <f>(M304*21)/100</f>
      </c>
      <c t="s">
        <v>28</v>
      </c>
    </row>
    <row r="305" spans="1:5" ht="12.75">
      <c r="A305" s="35" t="s">
        <v>55</v>
      </c>
      <c r="E305" s="39" t="s">
        <v>5799</v>
      </c>
    </row>
    <row r="306" spans="1:5" ht="12.75">
      <c r="A306" s="35" t="s">
        <v>56</v>
      </c>
      <c r="E306" s="40" t="s">
        <v>5</v>
      </c>
    </row>
    <row r="307" spans="1:5" ht="12.75">
      <c r="A307" t="s">
        <v>57</v>
      </c>
      <c r="E307" s="39" t="s">
        <v>5</v>
      </c>
    </row>
    <row r="308" spans="1:16" ht="12.75">
      <c r="A308" t="s">
        <v>50</v>
      </c>
      <c s="34" t="s">
        <v>568</v>
      </c>
      <c s="34" t="s">
        <v>5800</v>
      </c>
      <c s="35" t="s">
        <v>5</v>
      </c>
      <c s="6" t="s">
        <v>5801</v>
      </c>
      <c s="36" t="s">
        <v>53</v>
      </c>
      <c s="37">
        <v>0.5</v>
      </c>
      <c s="36">
        <v>0</v>
      </c>
      <c s="36">
        <f>ROUND(G308*H308,6)</f>
      </c>
      <c r="L308" s="38">
        <v>0</v>
      </c>
      <c s="32">
        <f>ROUND(ROUND(L308,2)*ROUND(G308,3),2)</f>
      </c>
      <c s="36" t="s">
        <v>54</v>
      </c>
      <c>
        <f>(M308*21)/100</f>
      </c>
      <c t="s">
        <v>28</v>
      </c>
    </row>
    <row r="309" spans="1:5" ht="12.75">
      <c r="A309" s="35" t="s">
        <v>55</v>
      </c>
      <c r="E309" s="39" t="s">
        <v>5801</v>
      </c>
    </row>
    <row r="310" spans="1:5" ht="12.75">
      <c r="A310" s="35" t="s">
        <v>56</v>
      </c>
      <c r="E310" s="40" t="s">
        <v>5</v>
      </c>
    </row>
    <row r="311" spans="1:5" ht="12.75">
      <c r="A311" t="s">
        <v>57</v>
      </c>
      <c r="E311" s="39" t="s">
        <v>5</v>
      </c>
    </row>
    <row r="312" spans="1:13" ht="12.75">
      <c r="A312" t="s">
        <v>47</v>
      </c>
      <c r="C312" s="31" t="s">
        <v>195</v>
      </c>
      <c r="E312" s="33" t="s">
        <v>196</v>
      </c>
      <c r="J312" s="32">
        <f>0</f>
      </c>
      <c s="32">
        <f>0</f>
      </c>
      <c s="32">
        <f>0+L313</f>
      </c>
      <c s="32">
        <f>0+M313</f>
      </c>
    </row>
    <row r="313" spans="1:16" ht="25.5">
      <c r="A313" t="s">
        <v>50</v>
      </c>
      <c s="34" t="s">
        <v>571</v>
      </c>
      <c s="34" t="s">
        <v>5878</v>
      </c>
      <c s="35" t="s">
        <v>4025</v>
      </c>
      <c s="6" t="s">
        <v>5879</v>
      </c>
      <c s="36" t="s">
        <v>201</v>
      </c>
      <c s="37">
        <v>5</v>
      </c>
      <c s="36">
        <v>0</v>
      </c>
      <c s="36">
        <f>ROUND(G313*H313,6)</f>
      </c>
      <c r="L313" s="38">
        <v>0</v>
      </c>
      <c s="32">
        <f>ROUND(ROUND(L313,2)*ROUND(G313,3),2)</f>
      </c>
      <c s="36" t="s">
        <v>1449</v>
      </c>
      <c>
        <f>(M313*21)/100</f>
      </c>
      <c t="s">
        <v>28</v>
      </c>
    </row>
    <row r="314" spans="1:5" ht="25.5">
      <c r="A314" s="35" t="s">
        <v>55</v>
      </c>
      <c r="E314" s="39" t="s">
        <v>5880</v>
      </c>
    </row>
    <row r="315" spans="1:5" ht="12.75">
      <c r="A315" s="35" t="s">
        <v>56</v>
      </c>
      <c r="E315" s="40" t="s">
        <v>5</v>
      </c>
    </row>
    <row r="316" spans="1:5" ht="12.75">
      <c r="A316" t="s">
        <v>57</v>
      </c>
      <c r="E3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COUNTIFS(L8:L195,"=0",A8:A195,"P")+COUNTIFS(L8:L195,"",A8:A195,"P")+SUM(Q8:Q195)</f>
      </c>
    </row>
    <row r="8" spans="1:13" ht="12.75">
      <c r="A8" t="s">
        <v>45</v>
      </c>
      <c r="C8" s="28" t="s">
        <v>46</v>
      </c>
      <c r="E8" s="30" t="s">
        <v>17</v>
      </c>
      <c r="J8" s="29">
        <f>0+J9+J26+J35+J64+J73+J106+J123+J132+J161+J182</f>
      </c>
      <c s="29">
        <f>0+K9+K26+K35+K64+K73+K106+K123+K132+K161+K182</f>
      </c>
      <c s="29">
        <f>0+L9+L26+L35+L64+L73+L106+L123+L132+L161+L182</f>
      </c>
      <c s="29">
        <f>0+M9+M26+M35+M64+M73+M106+M123+M132+M161+M182</f>
      </c>
    </row>
    <row r="9" spans="1:13" ht="12.75">
      <c r="A9" t="s">
        <v>47</v>
      </c>
      <c r="C9" s="31" t="s">
        <v>48</v>
      </c>
      <c r="E9" s="33" t="s">
        <v>49</v>
      </c>
      <c r="J9" s="32">
        <f>0</f>
      </c>
      <c s="32">
        <f>0</f>
      </c>
      <c s="32">
        <f>0+L10+L14+L18+L22</f>
      </c>
      <c s="32">
        <f>0+M10+M14+M18+M22</f>
      </c>
    </row>
    <row r="10" spans="1:16" ht="12.75">
      <c r="A10" t="s">
        <v>50</v>
      </c>
      <c s="34" t="s">
        <v>48</v>
      </c>
      <c s="34" t="s">
        <v>51</v>
      </c>
      <c s="35" t="s">
        <v>5</v>
      </c>
      <c s="6" t="s">
        <v>52</v>
      </c>
      <c s="36" t="s">
        <v>53</v>
      </c>
      <c s="37">
        <v>4</v>
      </c>
      <c s="36">
        <v>0</v>
      </c>
      <c s="36">
        <f>ROUND(G10*H10,6)</f>
      </c>
      <c r="L10" s="38">
        <v>0</v>
      </c>
      <c s="32">
        <f>ROUND(ROUND(L10,2)*ROUND(G10,3),2)</f>
      </c>
      <c s="36" t="s">
        <v>54</v>
      </c>
      <c>
        <f>(M10*21)/100</f>
      </c>
      <c t="s">
        <v>28</v>
      </c>
    </row>
    <row r="11" spans="1:5" ht="12.75">
      <c r="A11" s="35" t="s">
        <v>55</v>
      </c>
      <c r="E11" s="39" t="s">
        <v>52</v>
      </c>
    </row>
    <row r="12" spans="1:5" ht="12.75">
      <c r="A12" s="35" t="s">
        <v>56</v>
      </c>
      <c r="E12" s="40" t="s">
        <v>5</v>
      </c>
    </row>
    <row r="13" spans="1:5" ht="12.75">
      <c r="A13" t="s">
        <v>57</v>
      </c>
      <c r="E13" s="39" t="s">
        <v>5</v>
      </c>
    </row>
    <row r="14" spans="1:16" ht="12.75">
      <c r="A14" t="s">
        <v>50</v>
      </c>
      <c s="34" t="s">
        <v>28</v>
      </c>
      <c s="34" t="s">
        <v>58</v>
      </c>
      <c s="35" t="s">
        <v>5</v>
      </c>
      <c s="6" t="s">
        <v>59</v>
      </c>
      <c s="36" t="s">
        <v>53</v>
      </c>
      <c s="37">
        <v>4</v>
      </c>
      <c s="36">
        <v>0</v>
      </c>
      <c s="36">
        <f>ROUND(G14*H14,6)</f>
      </c>
      <c r="L14" s="38">
        <v>0</v>
      </c>
      <c s="32">
        <f>ROUND(ROUND(L14,2)*ROUND(G14,3),2)</f>
      </c>
      <c s="36" t="s">
        <v>54</v>
      </c>
      <c>
        <f>(M14*21)/100</f>
      </c>
      <c t="s">
        <v>28</v>
      </c>
    </row>
    <row r="15" spans="1:5" ht="12.75">
      <c r="A15" s="35" t="s">
        <v>55</v>
      </c>
      <c r="E15" s="39" t="s">
        <v>59</v>
      </c>
    </row>
    <row r="16" spans="1:5" ht="12.75">
      <c r="A16" s="35" t="s">
        <v>56</v>
      </c>
      <c r="E16" s="40" t="s">
        <v>5</v>
      </c>
    </row>
    <row r="17" spans="1:5" ht="12.75">
      <c r="A17" t="s">
        <v>57</v>
      </c>
      <c r="E17" s="39" t="s">
        <v>5</v>
      </c>
    </row>
    <row r="18" spans="1:16" ht="12.75">
      <c r="A18" t="s">
        <v>50</v>
      </c>
      <c s="34" t="s">
        <v>26</v>
      </c>
      <c s="34" t="s">
        <v>60</v>
      </c>
      <c s="35" t="s">
        <v>5</v>
      </c>
      <c s="6" t="s">
        <v>61</v>
      </c>
      <c s="36" t="s">
        <v>62</v>
      </c>
      <c s="37">
        <v>30</v>
      </c>
      <c s="36">
        <v>0</v>
      </c>
      <c s="36">
        <f>ROUND(G18*H18,6)</f>
      </c>
      <c r="L18" s="38">
        <v>0</v>
      </c>
      <c s="32">
        <f>ROUND(ROUND(L18,2)*ROUND(G18,3),2)</f>
      </c>
      <c s="36" t="s">
        <v>54</v>
      </c>
      <c>
        <f>(M18*21)/100</f>
      </c>
      <c t="s">
        <v>28</v>
      </c>
    </row>
    <row r="19" spans="1:5" ht="12.75">
      <c r="A19" s="35" t="s">
        <v>55</v>
      </c>
      <c r="E19" s="39" t="s">
        <v>61</v>
      </c>
    </row>
    <row r="20" spans="1:5" ht="12.75">
      <c r="A20" s="35" t="s">
        <v>56</v>
      </c>
      <c r="E20" s="40" t="s">
        <v>5</v>
      </c>
    </row>
    <row r="21" spans="1:5" ht="12.75">
      <c r="A21" t="s">
        <v>57</v>
      </c>
      <c r="E21" s="39" t="s">
        <v>5</v>
      </c>
    </row>
    <row r="22" spans="1:16" ht="12.75">
      <c r="A22" t="s">
        <v>50</v>
      </c>
      <c s="34" t="s">
        <v>63</v>
      </c>
      <c s="34" t="s">
        <v>64</v>
      </c>
      <c s="35" t="s">
        <v>5</v>
      </c>
      <c s="6" t="s">
        <v>65</v>
      </c>
      <c s="36" t="s">
        <v>53</v>
      </c>
      <c s="37">
        <v>8</v>
      </c>
      <c s="36">
        <v>0</v>
      </c>
      <c s="36">
        <f>ROUND(G22*H22,6)</f>
      </c>
      <c r="L22" s="38">
        <v>0</v>
      </c>
      <c s="32">
        <f>ROUND(ROUND(L22,2)*ROUND(G22,3),2)</f>
      </c>
      <c s="36" t="s">
        <v>54</v>
      </c>
      <c>
        <f>(M22*21)/100</f>
      </c>
      <c t="s">
        <v>28</v>
      </c>
    </row>
    <row r="23" spans="1:5" ht="12.75">
      <c r="A23" s="35" t="s">
        <v>55</v>
      </c>
      <c r="E23" s="39" t="s">
        <v>65</v>
      </c>
    </row>
    <row r="24" spans="1:5" ht="12.75">
      <c r="A24" s="35" t="s">
        <v>56</v>
      </c>
      <c r="E24" s="40" t="s">
        <v>5</v>
      </c>
    </row>
    <row r="25" spans="1:5" ht="12.75">
      <c r="A25" t="s">
        <v>57</v>
      </c>
      <c r="E25" s="39" t="s">
        <v>5</v>
      </c>
    </row>
    <row r="26" spans="1:13" ht="12.75">
      <c r="A26" t="s">
        <v>47</v>
      </c>
      <c r="C26" s="31" t="s">
        <v>66</v>
      </c>
      <c r="E26" s="33" t="s">
        <v>67</v>
      </c>
      <c r="J26" s="32">
        <f>0</f>
      </c>
      <c s="32">
        <f>0</f>
      </c>
      <c s="32">
        <f>0+L27+L31</f>
      </c>
      <c s="32">
        <f>0+M27+M31</f>
      </c>
    </row>
    <row r="27" spans="1:16" ht="12.75">
      <c r="A27" t="s">
        <v>50</v>
      </c>
      <c s="34" t="s">
        <v>66</v>
      </c>
      <c s="34" t="s">
        <v>68</v>
      </c>
      <c s="35" t="s">
        <v>5</v>
      </c>
      <c s="6" t="s">
        <v>69</v>
      </c>
      <c s="36" t="s">
        <v>70</v>
      </c>
      <c s="37">
        <v>5</v>
      </c>
      <c s="36">
        <v>0</v>
      </c>
      <c s="36">
        <f>ROUND(G27*H27,6)</f>
      </c>
      <c r="L27" s="38">
        <v>0</v>
      </c>
      <c s="32">
        <f>ROUND(ROUND(L27,2)*ROUND(G27,3),2)</f>
      </c>
      <c s="36" t="s">
        <v>54</v>
      </c>
      <c>
        <f>(M27*21)/100</f>
      </c>
      <c t="s">
        <v>28</v>
      </c>
    </row>
    <row r="28" spans="1:5" ht="12.75">
      <c r="A28" s="35" t="s">
        <v>55</v>
      </c>
      <c r="E28" s="39" t="s">
        <v>69</v>
      </c>
    </row>
    <row r="29" spans="1:5" ht="12.75">
      <c r="A29" s="35" t="s">
        <v>56</v>
      </c>
      <c r="E29" s="40" t="s">
        <v>5</v>
      </c>
    </row>
    <row r="30" spans="1:5" ht="12.75">
      <c r="A30" t="s">
        <v>57</v>
      </c>
      <c r="E30" s="39" t="s">
        <v>5</v>
      </c>
    </row>
    <row r="31" spans="1:16" ht="12.75">
      <c r="A31" t="s">
        <v>50</v>
      </c>
      <c s="34" t="s">
        <v>27</v>
      </c>
      <c s="34" t="s">
        <v>71</v>
      </c>
      <c s="35" t="s">
        <v>5</v>
      </c>
      <c s="6" t="s">
        <v>72</v>
      </c>
      <c s="36" t="s">
        <v>70</v>
      </c>
      <c s="37">
        <v>10</v>
      </c>
      <c s="36">
        <v>0</v>
      </c>
      <c s="36">
        <f>ROUND(G31*H31,6)</f>
      </c>
      <c r="L31" s="38">
        <v>0</v>
      </c>
      <c s="32">
        <f>ROUND(ROUND(L31,2)*ROUND(G31,3),2)</f>
      </c>
      <c s="36" t="s">
        <v>54</v>
      </c>
      <c>
        <f>(M31*21)/100</f>
      </c>
      <c t="s">
        <v>28</v>
      </c>
    </row>
    <row r="32" spans="1:5" ht="12.75">
      <c r="A32" s="35" t="s">
        <v>55</v>
      </c>
      <c r="E32" s="39" t="s">
        <v>72</v>
      </c>
    </row>
    <row r="33" spans="1:5" ht="12.75">
      <c r="A33" s="35" t="s">
        <v>56</v>
      </c>
      <c r="E33" s="40" t="s">
        <v>5</v>
      </c>
    </row>
    <row r="34" spans="1:5" ht="12.75">
      <c r="A34" t="s">
        <v>57</v>
      </c>
      <c r="E34" s="39" t="s">
        <v>5</v>
      </c>
    </row>
    <row r="35" spans="1:13" ht="12.75">
      <c r="A35" t="s">
        <v>47</v>
      </c>
      <c r="C35" s="31" t="s">
        <v>73</v>
      </c>
      <c r="E35" s="33" t="s">
        <v>74</v>
      </c>
      <c r="J35" s="32">
        <f>0</f>
      </c>
      <c s="32">
        <f>0</f>
      </c>
      <c s="32">
        <f>0+L36+L40+L44+L48+L52+L56+L60</f>
      </c>
      <c s="32">
        <f>0+M36+M40+M44+M48+M52+M56+M60</f>
      </c>
    </row>
    <row r="36" spans="1:16" ht="12.75">
      <c r="A36" t="s">
        <v>50</v>
      </c>
      <c s="34" t="s">
        <v>75</v>
      </c>
      <c s="34" t="s">
        <v>76</v>
      </c>
      <c s="35" t="s">
        <v>5</v>
      </c>
      <c s="6" t="s">
        <v>77</v>
      </c>
      <c s="36" t="s">
        <v>78</v>
      </c>
      <c s="37">
        <v>30</v>
      </c>
      <c s="36">
        <v>0</v>
      </c>
      <c s="36">
        <f>ROUND(G36*H36,6)</f>
      </c>
      <c r="L36" s="38">
        <v>0</v>
      </c>
      <c s="32">
        <f>ROUND(ROUND(L36,2)*ROUND(G36,3),2)</f>
      </c>
      <c s="36" t="s">
        <v>54</v>
      </c>
      <c>
        <f>(M36*21)/100</f>
      </c>
      <c t="s">
        <v>28</v>
      </c>
    </row>
    <row r="37" spans="1:5" ht="12.75">
      <c r="A37" s="35" t="s">
        <v>55</v>
      </c>
      <c r="E37" s="39" t="s">
        <v>77</v>
      </c>
    </row>
    <row r="38" spans="1:5" ht="12.75">
      <c r="A38" s="35" t="s">
        <v>56</v>
      </c>
      <c r="E38" s="40" t="s">
        <v>5</v>
      </c>
    </row>
    <row r="39" spans="1:5" ht="12.75">
      <c r="A39" t="s">
        <v>57</v>
      </c>
      <c r="E39" s="39" t="s">
        <v>5</v>
      </c>
    </row>
    <row r="40" spans="1:16" ht="12.75">
      <c r="A40" t="s">
        <v>50</v>
      </c>
      <c s="34" t="s">
        <v>79</v>
      </c>
      <c s="34" t="s">
        <v>80</v>
      </c>
      <c s="35" t="s">
        <v>5</v>
      </c>
      <c s="6" t="s">
        <v>81</v>
      </c>
      <c s="36" t="s">
        <v>78</v>
      </c>
      <c s="37">
        <v>10</v>
      </c>
      <c s="36">
        <v>0</v>
      </c>
      <c s="36">
        <f>ROUND(G40*H40,6)</f>
      </c>
      <c r="L40" s="38">
        <v>0</v>
      </c>
      <c s="32">
        <f>ROUND(ROUND(L40,2)*ROUND(G40,3),2)</f>
      </c>
      <c s="36" t="s">
        <v>54</v>
      </c>
      <c>
        <f>(M40*21)/100</f>
      </c>
      <c t="s">
        <v>28</v>
      </c>
    </row>
    <row r="41" spans="1:5" ht="12.75">
      <c r="A41" s="35" t="s">
        <v>55</v>
      </c>
      <c r="E41" s="39" t="s">
        <v>81</v>
      </c>
    </row>
    <row r="42" spans="1:5" ht="12.75">
      <c r="A42" s="35" t="s">
        <v>56</v>
      </c>
      <c r="E42" s="40" t="s">
        <v>5</v>
      </c>
    </row>
    <row r="43" spans="1:5" ht="12.75">
      <c r="A43" t="s">
        <v>57</v>
      </c>
      <c r="E43" s="39" t="s">
        <v>5</v>
      </c>
    </row>
    <row r="44" spans="1:16" ht="25.5">
      <c r="A44" t="s">
        <v>50</v>
      </c>
      <c s="34" t="s">
        <v>82</v>
      </c>
      <c s="34" t="s">
        <v>83</v>
      </c>
      <c s="35" t="s">
        <v>5</v>
      </c>
      <c s="6" t="s">
        <v>84</v>
      </c>
      <c s="36" t="s">
        <v>85</v>
      </c>
      <c s="37">
        <v>1</v>
      </c>
      <c s="36">
        <v>0</v>
      </c>
      <c s="36">
        <f>ROUND(G44*H44,6)</f>
      </c>
      <c r="L44" s="38">
        <v>0</v>
      </c>
      <c s="32">
        <f>ROUND(ROUND(L44,2)*ROUND(G44,3),2)</f>
      </c>
      <c s="36" t="s">
        <v>54</v>
      </c>
      <c>
        <f>(M44*21)/100</f>
      </c>
      <c t="s">
        <v>28</v>
      </c>
    </row>
    <row r="45" spans="1:5" ht="25.5">
      <c r="A45" s="35" t="s">
        <v>55</v>
      </c>
      <c r="E45" s="39" t="s">
        <v>84</v>
      </c>
    </row>
    <row r="46" spans="1:5" ht="12.75">
      <c r="A46" s="35" t="s">
        <v>56</v>
      </c>
      <c r="E46" s="40" t="s">
        <v>5</v>
      </c>
    </row>
    <row r="47" spans="1:5" ht="12.75">
      <c r="A47" t="s">
        <v>57</v>
      </c>
      <c r="E47" s="39" t="s">
        <v>5</v>
      </c>
    </row>
    <row r="48" spans="1:16" ht="25.5">
      <c r="A48" t="s">
        <v>50</v>
      </c>
      <c s="34" t="s">
        <v>86</v>
      </c>
      <c s="34" t="s">
        <v>87</v>
      </c>
      <c s="35" t="s">
        <v>5</v>
      </c>
      <c s="6" t="s">
        <v>88</v>
      </c>
      <c s="36" t="s">
        <v>78</v>
      </c>
      <c s="37">
        <v>4</v>
      </c>
      <c s="36">
        <v>0</v>
      </c>
      <c s="36">
        <f>ROUND(G48*H48,6)</f>
      </c>
      <c r="L48" s="38">
        <v>0</v>
      </c>
      <c s="32">
        <f>ROUND(ROUND(L48,2)*ROUND(G48,3),2)</f>
      </c>
      <c s="36" t="s">
        <v>54</v>
      </c>
      <c>
        <f>(M48*21)/100</f>
      </c>
      <c t="s">
        <v>28</v>
      </c>
    </row>
    <row r="49" spans="1:5" ht="25.5">
      <c r="A49" s="35" t="s">
        <v>55</v>
      </c>
      <c r="E49" s="39" t="s">
        <v>88</v>
      </c>
    </row>
    <row r="50" spans="1:5" ht="12.75">
      <c r="A50" s="35" t="s">
        <v>56</v>
      </c>
      <c r="E50" s="40" t="s">
        <v>5</v>
      </c>
    </row>
    <row r="51" spans="1:5" ht="12.75">
      <c r="A51" t="s">
        <v>57</v>
      </c>
      <c r="E51" s="39" t="s">
        <v>5</v>
      </c>
    </row>
    <row r="52" spans="1:16" ht="12.75">
      <c r="A52" t="s">
        <v>50</v>
      </c>
      <c s="34" t="s">
        <v>89</v>
      </c>
      <c s="34" t="s">
        <v>90</v>
      </c>
      <c s="35" t="s">
        <v>5</v>
      </c>
      <c s="6" t="s">
        <v>91</v>
      </c>
      <c s="36" t="s">
        <v>70</v>
      </c>
      <c s="37">
        <v>0.12</v>
      </c>
      <c s="36">
        <v>0</v>
      </c>
      <c s="36">
        <f>ROUND(G52*H52,6)</f>
      </c>
      <c r="L52" s="38">
        <v>0</v>
      </c>
      <c s="32">
        <f>ROUND(ROUND(L52,2)*ROUND(G52,3),2)</f>
      </c>
      <c s="36" t="s">
        <v>54</v>
      </c>
      <c>
        <f>(M52*21)/100</f>
      </c>
      <c t="s">
        <v>28</v>
      </c>
    </row>
    <row r="53" spans="1:5" ht="12.75">
      <c r="A53" s="35" t="s">
        <v>55</v>
      </c>
      <c r="E53" s="39" t="s">
        <v>91</v>
      </c>
    </row>
    <row r="54" spans="1:5" ht="12.75">
      <c r="A54" s="35" t="s">
        <v>56</v>
      </c>
      <c r="E54" s="40" t="s">
        <v>5</v>
      </c>
    </row>
    <row r="55" spans="1:5" ht="12.75">
      <c r="A55" t="s">
        <v>57</v>
      </c>
      <c r="E55" s="39" t="s">
        <v>5</v>
      </c>
    </row>
    <row r="56" spans="1:16" ht="12.75">
      <c r="A56" t="s">
        <v>50</v>
      </c>
      <c s="34" t="s">
        <v>92</v>
      </c>
      <c s="34" t="s">
        <v>93</v>
      </c>
      <c s="35" t="s">
        <v>5</v>
      </c>
      <c s="6" t="s">
        <v>94</v>
      </c>
      <c s="36" t="s">
        <v>70</v>
      </c>
      <c s="37">
        <v>1.1</v>
      </c>
      <c s="36">
        <v>0</v>
      </c>
      <c s="36">
        <f>ROUND(G56*H56,6)</f>
      </c>
      <c r="L56" s="38">
        <v>0</v>
      </c>
      <c s="32">
        <f>ROUND(ROUND(L56,2)*ROUND(G56,3),2)</f>
      </c>
      <c s="36" t="s">
        <v>54</v>
      </c>
      <c>
        <f>(M56*21)/100</f>
      </c>
      <c t="s">
        <v>28</v>
      </c>
    </row>
    <row r="57" spans="1:5" ht="12.75">
      <c r="A57" s="35" t="s">
        <v>55</v>
      </c>
      <c r="E57" s="39" t="s">
        <v>94</v>
      </c>
    </row>
    <row r="58" spans="1:5" ht="12.75">
      <c r="A58" s="35" t="s">
        <v>56</v>
      </c>
      <c r="E58" s="40" t="s">
        <v>5</v>
      </c>
    </row>
    <row r="59" spans="1:5" ht="12.75">
      <c r="A59" t="s">
        <v>57</v>
      </c>
      <c r="E59" s="39" t="s">
        <v>5</v>
      </c>
    </row>
    <row r="60" spans="1:16" ht="12.75">
      <c r="A60" t="s">
        <v>50</v>
      </c>
      <c s="34" t="s">
        <v>95</v>
      </c>
      <c s="34" t="s">
        <v>96</v>
      </c>
      <c s="35" t="s">
        <v>5</v>
      </c>
      <c s="6" t="s">
        <v>97</v>
      </c>
      <c s="36" t="s">
        <v>53</v>
      </c>
      <c s="37">
        <v>1</v>
      </c>
      <c s="36">
        <v>0</v>
      </c>
      <c s="36">
        <f>ROUND(G60*H60,6)</f>
      </c>
      <c r="L60" s="38">
        <v>0</v>
      </c>
      <c s="32">
        <f>ROUND(ROUND(L60,2)*ROUND(G60,3),2)</f>
      </c>
      <c s="36" t="s">
        <v>98</v>
      </c>
      <c>
        <f>(M60*21)/100</f>
      </c>
      <c t="s">
        <v>28</v>
      </c>
    </row>
    <row r="61" spans="1:5" ht="12.75">
      <c r="A61" s="35" t="s">
        <v>55</v>
      </c>
      <c r="E61" s="39" t="s">
        <v>97</v>
      </c>
    </row>
    <row r="62" spans="1:5" ht="12.75">
      <c r="A62" s="35" t="s">
        <v>56</v>
      </c>
      <c r="E62" s="40" t="s">
        <v>5</v>
      </c>
    </row>
    <row r="63" spans="1:5" ht="12.75">
      <c r="A63" t="s">
        <v>57</v>
      </c>
      <c r="E63" s="39" t="s">
        <v>5</v>
      </c>
    </row>
    <row r="64" spans="1:13" ht="12.75">
      <c r="A64" t="s">
        <v>47</v>
      </c>
      <c r="C64" s="31" t="s">
        <v>99</v>
      </c>
      <c r="E64" s="33" t="s">
        <v>100</v>
      </c>
      <c r="J64" s="32">
        <f>0</f>
      </c>
      <c s="32">
        <f>0</f>
      </c>
      <c s="32">
        <f>0+L65+L69</f>
      </c>
      <c s="32">
        <f>0+M65+M69</f>
      </c>
    </row>
    <row r="65" spans="1:16" ht="12.75">
      <c r="A65" t="s">
        <v>50</v>
      </c>
      <c s="34" t="s">
        <v>101</v>
      </c>
      <c s="34" t="s">
        <v>102</v>
      </c>
      <c s="35" t="s">
        <v>5</v>
      </c>
      <c s="6" t="s">
        <v>103</v>
      </c>
      <c s="36" t="s">
        <v>78</v>
      </c>
      <c s="37">
        <v>7</v>
      </c>
      <c s="36">
        <v>0</v>
      </c>
      <c s="36">
        <f>ROUND(G65*H65,6)</f>
      </c>
      <c r="L65" s="38">
        <v>0</v>
      </c>
      <c s="32">
        <f>ROUND(ROUND(L65,2)*ROUND(G65,3),2)</f>
      </c>
      <c s="36" t="s">
        <v>54</v>
      </c>
      <c>
        <f>(M65*21)/100</f>
      </c>
      <c t="s">
        <v>28</v>
      </c>
    </row>
    <row r="66" spans="1:5" ht="12.75">
      <c r="A66" s="35" t="s">
        <v>55</v>
      </c>
      <c r="E66" s="39" t="s">
        <v>103</v>
      </c>
    </row>
    <row r="67" spans="1:5" ht="12.75">
      <c r="A67" s="35" t="s">
        <v>56</v>
      </c>
      <c r="E67" s="40" t="s">
        <v>5</v>
      </c>
    </row>
    <row r="68" spans="1:5" ht="12.75">
      <c r="A68" t="s">
        <v>57</v>
      </c>
      <c r="E68" s="39" t="s">
        <v>5</v>
      </c>
    </row>
    <row r="69" spans="1:16" ht="12.75">
      <c r="A69" t="s">
        <v>50</v>
      </c>
      <c s="34" t="s">
        <v>104</v>
      </c>
      <c s="34" t="s">
        <v>105</v>
      </c>
      <c s="35" t="s">
        <v>5</v>
      </c>
      <c s="6" t="s">
        <v>106</v>
      </c>
      <c s="36" t="s">
        <v>85</v>
      </c>
      <c s="37">
        <v>4</v>
      </c>
      <c s="36">
        <v>0</v>
      </c>
      <c s="36">
        <f>ROUND(G69*H69,6)</f>
      </c>
      <c r="L69" s="38">
        <v>0</v>
      </c>
      <c s="32">
        <f>ROUND(ROUND(L69,2)*ROUND(G69,3),2)</f>
      </c>
      <c s="36" t="s">
        <v>54</v>
      </c>
      <c>
        <f>(M69*21)/100</f>
      </c>
      <c t="s">
        <v>28</v>
      </c>
    </row>
    <row r="70" spans="1:5" ht="12.75">
      <c r="A70" s="35" t="s">
        <v>55</v>
      </c>
      <c r="E70" s="39" t="s">
        <v>106</v>
      </c>
    </row>
    <row r="71" spans="1:5" ht="12.75">
      <c r="A71" s="35" t="s">
        <v>56</v>
      </c>
      <c r="E71" s="40" t="s">
        <v>5</v>
      </c>
    </row>
    <row r="72" spans="1:5" ht="12.75">
      <c r="A72" t="s">
        <v>57</v>
      </c>
      <c r="E72" s="39" t="s">
        <v>5</v>
      </c>
    </row>
    <row r="73" spans="1:13" ht="12.75">
      <c r="A73" t="s">
        <v>47</v>
      </c>
      <c r="C73" s="31" t="s">
        <v>107</v>
      </c>
      <c r="E73" s="33" t="s">
        <v>108</v>
      </c>
      <c r="J73" s="32">
        <f>0</f>
      </c>
      <c s="32">
        <f>0</f>
      </c>
      <c s="32">
        <f>0+L74+L78+L82+L86+L90+L94+L98+L102</f>
      </c>
      <c s="32">
        <f>0+M74+M78+M82+M86+M90+M94+M98+M102</f>
      </c>
    </row>
    <row r="74" spans="1:16" ht="25.5">
      <c r="A74" t="s">
        <v>50</v>
      </c>
      <c s="34" t="s">
        <v>109</v>
      </c>
      <c s="34" t="s">
        <v>110</v>
      </c>
      <c s="35" t="s">
        <v>5</v>
      </c>
      <c s="6" t="s">
        <v>111</v>
      </c>
      <c s="36" t="s">
        <v>78</v>
      </c>
      <c s="37">
        <v>32</v>
      </c>
      <c s="36">
        <v>0</v>
      </c>
      <c s="36">
        <f>ROUND(G74*H74,6)</f>
      </c>
      <c r="L74" s="38">
        <v>0</v>
      </c>
      <c s="32">
        <f>ROUND(ROUND(L74,2)*ROUND(G74,3),2)</f>
      </c>
      <c s="36" t="s">
        <v>54</v>
      </c>
      <c>
        <f>(M74*21)/100</f>
      </c>
      <c t="s">
        <v>28</v>
      </c>
    </row>
    <row r="75" spans="1:5" ht="25.5">
      <c r="A75" s="35" t="s">
        <v>55</v>
      </c>
      <c r="E75" s="39" t="s">
        <v>111</v>
      </c>
    </row>
    <row r="76" spans="1:5" ht="12.75">
      <c r="A76" s="35" t="s">
        <v>56</v>
      </c>
      <c r="E76" s="40" t="s">
        <v>5</v>
      </c>
    </row>
    <row r="77" spans="1:5" ht="12.75">
      <c r="A77" t="s">
        <v>57</v>
      </c>
      <c r="E77" s="39" t="s">
        <v>5</v>
      </c>
    </row>
    <row r="78" spans="1:16" ht="25.5">
      <c r="A78" t="s">
        <v>50</v>
      </c>
      <c s="34" t="s">
        <v>112</v>
      </c>
      <c s="34" t="s">
        <v>113</v>
      </c>
      <c s="35" t="s">
        <v>5</v>
      </c>
      <c s="6" t="s">
        <v>114</v>
      </c>
      <c s="36" t="s">
        <v>85</v>
      </c>
      <c s="37">
        <v>2</v>
      </c>
      <c s="36">
        <v>0</v>
      </c>
      <c s="36">
        <f>ROUND(G78*H78,6)</f>
      </c>
      <c r="L78" s="38">
        <v>0</v>
      </c>
      <c s="32">
        <f>ROUND(ROUND(L78,2)*ROUND(G78,3),2)</f>
      </c>
      <c s="36" t="s">
        <v>54</v>
      </c>
      <c>
        <f>(M78*21)/100</f>
      </c>
      <c t="s">
        <v>28</v>
      </c>
    </row>
    <row r="79" spans="1:5" ht="25.5">
      <c r="A79" s="35" t="s">
        <v>55</v>
      </c>
      <c r="E79" s="39" t="s">
        <v>114</v>
      </c>
    </row>
    <row r="80" spans="1:5" ht="12.75">
      <c r="A80" s="35" t="s">
        <v>56</v>
      </c>
      <c r="E80" s="40" t="s">
        <v>5</v>
      </c>
    </row>
    <row r="81" spans="1:5" ht="12.75">
      <c r="A81" t="s">
        <v>57</v>
      </c>
      <c r="E81" s="39" t="s">
        <v>5</v>
      </c>
    </row>
    <row r="82" spans="1:16" ht="25.5">
      <c r="A82" t="s">
        <v>50</v>
      </c>
      <c s="34" t="s">
        <v>115</v>
      </c>
      <c s="34" t="s">
        <v>116</v>
      </c>
      <c s="35" t="s">
        <v>5</v>
      </c>
      <c s="6" t="s">
        <v>117</v>
      </c>
      <c s="36" t="s">
        <v>85</v>
      </c>
      <c s="37">
        <v>2</v>
      </c>
      <c s="36">
        <v>0</v>
      </c>
      <c s="36">
        <f>ROUND(G82*H82,6)</f>
      </c>
      <c r="L82" s="38">
        <v>0</v>
      </c>
      <c s="32">
        <f>ROUND(ROUND(L82,2)*ROUND(G82,3),2)</f>
      </c>
      <c s="36" t="s">
        <v>54</v>
      </c>
      <c>
        <f>(M82*21)/100</f>
      </c>
      <c t="s">
        <v>28</v>
      </c>
    </row>
    <row r="83" spans="1:5" ht="25.5">
      <c r="A83" s="35" t="s">
        <v>55</v>
      </c>
      <c r="E83" s="39" t="s">
        <v>117</v>
      </c>
    </row>
    <row r="84" spans="1:5" ht="12.75">
      <c r="A84" s="35" t="s">
        <v>56</v>
      </c>
      <c r="E84" s="40" t="s">
        <v>5</v>
      </c>
    </row>
    <row r="85" spans="1:5" ht="12.75">
      <c r="A85" t="s">
        <v>57</v>
      </c>
      <c r="E85" s="39" t="s">
        <v>5</v>
      </c>
    </row>
    <row r="86" spans="1:16" ht="12.75">
      <c r="A86" t="s">
        <v>50</v>
      </c>
      <c s="34" t="s">
        <v>118</v>
      </c>
      <c s="34" t="s">
        <v>119</v>
      </c>
      <c s="35" t="s">
        <v>5</v>
      </c>
      <c s="6" t="s">
        <v>120</v>
      </c>
      <c s="36" t="s">
        <v>78</v>
      </c>
      <c s="37">
        <v>30</v>
      </c>
      <c s="36">
        <v>0</v>
      </c>
      <c s="36">
        <f>ROUND(G86*H86,6)</f>
      </c>
      <c r="L86" s="38">
        <v>0</v>
      </c>
      <c s="32">
        <f>ROUND(ROUND(L86,2)*ROUND(G86,3),2)</f>
      </c>
      <c s="36" t="s">
        <v>54</v>
      </c>
      <c>
        <f>(M86*21)/100</f>
      </c>
      <c t="s">
        <v>28</v>
      </c>
    </row>
    <row r="87" spans="1:5" ht="12.75">
      <c r="A87" s="35" t="s">
        <v>55</v>
      </c>
      <c r="E87" s="39" t="s">
        <v>120</v>
      </c>
    </row>
    <row r="88" spans="1:5" ht="12.75">
      <c r="A88" s="35" t="s">
        <v>56</v>
      </c>
      <c r="E88" s="40" t="s">
        <v>5</v>
      </c>
    </row>
    <row r="89" spans="1:5" ht="12.75">
      <c r="A89" t="s">
        <v>57</v>
      </c>
      <c r="E89" s="39" t="s">
        <v>5</v>
      </c>
    </row>
    <row r="90" spans="1:16" ht="12.75">
      <c r="A90" t="s">
        <v>50</v>
      </c>
      <c s="34" t="s">
        <v>121</v>
      </c>
      <c s="34" t="s">
        <v>122</v>
      </c>
      <c s="35" t="s">
        <v>5</v>
      </c>
      <c s="6" t="s">
        <v>123</v>
      </c>
      <c s="36" t="s">
        <v>85</v>
      </c>
      <c s="37">
        <v>2</v>
      </c>
      <c s="36">
        <v>0</v>
      </c>
      <c s="36">
        <f>ROUND(G90*H90,6)</f>
      </c>
      <c r="L90" s="38">
        <v>0</v>
      </c>
      <c s="32">
        <f>ROUND(ROUND(L90,2)*ROUND(G90,3),2)</f>
      </c>
      <c s="36" t="s">
        <v>54</v>
      </c>
      <c>
        <f>(M90*21)/100</f>
      </c>
      <c t="s">
        <v>28</v>
      </c>
    </row>
    <row r="91" spans="1:5" ht="12.75">
      <c r="A91" s="35" t="s">
        <v>55</v>
      </c>
      <c r="E91" s="39" t="s">
        <v>123</v>
      </c>
    </row>
    <row r="92" spans="1:5" ht="12.75">
      <c r="A92" s="35" t="s">
        <v>56</v>
      </c>
      <c r="E92" s="40" t="s">
        <v>5</v>
      </c>
    </row>
    <row r="93" spans="1:5" ht="12.75">
      <c r="A93" t="s">
        <v>57</v>
      </c>
      <c r="E93" s="39" t="s">
        <v>5</v>
      </c>
    </row>
    <row r="94" spans="1:16" ht="12.75">
      <c r="A94" t="s">
        <v>50</v>
      </c>
      <c s="34" t="s">
        <v>124</v>
      </c>
      <c s="34" t="s">
        <v>125</v>
      </c>
      <c s="35" t="s">
        <v>5</v>
      </c>
      <c s="6" t="s">
        <v>126</v>
      </c>
      <c s="36" t="s">
        <v>85</v>
      </c>
      <c s="37">
        <v>2</v>
      </c>
      <c s="36">
        <v>0</v>
      </c>
      <c s="36">
        <f>ROUND(G94*H94,6)</f>
      </c>
      <c r="L94" s="38">
        <v>0</v>
      </c>
      <c s="32">
        <f>ROUND(ROUND(L94,2)*ROUND(G94,3),2)</f>
      </c>
      <c s="36" t="s">
        <v>54</v>
      </c>
      <c>
        <f>(M94*21)/100</f>
      </c>
      <c t="s">
        <v>28</v>
      </c>
    </row>
    <row r="95" spans="1:5" ht="12.75">
      <c r="A95" s="35" t="s">
        <v>55</v>
      </c>
      <c r="E95" s="39" t="s">
        <v>126</v>
      </c>
    </row>
    <row r="96" spans="1:5" ht="12.75">
      <c r="A96" s="35" t="s">
        <v>56</v>
      </c>
      <c r="E96" s="40" t="s">
        <v>5</v>
      </c>
    </row>
    <row r="97" spans="1:5" ht="12.75">
      <c r="A97" t="s">
        <v>57</v>
      </c>
      <c r="E97" s="39" t="s">
        <v>5</v>
      </c>
    </row>
    <row r="98" spans="1:16" ht="12.75">
      <c r="A98" t="s">
        <v>50</v>
      </c>
      <c s="34" t="s">
        <v>127</v>
      </c>
      <c s="34" t="s">
        <v>128</v>
      </c>
      <c s="35" t="s">
        <v>5</v>
      </c>
      <c s="6" t="s">
        <v>129</v>
      </c>
      <c s="36" t="s">
        <v>78</v>
      </c>
      <c s="37">
        <v>400</v>
      </c>
      <c s="36">
        <v>0</v>
      </c>
      <c s="36">
        <f>ROUND(G98*H98,6)</f>
      </c>
      <c r="L98" s="38">
        <v>0</v>
      </c>
      <c s="32">
        <f>ROUND(ROUND(L98,2)*ROUND(G98,3),2)</f>
      </c>
      <c s="36" t="s">
        <v>54</v>
      </c>
      <c>
        <f>(M98*21)/100</f>
      </c>
      <c t="s">
        <v>28</v>
      </c>
    </row>
    <row r="99" spans="1:5" ht="12.75">
      <c r="A99" s="35" t="s">
        <v>55</v>
      </c>
      <c r="E99" s="39" t="s">
        <v>129</v>
      </c>
    </row>
    <row r="100" spans="1:5" ht="12.75">
      <c r="A100" s="35" t="s">
        <v>56</v>
      </c>
      <c r="E100" s="40" t="s">
        <v>5</v>
      </c>
    </row>
    <row r="101" spans="1:5" ht="12.75">
      <c r="A101" t="s">
        <v>57</v>
      </c>
      <c r="E101" s="39" t="s">
        <v>5</v>
      </c>
    </row>
    <row r="102" spans="1:16" ht="12.75">
      <c r="A102" t="s">
        <v>50</v>
      </c>
      <c s="34" t="s">
        <v>130</v>
      </c>
      <c s="34" t="s">
        <v>131</v>
      </c>
      <c s="35" t="s">
        <v>5</v>
      </c>
      <c s="6" t="s">
        <v>132</v>
      </c>
      <c s="36" t="s">
        <v>62</v>
      </c>
      <c s="37">
        <v>20</v>
      </c>
      <c s="36">
        <v>0</v>
      </c>
      <c s="36">
        <f>ROUND(G102*H102,6)</f>
      </c>
      <c r="L102" s="38">
        <v>0</v>
      </c>
      <c s="32">
        <f>ROUND(ROUND(L102,2)*ROUND(G102,3),2)</f>
      </c>
      <c s="36" t="s">
        <v>54</v>
      </c>
      <c>
        <f>(M102*21)/100</f>
      </c>
      <c t="s">
        <v>28</v>
      </c>
    </row>
    <row r="103" spans="1:5" ht="12.75">
      <c r="A103" s="35" t="s">
        <v>55</v>
      </c>
      <c r="E103" s="39" t="s">
        <v>132</v>
      </c>
    </row>
    <row r="104" spans="1:5" ht="12.75">
      <c r="A104" s="35" t="s">
        <v>56</v>
      </c>
      <c r="E104" s="40" t="s">
        <v>5</v>
      </c>
    </row>
    <row r="105" spans="1:5" ht="12.75">
      <c r="A105" t="s">
        <v>57</v>
      </c>
      <c r="E105" s="39" t="s">
        <v>5</v>
      </c>
    </row>
    <row r="106" spans="1:13" ht="12.75">
      <c r="A106" t="s">
        <v>47</v>
      </c>
      <c r="C106" s="31" t="s">
        <v>133</v>
      </c>
      <c r="E106" s="33" t="s">
        <v>134</v>
      </c>
      <c r="J106" s="32">
        <f>0</f>
      </c>
      <c s="32">
        <f>0</f>
      </c>
      <c s="32">
        <f>0+L107+L111+L115+L119</f>
      </c>
      <c s="32">
        <f>0+M107+M111+M115+M119</f>
      </c>
    </row>
    <row r="107" spans="1:16" ht="38.25">
      <c r="A107" t="s">
        <v>50</v>
      </c>
      <c s="34" t="s">
        <v>135</v>
      </c>
      <c s="34" t="s">
        <v>136</v>
      </c>
      <c s="35" t="s">
        <v>5</v>
      </c>
      <c s="6" t="s">
        <v>137</v>
      </c>
      <c s="36" t="s">
        <v>85</v>
      </c>
      <c s="37">
        <v>1</v>
      </c>
      <c s="36">
        <v>0</v>
      </c>
      <c s="36">
        <f>ROUND(G107*H107,6)</f>
      </c>
      <c r="L107" s="38">
        <v>0</v>
      </c>
      <c s="32">
        <f>ROUND(ROUND(L107,2)*ROUND(G107,3),2)</f>
      </c>
      <c s="36" t="s">
        <v>54</v>
      </c>
      <c>
        <f>(M107*21)/100</f>
      </c>
      <c t="s">
        <v>28</v>
      </c>
    </row>
    <row r="108" spans="1:5" ht="38.25">
      <c r="A108" s="35" t="s">
        <v>55</v>
      </c>
      <c r="E108" s="39" t="s">
        <v>137</v>
      </c>
    </row>
    <row r="109" spans="1:5" ht="12.75">
      <c r="A109" s="35" t="s">
        <v>56</v>
      </c>
      <c r="E109" s="40" t="s">
        <v>5</v>
      </c>
    </row>
    <row r="110" spans="1:5" ht="12.75">
      <c r="A110" t="s">
        <v>57</v>
      </c>
      <c r="E110" s="39" t="s">
        <v>5</v>
      </c>
    </row>
    <row r="111" spans="1:16" ht="38.25">
      <c r="A111" t="s">
        <v>50</v>
      </c>
      <c s="34" t="s">
        <v>138</v>
      </c>
      <c s="34" t="s">
        <v>139</v>
      </c>
      <c s="35" t="s">
        <v>5</v>
      </c>
      <c s="6" t="s">
        <v>140</v>
      </c>
      <c s="36" t="s">
        <v>85</v>
      </c>
      <c s="37">
        <v>2</v>
      </c>
      <c s="36">
        <v>0</v>
      </c>
      <c s="36">
        <f>ROUND(G111*H111,6)</f>
      </c>
      <c r="L111" s="38">
        <v>0</v>
      </c>
      <c s="32">
        <f>ROUND(ROUND(L111,2)*ROUND(G111,3),2)</f>
      </c>
      <c s="36" t="s">
        <v>54</v>
      </c>
      <c>
        <f>(M111*21)/100</f>
      </c>
      <c t="s">
        <v>28</v>
      </c>
    </row>
    <row r="112" spans="1:5" ht="38.25">
      <c r="A112" s="35" t="s">
        <v>55</v>
      </c>
      <c r="E112" s="39" t="s">
        <v>140</v>
      </c>
    </row>
    <row r="113" spans="1:5" ht="12.75">
      <c r="A113" s="35" t="s">
        <v>56</v>
      </c>
      <c r="E113" s="40" t="s">
        <v>5</v>
      </c>
    </row>
    <row r="114" spans="1:5" ht="12.75">
      <c r="A114" t="s">
        <v>57</v>
      </c>
      <c r="E114" s="39" t="s">
        <v>5</v>
      </c>
    </row>
    <row r="115" spans="1:16" ht="12.75">
      <c r="A115" t="s">
        <v>50</v>
      </c>
      <c s="34" t="s">
        <v>141</v>
      </c>
      <c s="34" t="s">
        <v>142</v>
      </c>
      <c s="35" t="s">
        <v>5</v>
      </c>
      <c s="6" t="s">
        <v>143</v>
      </c>
      <c s="36" t="s">
        <v>85</v>
      </c>
      <c s="37">
        <v>10</v>
      </c>
      <c s="36">
        <v>0</v>
      </c>
      <c s="36">
        <f>ROUND(G115*H115,6)</f>
      </c>
      <c r="L115" s="38">
        <v>0</v>
      </c>
      <c s="32">
        <f>ROUND(ROUND(L115,2)*ROUND(G115,3),2)</f>
      </c>
      <c s="36" t="s">
        <v>54</v>
      </c>
      <c>
        <f>(M115*21)/100</f>
      </c>
      <c t="s">
        <v>28</v>
      </c>
    </row>
    <row r="116" spans="1:5" ht="12.75">
      <c r="A116" s="35" t="s">
        <v>55</v>
      </c>
      <c r="E116" s="39" t="s">
        <v>143</v>
      </c>
    </row>
    <row r="117" spans="1:5" ht="12.75">
      <c r="A117" s="35" t="s">
        <v>56</v>
      </c>
      <c r="E117" s="40" t="s">
        <v>5</v>
      </c>
    </row>
    <row r="118" spans="1:5" ht="12.75">
      <c r="A118" t="s">
        <v>57</v>
      </c>
      <c r="E118" s="39" t="s">
        <v>5</v>
      </c>
    </row>
    <row r="119" spans="1:16" ht="12.75">
      <c r="A119" t="s">
        <v>50</v>
      </c>
      <c s="34" t="s">
        <v>144</v>
      </c>
      <c s="34" t="s">
        <v>145</v>
      </c>
      <c s="35" t="s">
        <v>5</v>
      </c>
      <c s="6" t="s">
        <v>132</v>
      </c>
      <c s="36" t="s">
        <v>146</v>
      </c>
      <c s="37">
        <v>40</v>
      </c>
      <c s="36">
        <v>0</v>
      </c>
      <c s="36">
        <f>ROUND(G119*H119,6)</f>
      </c>
      <c r="L119" s="38">
        <v>0</v>
      </c>
      <c s="32">
        <f>ROUND(ROUND(L119,2)*ROUND(G119,3),2)</f>
      </c>
      <c s="36" t="s">
        <v>54</v>
      </c>
      <c>
        <f>(M119*21)/100</f>
      </c>
      <c t="s">
        <v>28</v>
      </c>
    </row>
    <row r="120" spans="1:5" ht="12.75">
      <c r="A120" s="35" t="s">
        <v>55</v>
      </c>
      <c r="E120" s="39" t="s">
        <v>132</v>
      </c>
    </row>
    <row r="121" spans="1:5" ht="12.75">
      <c r="A121" s="35" t="s">
        <v>56</v>
      </c>
      <c r="E121" s="40" t="s">
        <v>5</v>
      </c>
    </row>
    <row r="122" spans="1:5" ht="12.75">
      <c r="A122" t="s">
        <v>57</v>
      </c>
      <c r="E122" s="39" t="s">
        <v>5</v>
      </c>
    </row>
    <row r="123" spans="1:13" ht="12.75">
      <c r="A123" t="s">
        <v>47</v>
      </c>
      <c r="C123" s="31" t="s">
        <v>147</v>
      </c>
      <c r="E123" s="33" t="s">
        <v>148</v>
      </c>
      <c r="J123" s="32">
        <f>0</f>
      </c>
      <c s="32">
        <f>0</f>
      </c>
      <c s="32">
        <f>0+L124+L128</f>
      </c>
      <c s="32">
        <f>0+M124+M128</f>
      </c>
    </row>
    <row r="124" spans="1:16" ht="12.75">
      <c r="A124" t="s">
        <v>50</v>
      </c>
      <c s="34" t="s">
        <v>149</v>
      </c>
      <c s="34" t="s">
        <v>150</v>
      </c>
      <c s="35" t="s">
        <v>5</v>
      </c>
      <c s="6" t="s">
        <v>151</v>
      </c>
      <c s="36" t="s">
        <v>85</v>
      </c>
      <c s="37">
        <v>3</v>
      </c>
      <c s="36">
        <v>0</v>
      </c>
      <c s="36">
        <f>ROUND(G124*H124,6)</f>
      </c>
      <c r="L124" s="38">
        <v>0</v>
      </c>
      <c s="32">
        <f>ROUND(ROUND(L124,2)*ROUND(G124,3),2)</f>
      </c>
      <c s="36" t="s">
        <v>54</v>
      </c>
      <c>
        <f>(M124*21)/100</f>
      </c>
      <c t="s">
        <v>28</v>
      </c>
    </row>
    <row r="125" spans="1:5" ht="12.75">
      <c r="A125" s="35" t="s">
        <v>55</v>
      </c>
      <c r="E125" s="39" t="s">
        <v>151</v>
      </c>
    </row>
    <row r="126" spans="1:5" ht="12.75">
      <c r="A126" s="35" t="s">
        <v>56</v>
      </c>
      <c r="E126" s="40" t="s">
        <v>5</v>
      </c>
    </row>
    <row r="127" spans="1:5" ht="12.75">
      <c r="A127" t="s">
        <v>57</v>
      </c>
      <c r="E127" s="39" t="s">
        <v>5</v>
      </c>
    </row>
    <row r="128" spans="1:16" ht="12.75">
      <c r="A128" t="s">
        <v>50</v>
      </c>
      <c s="34" t="s">
        <v>152</v>
      </c>
      <c s="34" t="s">
        <v>153</v>
      </c>
      <c s="35" t="s">
        <v>5</v>
      </c>
      <c s="6" t="s">
        <v>132</v>
      </c>
      <c s="36" t="s">
        <v>146</v>
      </c>
      <c s="37">
        <v>300</v>
      </c>
      <c s="36">
        <v>0</v>
      </c>
      <c s="36">
        <f>ROUND(G128*H128,6)</f>
      </c>
      <c r="L128" s="38">
        <v>0</v>
      </c>
      <c s="32">
        <f>ROUND(ROUND(L128,2)*ROUND(G128,3),2)</f>
      </c>
      <c s="36" t="s">
        <v>54</v>
      </c>
      <c>
        <f>(M128*21)/100</f>
      </c>
      <c t="s">
        <v>28</v>
      </c>
    </row>
    <row r="129" spans="1:5" ht="12.75">
      <c r="A129" s="35" t="s">
        <v>55</v>
      </c>
      <c r="E129" s="39" t="s">
        <v>132</v>
      </c>
    </row>
    <row r="130" spans="1:5" ht="12.75">
      <c r="A130" s="35" t="s">
        <v>56</v>
      </c>
      <c r="E130" s="40" t="s">
        <v>5</v>
      </c>
    </row>
    <row r="131" spans="1:5" ht="12.75">
      <c r="A131" t="s">
        <v>57</v>
      </c>
      <c r="E131" s="39" t="s">
        <v>5</v>
      </c>
    </row>
    <row r="132" spans="1:13" ht="12.75">
      <c r="A132" t="s">
        <v>47</v>
      </c>
      <c r="C132" s="31" t="s">
        <v>154</v>
      </c>
      <c r="E132" s="33" t="s">
        <v>155</v>
      </c>
      <c r="J132" s="32">
        <f>0</f>
      </c>
      <c s="32">
        <f>0</f>
      </c>
      <c s="32">
        <f>0+L133+L137+L141+L145+L149+L153+L157</f>
      </c>
      <c s="32">
        <f>0+M133+M137+M141+M145+M149+M153+M157</f>
      </c>
    </row>
    <row r="133" spans="1:16" ht="25.5">
      <c r="A133" t="s">
        <v>50</v>
      </c>
      <c s="34" t="s">
        <v>156</v>
      </c>
      <c s="34" t="s">
        <v>157</v>
      </c>
      <c s="35" t="s">
        <v>5</v>
      </c>
      <c s="6" t="s">
        <v>158</v>
      </c>
      <c s="36" t="s">
        <v>85</v>
      </c>
      <c s="37">
        <v>1</v>
      </c>
      <c s="36">
        <v>0</v>
      </c>
      <c s="36">
        <f>ROUND(G133*H133,6)</f>
      </c>
      <c r="L133" s="38">
        <v>0</v>
      </c>
      <c s="32">
        <f>ROUND(ROUND(L133,2)*ROUND(G133,3),2)</f>
      </c>
      <c s="36" t="s">
        <v>54</v>
      </c>
      <c>
        <f>(M133*21)/100</f>
      </c>
      <c t="s">
        <v>28</v>
      </c>
    </row>
    <row r="134" spans="1:5" ht="25.5">
      <c r="A134" s="35" t="s">
        <v>55</v>
      </c>
      <c r="E134" s="39" t="s">
        <v>158</v>
      </c>
    </row>
    <row r="135" spans="1:5" ht="12.75">
      <c r="A135" s="35" t="s">
        <v>56</v>
      </c>
      <c r="E135" s="40" t="s">
        <v>5</v>
      </c>
    </row>
    <row r="136" spans="1:5" ht="12.75">
      <c r="A136" t="s">
        <v>57</v>
      </c>
      <c r="E136" s="39" t="s">
        <v>5</v>
      </c>
    </row>
    <row r="137" spans="1:16" ht="38.25">
      <c r="A137" t="s">
        <v>50</v>
      </c>
      <c s="34" t="s">
        <v>159</v>
      </c>
      <c s="34" t="s">
        <v>160</v>
      </c>
      <c s="35" t="s">
        <v>5</v>
      </c>
      <c s="6" t="s">
        <v>161</v>
      </c>
      <c s="36" t="s">
        <v>85</v>
      </c>
      <c s="37">
        <v>1</v>
      </c>
      <c s="36">
        <v>0</v>
      </c>
      <c s="36">
        <f>ROUND(G137*H137,6)</f>
      </c>
      <c r="L137" s="38">
        <v>0</v>
      </c>
      <c s="32">
        <f>ROUND(ROUND(L137,2)*ROUND(G137,3),2)</f>
      </c>
      <c s="36" t="s">
        <v>54</v>
      </c>
      <c>
        <f>(M137*21)/100</f>
      </c>
      <c t="s">
        <v>28</v>
      </c>
    </row>
    <row r="138" spans="1:5" ht="38.25">
      <c r="A138" s="35" t="s">
        <v>55</v>
      </c>
      <c r="E138" s="39" t="s">
        <v>161</v>
      </c>
    </row>
    <row r="139" spans="1:5" ht="12.75">
      <c r="A139" s="35" t="s">
        <v>56</v>
      </c>
      <c r="E139" s="40" t="s">
        <v>5</v>
      </c>
    </row>
    <row r="140" spans="1:5" ht="12.75">
      <c r="A140" t="s">
        <v>57</v>
      </c>
      <c r="E140" s="39" t="s">
        <v>5</v>
      </c>
    </row>
    <row r="141" spans="1:16" ht="25.5">
      <c r="A141" t="s">
        <v>50</v>
      </c>
      <c s="34" t="s">
        <v>162</v>
      </c>
      <c s="34" t="s">
        <v>163</v>
      </c>
      <c s="35" t="s">
        <v>5</v>
      </c>
      <c s="6" t="s">
        <v>164</v>
      </c>
      <c s="36" t="s">
        <v>85</v>
      </c>
      <c s="37">
        <v>1</v>
      </c>
      <c s="36">
        <v>0</v>
      </c>
      <c s="36">
        <f>ROUND(G141*H141,6)</f>
      </c>
      <c r="L141" s="38">
        <v>0</v>
      </c>
      <c s="32">
        <f>ROUND(ROUND(L141,2)*ROUND(G141,3),2)</f>
      </c>
      <c s="36" t="s">
        <v>54</v>
      </c>
      <c>
        <f>(M141*21)/100</f>
      </c>
      <c t="s">
        <v>28</v>
      </c>
    </row>
    <row r="142" spans="1:5" ht="25.5">
      <c r="A142" s="35" t="s">
        <v>55</v>
      </c>
      <c r="E142" s="39" t="s">
        <v>164</v>
      </c>
    </row>
    <row r="143" spans="1:5" ht="12.75">
      <c r="A143" s="35" t="s">
        <v>56</v>
      </c>
      <c r="E143" s="40" t="s">
        <v>5</v>
      </c>
    </row>
    <row r="144" spans="1:5" ht="12.75">
      <c r="A144" t="s">
        <v>57</v>
      </c>
      <c r="E144" s="39" t="s">
        <v>5</v>
      </c>
    </row>
    <row r="145" spans="1:16" ht="12.75">
      <c r="A145" t="s">
        <v>50</v>
      </c>
      <c s="34" t="s">
        <v>165</v>
      </c>
      <c s="34" t="s">
        <v>166</v>
      </c>
      <c s="35" t="s">
        <v>5</v>
      </c>
      <c s="6" t="s">
        <v>167</v>
      </c>
      <c s="36" t="s">
        <v>168</v>
      </c>
      <c s="37">
        <v>200</v>
      </c>
      <c s="36">
        <v>0</v>
      </c>
      <c s="36">
        <f>ROUND(G145*H145,6)</f>
      </c>
      <c r="L145" s="38">
        <v>0</v>
      </c>
      <c s="32">
        <f>ROUND(ROUND(L145,2)*ROUND(G145,3),2)</f>
      </c>
      <c s="36" t="s">
        <v>54</v>
      </c>
      <c>
        <f>(M145*21)/100</f>
      </c>
      <c t="s">
        <v>28</v>
      </c>
    </row>
    <row r="146" spans="1:5" ht="12.75">
      <c r="A146" s="35" t="s">
        <v>55</v>
      </c>
      <c r="E146" s="39" t="s">
        <v>167</v>
      </c>
    </row>
    <row r="147" spans="1:5" ht="12.75">
      <c r="A147" s="35" t="s">
        <v>56</v>
      </c>
      <c r="E147" s="40" t="s">
        <v>5</v>
      </c>
    </row>
    <row r="148" spans="1:5" ht="12.75">
      <c r="A148" t="s">
        <v>57</v>
      </c>
      <c r="E148" s="39" t="s">
        <v>5</v>
      </c>
    </row>
    <row r="149" spans="1:16" ht="12.75">
      <c r="A149" t="s">
        <v>50</v>
      </c>
      <c s="34" t="s">
        <v>169</v>
      </c>
      <c s="34" t="s">
        <v>170</v>
      </c>
      <c s="35" t="s">
        <v>5</v>
      </c>
      <c s="6" t="s">
        <v>171</v>
      </c>
      <c s="36" t="s">
        <v>168</v>
      </c>
      <c s="37">
        <v>100</v>
      </c>
      <c s="36">
        <v>0</v>
      </c>
      <c s="36">
        <f>ROUND(G149*H149,6)</f>
      </c>
      <c r="L149" s="38">
        <v>0</v>
      </c>
      <c s="32">
        <f>ROUND(ROUND(L149,2)*ROUND(G149,3),2)</f>
      </c>
      <c s="36" t="s">
        <v>54</v>
      </c>
      <c>
        <f>(M149*21)/100</f>
      </c>
      <c t="s">
        <v>28</v>
      </c>
    </row>
    <row r="150" spans="1:5" ht="12.75">
      <c r="A150" s="35" t="s">
        <v>55</v>
      </c>
      <c r="E150" s="39" t="s">
        <v>171</v>
      </c>
    </row>
    <row r="151" spans="1:5" ht="12.75">
      <c r="A151" s="35" t="s">
        <v>56</v>
      </c>
      <c r="E151" s="40" t="s">
        <v>5</v>
      </c>
    </row>
    <row r="152" spans="1:5" ht="12.75">
      <c r="A152" t="s">
        <v>57</v>
      </c>
      <c r="E152" s="39" t="s">
        <v>5</v>
      </c>
    </row>
    <row r="153" spans="1:16" ht="12.75">
      <c r="A153" t="s">
        <v>50</v>
      </c>
      <c s="34" t="s">
        <v>172</v>
      </c>
      <c s="34" t="s">
        <v>173</v>
      </c>
      <c s="35" t="s">
        <v>5</v>
      </c>
      <c s="6" t="s">
        <v>174</v>
      </c>
      <c s="36" t="s">
        <v>168</v>
      </c>
      <c s="37">
        <v>200</v>
      </c>
      <c s="36">
        <v>0</v>
      </c>
      <c s="36">
        <f>ROUND(G153*H153,6)</f>
      </c>
      <c r="L153" s="38">
        <v>0</v>
      </c>
      <c s="32">
        <f>ROUND(ROUND(L153,2)*ROUND(G153,3),2)</f>
      </c>
      <c s="36" t="s">
        <v>54</v>
      </c>
      <c>
        <f>(M153*21)/100</f>
      </c>
      <c t="s">
        <v>28</v>
      </c>
    </row>
    <row r="154" spans="1:5" ht="12.75">
      <c r="A154" s="35" t="s">
        <v>55</v>
      </c>
      <c r="E154" s="39" t="s">
        <v>174</v>
      </c>
    </row>
    <row r="155" spans="1:5" ht="12.75">
      <c r="A155" s="35" t="s">
        <v>56</v>
      </c>
      <c r="E155" s="40" t="s">
        <v>5</v>
      </c>
    </row>
    <row r="156" spans="1:5" ht="12.75">
      <c r="A156" t="s">
        <v>57</v>
      </c>
      <c r="E156" s="39" t="s">
        <v>5</v>
      </c>
    </row>
    <row r="157" spans="1:16" ht="12.75">
      <c r="A157" t="s">
        <v>50</v>
      </c>
      <c s="34" t="s">
        <v>175</v>
      </c>
      <c s="34" t="s">
        <v>176</v>
      </c>
      <c s="35" t="s">
        <v>5</v>
      </c>
      <c s="6" t="s">
        <v>177</v>
      </c>
      <c s="36" t="s">
        <v>168</v>
      </c>
      <c s="37">
        <v>50</v>
      </c>
      <c s="36">
        <v>0</v>
      </c>
      <c s="36">
        <f>ROUND(G157*H157,6)</f>
      </c>
      <c r="L157" s="38">
        <v>0</v>
      </c>
      <c s="32">
        <f>ROUND(ROUND(L157,2)*ROUND(G157,3),2)</f>
      </c>
      <c s="36" t="s">
        <v>54</v>
      </c>
      <c>
        <f>(M157*21)/100</f>
      </c>
      <c t="s">
        <v>28</v>
      </c>
    </row>
    <row r="158" spans="1:5" ht="12.75">
      <c r="A158" s="35" t="s">
        <v>55</v>
      </c>
      <c r="E158" s="39" t="s">
        <v>177</v>
      </c>
    </row>
    <row r="159" spans="1:5" ht="12.75">
      <c r="A159" s="35" t="s">
        <v>56</v>
      </c>
      <c r="E159" s="40" t="s">
        <v>5</v>
      </c>
    </row>
    <row r="160" spans="1:5" ht="12.75">
      <c r="A160" t="s">
        <v>57</v>
      </c>
      <c r="E160" s="39" t="s">
        <v>5</v>
      </c>
    </row>
    <row r="161" spans="1:13" ht="12.75">
      <c r="A161" t="s">
        <v>47</v>
      </c>
      <c r="C161" s="31" t="s">
        <v>178</v>
      </c>
      <c r="E161" s="33" t="s">
        <v>179</v>
      </c>
      <c r="J161" s="32">
        <f>0</f>
      </c>
      <c s="32">
        <f>0</f>
      </c>
      <c s="32">
        <f>0+L162+L166+L170+L174+L178</f>
      </c>
      <c s="32">
        <f>0+M162+M166+M170+M174+M178</f>
      </c>
    </row>
    <row r="162" spans="1:16" ht="25.5">
      <c r="A162" t="s">
        <v>50</v>
      </c>
      <c s="34" t="s">
        <v>180</v>
      </c>
      <c s="34" t="s">
        <v>181</v>
      </c>
      <c s="35" t="s">
        <v>5</v>
      </c>
      <c s="6" t="s">
        <v>182</v>
      </c>
      <c s="36" t="s">
        <v>85</v>
      </c>
      <c s="37">
        <v>1</v>
      </c>
      <c s="36">
        <v>0</v>
      </c>
      <c s="36">
        <f>ROUND(G162*H162,6)</f>
      </c>
      <c r="L162" s="38">
        <v>0</v>
      </c>
      <c s="32">
        <f>ROUND(ROUND(L162,2)*ROUND(G162,3),2)</f>
      </c>
      <c s="36" t="s">
        <v>54</v>
      </c>
      <c>
        <f>(M162*21)/100</f>
      </c>
      <c t="s">
        <v>28</v>
      </c>
    </row>
    <row r="163" spans="1:5" ht="25.5">
      <c r="A163" s="35" t="s">
        <v>55</v>
      </c>
      <c r="E163" s="39" t="s">
        <v>182</v>
      </c>
    </row>
    <row r="164" spans="1:5" ht="12.75">
      <c r="A164" s="35" t="s">
        <v>56</v>
      </c>
      <c r="E164" s="40" t="s">
        <v>5</v>
      </c>
    </row>
    <row r="165" spans="1:5" ht="12.75">
      <c r="A165" t="s">
        <v>57</v>
      </c>
      <c r="E165" s="39" t="s">
        <v>5</v>
      </c>
    </row>
    <row r="166" spans="1:16" ht="12.75">
      <c r="A166" t="s">
        <v>50</v>
      </c>
      <c s="34" t="s">
        <v>183</v>
      </c>
      <c s="34" t="s">
        <v>184</v>
      </c>
      <c s="35" t="s">
        <v>5</v>
      </c>
      <c s="6" t="s">
        <v>185</v>
      </c>
      <c s="36" t="s">
        <v>85</v>
      </c>
      <c s="37">
        <v>4</v>
      </c>
      <c s="36">
        <v>0</v>
      </c>
      <c s="36">
        <f>ROUND(G166*H166,6)</f>
      </c>
      <c r="L166" s="38">
        <v>0</v>
      </c>
      <c s="32">
        <f>ROUND(ROUND(L166,2)*ROUND(G166,3),2)</f>
      </c>
      <c s="36" t="s">
        <v>54</v>
      </c>
      <c>
        <f>(M166*21)/100</f>
      </c>
      <c t="s">
        <v>28</v>
      </c>
    </row>
    <row r="167" spans="1:5" ht="12.75">
      <c r="A167" s="35" t="s">
        <v>55</v>
      </c>
      <c r="E167" s="39" t="s">
        <v>185</v>
      </c>
    </row>
    <row r="168" spans="1:5" ht="12.75">
      <c r="A168" s="35" t="s">
        <v>56</v>
      </c>
      <c r="E168" s="40" t="s">
        <v>5</v>
      </c>
    </row>
    <row r="169" spans="1:5" ht="12.75">
      <c r="A169" t="s">
        <v>57</v>
      </c>
      <c r="E169" s="39" t="s">
        <v>5</v>
      </c>
    </row>
    <row r="170" spans="1:16" ht="12.75">
      <c r="A170" t="s">
        <v>50</v>
      </c>
      <c s="34" t="s">
        <v>186</v>
      </c>
      <c s="34" t="s">
        <v>187</v>
      </c>
      <c s="35" t="s">
        <v>5</v>
      </c>
      <c s="6" t="s">
        <v>188</v>
      </c>
      <c s="36" t="s">
        <v>85</v>
      </c>
      <c s="37">
        <v>1</v>
      </c>
      <c s="36">
        <v>0</v>
      </c>
      <c s="36">
        <f>ROUND(G170*H170,6)</f>
      </c>
      <c r="L170" s="38">
        <v>0</v>
      </c>
      <c s="32">
        <f>ROUND(ROUND(L170,2)*ROUND(G170,3),2)</f>
      </c>
      <c s="36" t="s">
        <v>54</v>
      </c>
      <c>
        <f>(M170*21)/100</f>
      </c>
      <c t="s">
        <v>28</v>
      </c>
    </row>
    <row r="171" spans="1:5" ht="12.75">
      <c r="A171" s="35" t="s">
        <v>55</v>
      </c>
      <c r="E171" s="39" t="s">
        <v>188</v>
      </c>
    </row>
    <row r="172" spans="1:5" ht="12.75">
      <c r="A172" s="35" t="s">
        <v>56</v>
      </c>
      <c r="E172" s="40" t="s">
        <v>5</v>
      </c>
    </row>
    <row r="173" spans="1:5" ht="12.75">
      <c r="A173" t="s">
        <v>57</v>
      </c>
      <c r="E173" s="39" t="s">
        <v>5</v>
      </c>
    </row>
    <row r="174" spans="1:16" ht="12.75">
      <c r="A174" t="s">
        <v>50</v>
      </c>
      <c s="34" t="s">
        <v>189</v>
      </c>
      <c s="34" t="s">
        <v>190</v>
      </c>
      <c s="35" t="s">
        <v>5</v>
      </c>
      <c s="6" t="s">
        <v>191</v>
      </c>
      <c s="36" t="s">
        <v>85</v>
      </c>
      <c s="37">
        <v>1</v>
      </c>
      <c s="36">
        <v>0</v>
      </c>
      <c s="36">
        <f>ROUND(G174*H174,6)</f>
      </c>
      <c r="L174" s="38">
        <v>0</v>
      </c>
      <c s="32">
        <f>ROUND(ROUND(L174,2)*ROUND(G174,3),2)</f>
      </c>
      <c s="36" t="s">
        <v>54</v>
      </c>
      <c>
        <f>(M174*21)/100</f>
      </c>
      <c t="s">
        <v>28</v>
      </c>
    </row>
    <row r="175" spans="1:5" ht="12.75">
      <c r="A175" s="35" t="s">
        <v>55</v>
      </c>
      <c r="E175" s="39" t="s">
        <v>191</v>
      </c>
    </row>
    <row r="176" spans="1:5" ht="12.75">
      <c r="A176" s="35" t="s">
        <v>56</v>
      </c>
      <c r="E176" s="40" t="s">
        <v>5</v>
      </c>
    </row>
    <row r="177" spans="1:5" ht="12.75">
      <c r="A177" t="s">
        <v>57</v>
      </c>
      <c r="E177" s="39" t="s">
        <v>5</v>
      </c>
    </row>
    <row r="178" spans="1:16" ht="12.75">
      <c r="A178" t="s">
        <v>50</v>
      </c>
      <c s="34" t="s">
        <v>192</v>
      </c>
      <c s="34" t="s">
        <v>193</v>
      </c>
      <c s="35" t="s">
        <v>5</v>
      </c>
      <c s="6" t="s">
        <v>194</v>
      </c>
      <c s="36" t="s">
        <v>70</v>
      </c>
      <c s="37">
        <v>0.5</v>
      </c>
      <c s="36">
        <v>0</v>
      </c>
      <c s="36">
        <f>ROUND(G178*H178,6)</f>
      </c>
      <c r="L178" s="38">
        <v>0</v>
      </c>
      <c s="32">
        <f>ROUND(ROUND(L178,2)*ROUND(G178,3),2)</f>
      </c>
      <c s="36" t="s">
        <v>54</v>
      </c>
      <c>
        <f>(M178*21)/100</f>
      </c>
      <c t="s">
        <v>28</v>
      </c>
    </row>
    <row r="179" spans="1:5" ht="12.75">
      <c r="A179" s="35" t="s">
        <v>55</v>
      </c>
      <c r="E179" s="39" t="s">
        <v>194</v>
      </c>
    </row>
    <row r="180" spans="1:5" ht="12.75">
      <c r="A180" s="35" t="s">
        <v>56</v>
      </c>
      <c r="E180" s="40" t="s">
        <v>5</v>
      </c>
    </row>
    <row r="181" spans="1:5" ht="12.75">
      <c r="A181" t="s">
        <v>57</v>
      </c>
      <c r="E181" s="39" t="s">
        <v>5</v>
      </c>
    </row>
    <row r="182" spans="1:13" ht="12.75">
      <c r="A182" t="s">
        <v>47</v>
      </c>
      <c r="C182" s="31" t="s">
        <v>195</v>
      </c>
      <c r="E182" s="33" t="s">
        <v>196</v>
      </c>
      <c r="J182" s="32">
        <f>0</f>
      </c>
      <c s="32">
        <f>0</f>
      </c>
      <c s="32">
        <f>0+L183+L187+L191+L195</f>
      </c>
      <c s="32">
        <f>0+M183+M187+M191+M195</f>
      </c>
    </row>
    <row r="183" spans="1:16" ht="38.25">
      <c r="A183" t="s">
        <v>50</v>
      </c>
      <c s="34" t="s">
        <v>197</v>
      </c>
      <c s="34" t="s">
        <v>198</v>
      </c>
      <c s="35" t="s">
        <v>199</v>
      </c>
      <c s="6" t="s">
        <v>200</v>
      </c>
      <c s="36" t="s">
        <v>201</v>
      </c>
      <c s="37">
        <v>2.7</v>
      </c>
      <c s="36">
        <v>0</v>
      </c>
      <c s="36">
        <f>ROUND(G183*H183,6)</f>
      </c>
      <c r="L183" s="38">
        <v>0</v>
      </c>
      <c s="32">
        <f>ROUND(ROUND(L183,2)*ROUND(G183,3),2)</f>
      </c>
      <c s="36" t="s">
        <v>98</v>
      </c>
      <c>
        <f>(M183*21)/100</f>
      </c>
      <c t="s">
        <v>28</v>
      </c>
    </row>
    <row r="184" spans="1:5" ht="25.5">
      <c r="A184" s="35" t="s">
        <v>55</v>
      </c>
      <c r="E184" s="39" t="s">
        <v>202</v>
      </c>
    </row>
    <row r="185" spans="1:5" ht="12.75">
      <c r="A185" s="35" t="s">
        <v>56</v>
      </c>
      <c r="E185" s="40" t="s">
        <v>5</v>
      </c>
    </row>
    <row r="186" spans="1:5" ht="12.75">
      <c r="A186" t="s">
        <v>57</v>
      </c>
      <c r="E186" s="39" t="s">
        <v>5</v>
      </c>
    </row>
    <row r="187" spans="1:16" ht="25.5">
      <c r="A187" t="s">
        <v>50</v>
      </c>
      <c s="34" t="s">
        <v>203</v>
      </c>
      <c s="34" t="s">
        <v>204</v>
      </c>
      <c s="35" t="s">
        <v>205</v>
      </c>
      <c s="6" t="s">
        <v>206</v>
      </c>
      <c s="36" t="s">
        <v>201</v>
      </c>
      <c s="37">
        <v>6</v>
      </c>
      <c s="36">
        <v>0</v>
      </c>
      <c s="36">
        <f>ROUND(G187*H187,6)</f>
      </c>
      <c r="L187" s="38">
        <v>0</v>
      </c>
      <c s="32">
        <f>ROUND(ROUND(L187,2)*ROUND(G187,3),2)</f>
      </c>
      <c s="36" t="s">
        <v>98</v>
      </c>
      <c>
        <f>(M187*21)/100</f>
      </c>
      <c t="s">
        <v>28</v>
      </c>
    </row>
    <row r="188" spans="1:5" ht="25.5">
      <c r="A188" s="35" t="s">
        <v>55</v>
      </c>
      <c r="E188" s="39" t="s">
        <v>207</v>
      </c>
    </row>
    <row r="189" spans="1:5" ht="12.75">
      <c r="A189" s="35" t="s">
        <v>56</v>
      </c>
      <c r="E189" s="40" t="s">
        <v>5</v>
      </c>
    </row>
    <row r="190" spans="1:5" ht="12.75">
      <c r="A190" t="s">
        <v>57</v>
      </c>
      <c r="E190" s="39" t="s">
        <v>5</v>
      </c>
    </row>
    <row r="191" spans="1:16" ht="25.5">
      <c r="A191" t="s">
        <v>50</v>
      </c>
      <c s="34" t="s">
        <v>208</v>
      </c>
      <c s="34" t="s">
        <v>209</v>
      </c>
      <c s="35" t="s">
        <v>210</v>
      </c>
      <c s="6" t="s">
        <v>211</v>
      </c>
      <c s="36" t="s">
        <v>201</v>
      </c>
      <c s="37">
        <v>2</v>
      </c>
      <c s="36">
        <v>0</v>
      </c>
      <c s="36">
        <f>ROUND(G191*H191,6)</f>
      </c>
      <c r="L191" s="38">
        <v>0</v>
      </c>
      <c s="32">
        <f>ROUND(ROUND(L191,2)*ROUND(G191,3),2)</f>
      </c>
      <c s="36" t="s">
        <v>98</v>
      </c>
      <c>
        <f>(M191*21)/100</f>
      </c>
      <c t="s">
        <v>28</v>
      </c>
    </row>
    <row r="192" spans="1:5" ht="25.5">
      <c r="A192" s="35" t="s">
        <v>55</v>
      </c>
      <c r="E192" s="39" t="s">
        <v>212</v>
      </c>
    </row>
    <row r="193" spans="1:5" ht="12.75">
      <c r="A193" s="35" t="s">
        <v>56</v>
      </c>
      <c r="E193" s="40" t="s">
        <v>5</v>
      </c>
    </row>
    <row r="194" spans="1:5" ht="12.75">
      <c r="A194" t="s">
        <v>57</v>
      </c>
      <c r="E194" s="39" t="s">
        <v>5</v>
      </c>
    </row>
    <row r="195" spans="1:16" ht="25.5">
      <c r="A195" t="s">
        <v>50</v>
      </c>
      <c s="34" t="s">
        <v>213</v>
      </c>
      <c s="34" t="s">
        <v>214</v>
      </c>
      <c s="35" t="s">
        <v>215</v>
      </c>
      <c s="6" t="s">
        <v>216</v>
      </c>
      <c s="36" t="s">
        <v>201</v>
      </c>
      <c s="37">
        <v>4</v>
      </c>
      <c s="36">
        <v>0</v>
      </c>
      <c s="36">
        <f>ROUND(G195*H195,6)</f>
      </c>
      <c r="L195" s="38">
        <v>0</v>
      </c>
      <c s="32">
        <f>ROUND(ROUND(L195,2)*ROUND(G195,3),2)</f>
      </c>
      <c s="36" t="s">
        <v>98</v>
      </c>
      <c>
        <f>(M195*21)/100</f>
      </c>
      <c t="s">
        <v>28</v>
      </c>
    </row>
    <row r="196" spans="1:5" ht="25.5">
      <c r="A196" s="35" t="s">
        <v>55</v>
      </c>
      <c r="E196" s="39" t="s">
        <v>217</v>
      </c>
    </row>
    <row r="197" spans="1:5" ht="12.75">
      <c r="A197" s="35" t="s">
        <v>56</v>
      </c>
      <c r="E197" s="40" t="s">
        <v>5</v>
      </c>
    </row>
    <row r="198" spans="1:5" ht="12.75">
      <c r="A198" t="s">
        <v>57</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COUNTIFS(L8:L222,"=0",A8:A222,"P")+COUNTIFS(L8:L222,"",A8:A222,"P")+SUM(Q8:Q222)</f>
      </c>
    </row>
    <row r="8" spans="1:13" ht="12.75">
      <c r="A8" t="s">
        <v>45</v>
      </c>
      <c r="C8" s="28" t="s">
        <v>5883</v>
      </c>
      <c r="E8" s="30" t="s">
        <v>5882</v>
      </c>
      <c r="J8" s="29">
        <f>0+J9+J70+J115+J152+J205</f>
      </c>
      <c s="29">
        <f>0+K9+K70+K115+K152+K205</f>
      </c>
      <c s="29">
        <f>0+L9+L70+L115+L152+L205</f>
      </c>
      <c s="29">
        <f>0+M9+M70+M115+M152+M205</f>
      </c>
    </row>
    <row r="9" spans="1:13" ht="12.75">
      <c r="A9" t="s">
        <v>47</v>
      </c>
      <c r="C9" s="31" t="s">
        <v>224</v>
      </c>
      <c r="E9" s="33" t="s">
        <v>5884</v>
      </c>
      <c r="J9" s="32">
        <f>0</f>
      </c>
      <c s="32">
        <f>0</f>
      </c>
      <c s="32">
        <f>0+L10+L14+L18+L22+L26+L30+L34+L38+L42+L46+L50+L54+L58+L62+L66</f>
      </c>
      <c s="32">
        <f>0+M10+M14+M18+M22+M26+M30+M34+M38+M42+M46+M50+M54+M58+M62+M66</f>
      </c>
    </row>
    <row r="10" spans="1:16" ht="12.75">
      <c r="A10" t="s">
        <v>50</v>
      </c>
      <c s="34" t="s">
        <v>48</v>
      </c>
      <c s="34" t="s">
        <v>5885</v>
      </c>
      <c s="35" t="s">
        <v>5</v>
      </c>
      <c s="6" t="s">
        <v>5886</v>
      </c>
      <c s="36" t="s">
        <v>228</v>
      </c>
      <c s="37">
        <v>1</v>
      </c>
      <c s="36">
        <v>0</v>
      </c>
      <c s="36">
        <f>ROUND(G10*H10,6)</f>
      </c>
      <c r="L10" s="38">
        <v>0</v>
      </c>
      <c s="32">
        <f>ROUND(ROUND(L10,2)*ROUND(G10,3),2)</f>
      </c>
      <c s="36" t="s">
        <v>98</v>
      </c>
      <c>
        <f>(M10*21)/100</f>
      </c>
      <c t="s">
        <v>28</v>
      </c>
    </row>
    <row r="11" spans="1:5" ht="12.75">
      <c r="A11" s="35" t="s">
        <v>55</v>
      </c>
      <c r="E11" s="39" t="s">
        <v>5886</v>
      </c>
    </row>
    <row r="12" spans="1:5" ht="12.75">
      <c r="A12" s="35" t="s">
        <v>56</v>
      </c>
      <c r="E12" s="40" t="s">
        <v>5</v>
      </c>
    </row>
    <row r="13" spans="1:5" ht="12.75">
      <c r="A13" t="s">
        <v>57</v>
      </c>
      <c r="E13" s="39" t="s">
        <v>5</v>
      </c>
    </row>
    <row r="14" spans="1:16" ht="12.75">
      <c r="A14" t="s">
        <v>50</v>
      </c>
      <c s="34" t="s">
        <v>28</v>
      </c>
      <c s="34" t="s">
        <v>5887</v>
      </c>
      <c s="35" t="s">
        <v>5</v>
      </c>
      <c s="6" t="s">
        <v>5888</v>
      </c>
      <c s="36" t="s">
        <v>228</v>
      </c>
      <c s="37">
        <v>2</v>
      </c>
      <c s="36">
        <v>0</v>
      </c>
      <c s="36">
        <f>ROUND(G14*H14,6)</f>
      </c>
      <c r="L14" s="38">
        <v>0</v>
      </c>
      <c s="32">
        <f>ROUND(ROUND(L14,2)*ROUND(G14,3),2)</f>
      </c>
      <c s="36" t="s">
        <v>98</v>
      </c>
      <c>
        <f>(M14*21)/100</f>
      </c>
      <c t="s">
        <v>28</v>
      </c>
    </row>
    <row r="15" spans="1:5" ht="12.75">
      <c r="A15" s="35" t="s">
        <v>55</v>
      </c>
      <c r="E15" s="39" t="s">
        <v>5888</v>
      </c>
    </row>
    <row r="16" spans="1:5" ht="12.75">
      <c r="A16" s="35" t="s">
        <v>56</v>
      </c>
      <c r="E16" s="40" t="s">
        <v>5</v>
      </c>
    </row>
    <row r="17" spans="1:5" ht="12.75">
      <c r="A17" t="s">
        <v>57</v>
      </c>
      <c r="E17" s="39" t="s">
        <v>5</v>
      </c>
    </row>
    <row r="18" spans="1:16" ht="12.75">
      <c r="A18" t="s">
        <v>50</v>
      </c>
      <c s="34" t="s">
        <v>26</v>
      </c>
      <c s="34" t="s">
        <v>5889</v>
      </c>
      <c s="35" t="s">
        <v>5</v>
      </c>
      <c s="6" t="s">
        <v>5890</v>
      </c>
      <c s="36" t="s">
        <v>228</v>
      </c>
      <c s="37">
        <v>3</v>
      </c>
      <c s="36">
        <v>0</v>
      </c>
      <c s="36">
        <f>ROUND(G18*H18,6)</f>
      </c>
      <c r="L18" s="38">
        <v>0</v>
      </c>
      <c s="32">
        <f>ROUND(ROUND(L18,2)*ROUND(G18,3),2)</f>
      </c>
      <c s="36" t="s">
        <v>98</v>
      </c>
      <c>
        <f>(M18*21)/100</f>
      </c>
      <c t="s">
        <v>28</v>
      </c>
    </row>
    <row r="19" spans="1:5" ht="12.75">
      <c r="A19" s="35" t="s">
        <v>55</v>
      </c>
      <c r="E19" s="39" t="s">
        <v>5890</v>
      </c>
    </row>
    <row r="20" spans="1:5" ht="12.75">
      <c r="A20" s="35" t="s">
        <v>56</v>
      </c>
      <c r="E20" s="40" t="s">
        <v>5</v>
      </c>
    </row>
    <row r="21" spans="1:5" ht="12.75">
      <c r="A21" t="s">
        <v>57</v>
      </c>
      <c r="E21" s="39" t="s">
        <v>5</v>
      </c>
    </row>
    <row r="22" spans="1:16" ht="12.75">
      <c r="A22" t="s">
        <v>50</v>
      </c>
      <c s="34" t="s">
        <v>63</v>
      </c>
      <c s="34" t="s">
        <v>5891</v>
      </c>
      <c s="35" t="s">
        <v>5</v>
      </c>
      <c s="6" t="s">
        <v>5892</v>
      </c>
      <c s="36" t="s">
        <v>228</v>
      </c>
      <c s="37">
        <v>3</v>
      </c>
      <c s="36">
        <v>0</v>
      </c>
      <c s="36">
        <f>ROUND(G22*H22,6)</f>
      </c>
      <c r="L22" s="38">
        <v>0</v>
      </c>
      <c s="32">
        <f>ROUND(ROUND(L22,2)*ROUND(G22,3),2)</f>
      </c>
      <c s="36" t="s">
        <v>98</v>
      </c>
      <c>
        <f>(M22*21)/100</f>
      </c>
      <c t="s">
        <v>28</v>
      </c>
    </row>
    <row r="23" spans="1:5" ht="12.75">
      <c r="A23" s="35" t="s">
        <v>55</v>
      </c>
      <c r="E23" s="39" t="s">
        <v>5892</v>
      </c>
    </row>
    <row r="24" spans="1:5" ht="12.75">
      <c r="A24" s="35" t="s">
        <v>56</v>
      </c>
      <c r="E24" s="40" t="s">
        <v>5</v>
      </c>
    </row>
    <row r="25" spans="1:5" ht="12.75">
      <c r="A25" t="s">
        <v>57</v>
      </c>
      <c r="E25" s="39" t="s">
        <v>5</v>
      </c>
    </row>
    <row r="26" spans="1:16" ht="12.75">
      <c r="A26" t="s">
        <v>50</v>
      </c>
      <c s="34" t="s">
        <v>66</v>
      </c>
      <c s="34" t="s">
        <v>5893</v>
      </c>
      <c s="35" t="s">
        <v>5</v>
      </c>
      <c s="6" t="s">
        <v>5894</v>
      </c>
      <c s="36" t="s">
        <v>228</v>
      </c>
      <c s="37">
        <v>4</v>
      </c>
      <c s="36">
        <v>0</v>
      </c>
      <c s="36">
        <f>ROUND(G26*H26,6)</f>
      </c>
      <c r="L26" s="38">
        <v>0</v>
      </c>
      <c s="32">
        <f>ROUND(ROUND(L26,2)*ROUND(G26,3),2)</f>
      </c>
      <c s="36" t="s">
        <v>98</v>
      </c>
      <c>
        <f>(M26*21)/100</f>
      </c>
      <c t="s">
        <v>28</v>
      </c>
    </row>
    <row r="27" spans="1:5" ht="12.75">
      <c r="A27" s="35" t="s">
        <v>55</v>
      </c>
      <c r="E27" s="39" t="s">
        <v>5894</v>
      </c>
    </row>
    <row r="28" spans="1:5" ht="12.75">
      <c r="A28" s="35" t="s">
        <v>56</v>
      </c>
      <c r="E28" s="40" t="s">
        <v>5</v>
      </c>
    </row>
    <row r="29" spans="1:5" ht="12.75">
      <c r="A29" t="s">
        <v>57</v>
      </c>
      <c r="E29" s="39" t="s">
        <v>5</v>
      </c>
    </row>
    <row r="30" spans="1:16" ht="12.75">
      <c r="A30" t="s">
        <v>50</v>
      </c>
      <c s="34" t="s">
        <v>27</v>
      </c>
      <c s="34" t="s">
        <v>5895</v>
      </c>
      <c s="35" t="s">
        <v>5</v>
      </c>
      <c s="6" t="s">
        <v>5896</v>
      </c>
      <c s="36" t="s">
        <v>228</v>
      </c>
      <c s="37">
        <v>17</v>
      </c>
      <c s="36">
        <v>0</v>
      </c>
      <c s="36">
        <f>ROUND(G30*H30,6)</f>
      </c>
      <c r="L30" s="38">
        <v>0</v>
      </c>
      <c s="32">
        <f>ROUND(ROUND(L30,2)*ROUND(G30,3),2)</f>
      </c>
      <c s="36" t="s">
        <v>98</v>
      </c>
      <c>
        <f>(M30*21)/100</f>
      </c>
      <c t="s">
        <v>28</v>
      </c>
    </row>
    <row r="31" spans="1:5" ht="12.75">
      <c r="A31" s="35" t="s">
        <v>55</v>
      </c>
      <c r="E31" s="39" t="s">
        <v>5896</v>
      </c>
    </row>
    <row r="32" spans="1:5" ht="12.75">
      <c r="A32" s="35" t="s">
        <v>56</v>
      </c>
      <c r="E32" s="40" t="s">
        <v>5</v>
      </c>
    </row>
    <row r="33" spans="1:5" ht="12.75">
      <c r="A33" t="s">
        <v>57</v>
      </c>
      <c r="E33" s="39" t="s">
        <v>5</v>
      </c>
    </row>
    <row r="34" spans="1:16" ht="12.75">
      <c r="A34" t="s">
        <v>50</v>
      </c>
      <c s="34" t="s">
        <v>75</v>
      </c>
      <c s="34" t="s">
        <v>5897</v>
      </c>
      <c s="35" t="s">
        <v>5</v>
      </c>
      <c s="6" t="s">
        <v>5898</v>
      </c>
      <c s="36" t="s">
        <v>228</v>
      </c>
      <c s="37">
        <v>17</v>
      </c>
      <c s="36">
        <v>0</v>
      </c>
      <c s="36">
        <f>ROUND(G34*H34,6)</f>
      </c>
      <c r="L34" s="38">
        <v>0</v>
      </c>
      <c s="32">
        <f>ROUND(ROUND(L34,2)*ROUND(G34,3),2)</f>
      </c>
      <c s="36" t="s">
        <v>98</v>
      </c>
      <c>
        <f>(M34*21)/100</f>
      </c>
      <c t="s">
        <v>28</v>
      </c>
    </row>
    <row r="35" spans="1:5" ht="12.75">
      <c r="A35" s="35" t="s">
        <v>55</v>
      </c>
      <c r="E35" s="39" t="s">
        <v>5898</v>
      </c>
    </row>
    <row r="36" spans="1:5" ht="12.75">
      <c r="A36" s="35" t="s">
        <v>56</v>
      </c>
      <c r="E36" s="40" t="s">
        <v>5</v>
      </c>
    </row>
    <row r="37" spans="1:5" ht="12.75">
      <c r="A37" t="s">
        <v>57</v>
      </c>
      <c r="E37" s="39" t="s">
        <v>5</v>
      </c>
    </row>
    <row r="38" spans="1:16" ht="25.5">
      <c r="A38" t="s">
        <v>50</v>
      </c>
      <c s="34" t="s">
        <v>79</v>
      </c>
      <c s="34" t="s">
        <v>5899</v>
      </c>
      <c s="35" t="s">
        <v>5</v>
      </c>
      <c s="6" t="s">
        <v>5900</v>
      </c>
      <c s="36" t="s">
        <v>228</v>
      </c>
      <c s="37">
        <v>3</v>
      </c>
      <c s="36">
        <v>0</v>
      </c>
      <c s="36">
        <f>ROUND(G38*H38,6)</f>
      </c>
      <c r="L38" s="38">
        <v>0</v>
      </c>
      <c s="32">
        <f>ROUND(ROUND(L38,2)*ROUND(G38,3),2)</f>
      </c>
      <c s="36" t="s">
        <v>98</v>
      </c>
      <c>
        <f>(M38*21)/100</f>
      </c>
      <c t="s">
        <v>28</v>
      </c>
    </row>
    <row r="39" spans="1:5" ht="25.5">
      <c r="A39" s="35" t="s">
        <v>55</v>
      </c>
      <c r="E39" s="39" t="s">
        <v>5900</v>
      </c>
    </row>
    <row r="40" spans="1:5" ht="12.75">
      <c r="A40" s="35" t="s">
        <v>56</v>
      </c>
      <c r="E40" s="40" t="s">
        <v>5</v>
      </c>
    </row>
    <row r="41" spans="1:5" ht="12.75">
      <c r="A41" t="s">
        <v>57</v>
      </c>
      <c r="E41" s="39" t="s">
        <v>5</v>
      </c>
    </row>
    <row r="42" spans="1:16" ht="12.75">
      <c r="A42" t="s">
        <v>50</v>
      </c>
      <c s="34" t="s">
        <v>82</v>
      </c>
      <c s="34" t="s">
        <v>5901</v>
      </c>
      <c s="35" t="s">
        <v>5</v>
      </c>
      <c s="6" t="s">
        <v>5902</v>
      </c>
      <c s="36" t="s">
        <v>228</v>
      </c>
      <c s="37">
        <v>191</v>
      </c>
      <c s="36">
        <v>0</v>
      </c>
      <c s="36">
        <f>ROUND(G42*H42,6)</f>
      </c>
      <c r="L42" s="38">
        <v>0</v>
      </c>
      <c s="32">
        <f>ROUND(ROUND(L42,2)*ROUND(G42,3),2)</f>
      </c>
      <c s="36" t="s">
        <v>98</v>
      </c>
      <c>
        <f>(M42*21)/100</f>
      </c>
      <c t="s">
        <v>28</v>
      </c>
    </row>
    <row r="43" spans="1:5" ht="12.75">
      <c r="A43" s="35" t="s">
        <v>55</v>
      </c>
      <c r="E43" s="39" t="s">
        <v>5902</v>
      </c>
    </row>
    <row r="44" spans="1:5" ht="12.75">
      <c r="A44" s="35" t="s">
        <v>56</v>
      </c>
      <c r="E44" s="40" t="s">
        <v>5</v>
      </c>
    </row>
    <row r="45" spans="1:5" ht="12.75">
      <c r="A45" t="s">
        <v>57</v>
      </c>
      <c r="E45" s="39" t="s">
        <v>5</v>
      </c>
    </row>
    <row r="46" spans="1:16" ht="12.75">
      <c r="A46" t="s">
        <v>50</v>
      </c>
      <c s="34" t="s">
        <v>86</v>
      </c>
      <c s="34" t="s">
        <v>5903</v>
      </c>
      <c s="35" t="s">
        <v>5</v>
      </c>
      <c s="6" t="s">
        <v>5904</v>
      </c>
      <c s="36" t="s">
        <v>228</v>
      </c>
      <c s="37">
        <v>191</v>
      </c>
      <c s="36">
        <v>0</v>
      </c>
      <c s="36">
        <f>ROUND(G46*H46,6)</f>
      </c>
      <c r="L46" s="38">
        <v>0</v>
      </c>
      <c s="32">
        <f>ROUND(ROUND(L46,2)*ROUND(G46,3),2)</f>
      </c>
      <c s="36" t="s">
        <v>98</v>
      </c>
      <c>
        <f>(M46*21)/100</f>
      </c>
      <c t="s">
        <v>28</v>
      </c>
    </row>
    <row r="47" spans="1:5" ht="12.75">
      <c r="A47" s="35" t="s">
        <v>55</v>
      </c>
      <c r="E47" s="39" t="s">
        <v>5904</v>
      </c>
    </row>
    <row r="48" spans="1:5" ht="12.75">
      <c r="A48" s="35" t="s">
        <v>56</v>
      </c>
      <c r="E48" s="40" t="s">
        <v>5</v>
      </c>
    </row>
    <row r="49" spans="1:5" ht="12.75">
      <c r="A49" t="s">
        <v>57</v>
      </c>
      <c r="E49" s="39" t="s">
        <v>5</v>
      </c>
    </row>
    <row r="50" spans="1:16" ht="12.75">
      <c r="A50" t="s">
        <v>50</v>
      </c>
      <c s="34" t="s">
        <v>89</v>
      </c>
      <c s="34" t="s">
        <v>5905</v>
      </c>
      <c s="35" t="s">
        <v>5</v>
      </c>
      <c s="6" t="s">
        <v>5906</v>
      </c>
      <c s="36" t="s">
        <v>228</v>
      </c>
      <c s="37">
        <v>6</v>
      </c>
      <c s="36">
        <v>0</v>
      </c>
      <c s="36">
        <f>ROUND(G50*H50,6)</f>
      </c>
      <c r="L50" s="38">
        <v>0</v>
      </c>
      <c s="32">
        <f>ROUND(ROUND(L50,2)*ROUND(G50,3),2)</f>
      </c>
      <c s="36" t="s">
        <v>98</v>
      </c>
      <c>
        <f>(M50*21)/100</f>
      </c>
      <c t="s">
        <v>28</v>
      </c>
    </row>
    <row r="51" spans="1:5" ht="12.75">
      <c r="A51" s="35" t="s">
        <v>55</v>
      </c>
      <c r="E51" s="39" t="s">
        <v>5906</v>
      </c>
    </row>
    <row r="52" spans="1:5" ht="12.75">
      <c r="A52" s="35" t="s">
        <v>56</v>
      </c>
      <c r="E52" s="40" t="s">
        <v>5</v>
      </c>
    </row>
    <row r="53" spans="1:5" ht="12.75">
      <c r="A53" t="s">
        <v>57</v>
      </c>
      <c r="E53" s="39" t="s">
        <v>5</v>
      </c>
    </row>
    <row r="54" spans="1:16" ht="12.75">
      <c r="A54" t="s">
        <v>50</v>
      </c>
      <c s="34" t="s">
        <v>92</v>
      </c>
      <c s="34" t="s">
        <v>5907</v>
      </c>
      <c s="35" t="s">
        <v>5</v>
      </c>
      <c s="6" t="s">
        <v>5908</v>
      </c>
      <c s="36" t="s">
        <v>228</v>
      </c>
      <c s="37">
        <v>6</v>
      </c>
      <c s="36">
        <v>0</v>
      </c>
      <c s="36">
        <f>ROUND(G54*H54,6)</f>
      </c>
      <c r="L54" s="38">
        <v>0</v>
      </c>
      <c s="32">
        <f>ROUND(ROUND(L54,2)*ROUND(G54,3),2)</f>
      </c>
      <c s="36" t="s">
        <v>98</v>
      </c>
      <c>
        <f>(M54*21)/100</f>
      </c>
      <c t="s">
        <v>28</v>
      </c>
    </row>
    <row r="55" spans="1:5" ht="12.75">
      <c r="A55" s="35" t="s">
        <v>55</v>
      </c>
      <c r="E55" s="39" t="s">
        <v>5908</v>
      </c>
    </row>
    <row r="56" spans="1:5" ht="12.75">
      <c r="A56" s="35" t="s">
        <v>56</v>
      </c>
      <c r="E56" s="40" t="s">
        <v>5</v>
      </c>
    </row>
    <row r="57" spans="1:5" ht="12.75">
      <c r="A57" t="s">
        <v>57</v>
      </c>
      <c r="E57" s="39" t="s">
        <v>5</v>
      </c>
    </row>
    <row r="58" spans="1:16" ht="12.75">
      <c r="A58" t="s">
        <v>50</v>
      </c>
      <c s="34" t="s">
        <v>95</v>
      </c>
      <c s="34" t="s">
        <v>5909</v>
      </c>
      <c s="35" t="s">
        <v>5</v>
      </c>
      <c s="6" t="s">
        <v>5910</v>
      </c>
      <c s="36" t="s">
        <v>228</v>
      </c>
      <c s="37">
        <v>388</v>
      </c>
      <c s="36">
        <v>0</v>
      </c>
      <c s="36">
        <f>ROUND(G58*H58,6)</f>
      </c>
      <c r="L58" s="38">
        <v>0</v>
      </c>
      <c s="32">
        <f>ROUND(ROUND(L58,2)*ROUND(G58,3),2)</f>
      </c>
      <c s="36" t="s">
        <v>98</v>
      </c>
      <c>
        <f>(M58*21)/100</f>
      </c>
      <c t="s">
        <v>28</v>
      </c>
    </row>
    <row r="59" spans="1:5" ht="12.75">
      <c r="A59" s="35" t="s">
        <v>55</v>
      </c>
      <c r="E59" s="39" t="s">
        <v>5910</v>
      </c>
    </row>
    <row r="60" spans="1:5" ht="12.75">
      <c r="A60" s="35" t="s">
        <v>56</v>
      </c>
      <c r="E60" s="40" t="s">
        <v>5</v>
      </c>
    </row>
    <row r="61" spans="1:5" ht="12.75">
      <c r="A61" t="s">
        <v>57</v>
      </c>
      <c r="E61" s="39" t="s">
        <v>5</v>
      </c>
    </row>
    <row r="62" spans="1:16" ht="12.75">
      <c r="A62" t="s">
        <v>50</v>
      </c>
      <c s="34" t="s">
        <v>101</v>
      </c>
      <c s="34" t="s">
        <v>5911</v>
      </c>
      <c s="35" t="s">
        <v>5</v>
      </c>
      <c s="6" t="s">
        <v>5912</v>
      </c>
      <c s="36" t="s">
        <v>228</v>
      </c>
      <c s="37">
        <v>6</v>
      </c>
      <c s="36">
        <v>0</v>
      </c>
      <c s="36">
        <f>ROUND(G62*H62,6)</f>
      </c>
      <c r="L62" s="38">
        <v>0</v>
      </c>
      <c s="32">
        <f>ROUND(ROUND(L62,2)*ROUND(G62,3),2)</f>
      </c>
      <c s="36" t="s">
        <v>98</v>
      </c>
      <c>
        <f>(M62*21)/100</f>
      </c>
      <c t="s">
        <v>28</v>
      </c>
    </row>
    <row r="63" spans="1:5" ht="12.75">
      <c r="A63" s="35" t="s">
        <v>55</v>
      </c>
      <c r="E63" s="39" t="s">
        <v>5912</v>
      </c>
    </row>
    <row r="64" spans="1:5" ht="12.75">
      <c r="A64" s="35" t="s">
        <v>56</v>
      </c>
      <c r="E64" s="40" t="s">
        <v>5</v>
      </c>
    </row>
    <row r="65" spans="1:5" ht="12.75">
      <c r="A65" t="s">
        <v>57</v>
      </c>
      <c r="E65" s="39" t="s">
        <v>5</v>
      </c>
    </row>
    <row r="66" spans="1:16" ht="12.75">
      <c r="A66" t="s">
        <v>50</v>
      </c>
      <c s="34" t="s">
        <v>104</v>
      </c>
      <c s="34" t="s">
        <v>5913</v>
      </c>
      <c s="35" t="s">
        <v>5</v>
      </c>
      <c s="6" t="s">
        <v>5914</v>
      </c>
      <c s="36" t="s">
        <v>228</v>
      </c>
      <c s="37">
        <v>1</v>
      </c>
      <c s="36">
        <v>0</v>
      </c>
      <c s="36">
        <f>ROUND(G66*H66,6)</f>
      </c>
      <c r="L66" s="38">
        <v>0</v>
      </c>
      <c s="32">
        <f>ROUND(ROUND(L66,2)*ROUND(G66,3),2)</f>
      </c>
      <c s="36" t="s">
        <v>98</v>
      </c>
      <c>
        <f>(M66*21)/100</f>
      </c>
      <c t="s">
        <v>28</v>
      </c>
    </row>
    <row r="67" spans="1:5" ht="12.75">
      <c r="A67" s="35" t="s">
        <v>55</v>
      </c>
      <c r="E67" s="39" t="s">
        <v>5914</v>
      </c>
    </row>
    <row r="68" spans="1:5" ht="12.75">
      <c r="A68" s="35" t="s">
        <v>56</v>
      </c>
      <c r="E68" s="40" t="s">
        <v>5</v>
      </c>
    </row>
    <row r="69" spans="1:5" ht="12.75">
      <c r="A69" t="s">
        <v>57</v>
      </c>
      <c r="E69" s="39" t="s">
        <v>5</v>
      </c>
    </row>
    <row r="70" spans="1:13" ht="12.75">
      <c r="A70" t="s">
        <v>47</v>
      </c>
      <c r="C70" s="31" t="s">
        <v>231</v>
      </c>
      <c r="E70" s="33" t="s">
        <v>5915</v>
      </c>
      <c r="J70" s="32">
        <f>0</f>
      </c>
      <c s="32">
        <f>0</f>
      </c>
      <c s="32">
        <f>0+L71+L75+L79+L83+L87+L91+L95+L99+L103+L107+L111</f>
      </c>
      <c s="32">
        <f>0+M71+M75+M79+M83+M87+M91+M95+M99+M103+M107+M111</f>
      </c>
    </row>
    <row r="71" spans="1:16" ht="25.5">
      <c r="A71" t="s">
        <v>50</v>
      </c>
      <c s="34" t="s">
        <v>109</v>
      </c>
      <c s="34" t="s">
        <v>5916</v>
      </c>
      <c s="35" t="s">
        <v>5</v>
      </c>
      <c s="6" t="s">
        <v>5917</v>
      </c>
      <c s="36" t="s">
        <v>228</v>
      </c>
      <c s="37">
        <v>1</v>
      </c>
      <c s="36">
        <v>0</v>
      </c>
      <c s="36">
        <f>ROUND(G71*H71,6)</f>
      </c>
      <c r="L71" s="38">
        <v>0</v>
      </c>
      <c s="32">
        <f>ROUND(ROUND(L71,2)*ROUND(G71,3),2)</f>
      </c>
      <c s="36" t="s">
        <v>98</v>
      </c>
      <c>
        <f>(M71*21)/100</f>
      </c>
      <c t="s">
        <v>28</v>
      </c>
    </row>
    <row r="72" spans="1:5" ht="25.5">
      <c r="A72" s="35" t="s">
        <v>55</v>
      </c>
      <c r="E72" s="39" t="s">
        <v>5917</v>
      </c>
    </row>
    <row r="73" spans="1:5" ht="12.75">
      <c r="A73" s="35" t="s">
        <v>56</v>
      </c>
      <c r="E73" s="40" t="s">
        <v>5</v>
      </c>
    </row>
    <row r="74" spans="1:5" ht="12.75">
      <c r="A74" t="s">
        <v>57</v>
      </c>
      <c r="E74" s="39" t="s">
        <v>5</v>
      </c>
    </row>
    <row r="75" spans="1:16" ht="12.75">
      <c r="A75" t="s">
        <v>50</v>
      </c>
      <c s="34" t="s">
        <v>112</v>
      </c>
      <c s="34" t="s">
        <v>5918</v>
      </c>
      <c s="35" t="s">
        <v>5</v>
      </c>
      <c s="6" t="s">
        <v>5919</v>
      </c>
      <c s="36" t="s">
        <v>228</v>
      </c>
      <c s="37">
        <v>2</v>
      </c>
      <c s="36">
        <v>0</v>
      </c>
      <c s="36">
        <f>ROUND(G75*H75,6)</f>
      </c>
      <c r="L75" s="38">
        <v>0</v>
      </c>
      <c s="32">
        <f>ROUND(ROUND(L75,2)*ROUND(G75,3),2)</f>
      </c>
      <c s="36" t="s">
        <v>98</v>
      </c>
      <c>
        <f>(M75*21)/100</f>
      </c>
      <c t="s">
        <v>28</v>
      </c>
    </row>
    <row r="76" spans="1:5" ht="12.75">
      <c r="A76" s="35" t="s">
        <v>55</v>
      </c>
      <c r="E76" s="39" t="s">
        <v>5919</v>
      </c>
    </row>
    <row r="77" spans="1:5" ht="12.75">
      <c r="A77" s="35" t="s">
        <v>56</v>
      </c>
      <c r="E77" s="40" t="s">
        <v>5</v>
      </c>
    </row>
    <row r="78" spans="1:5" ht="12.75">
      <c r="A78" t="s">
        <v>57</v>
      </c>
      <c r="E78" s="39" t="s">
        <v>5</v>
      </c>
    </row>
    <row r="79" spans="1:16" ht="12.75">
      <c r="A79" t="s">
        <v>50</v>
      </c>
      <c s="34" t="s">
        <v>115</v>
      </c>
      <c s="34" t="s">
        <v>5920</v>
      </c>
      <c s="35" t="s">
        <v>5</v>
      </c>
      <c s="6" t="s">
        <v>5921</v>
      </c>
      <c s="36" t="s">
        <v>228</v>
      </c>
      <c s="37">
        <v>1</v>
      </c>
      <c s="36">
        <v>0</v>
      </c>
      <c s="36">
        <f>ROUND(G79*H79,6)</f>
      </c>
      <c r="L79" s="38">
        <v>0</v>
      </c>
      <c s="32">
        <f>ROUND(ROUND(L79,2)*ROUND(G79,3),2)</f>
      </c>
      <c s="36" t="s">
        <v>98</v>
      </c>
      <c>
        <f>(M79*21)/100</f>
      </c>
      <c t="s">
        <v>28</v>
      </c>
    </row>
    <row r="80" spans="1:5" ht="12.75">
      <c r="A80" s="35" t="s">
        <v>55</v>
      </c>
      <c r="E80" s="39" t="s">
        <v>5921</v>
      </c>
    </row>
    <row r="81" spans="1:5" ht="12.75">
      <c r="A81" s="35" t="s">
        <v>56</v>
      </c>
      <c r="E81" s="40" t="s">
        <v>5</v>
      </c>
    </row>
    <row r="82" spans="1:5" ht="12.75">
      <c r="A82" t="s">
        <v>57</v>
      </c>
      <c r="E82" s="39" t="s">
        <v>5</v>
      </c>
    </row>
    <row r="83" spans="1:16" ht="12.75">
      <c r="A83" t="s">
        <v>50</v>
      </c>
      <c s="34" t="s">
        <v>118</v>
      </c>
      <c s="34" t="s">
        <v>5922</v>
      </c>
      <c s="35" t="s">
        <v>5</v>
      </c>
      <c s="6" t="s">
        <v>5923</v>
      </c>
      <c s="36" t="s">
        <v>228</v>
      </c>
      <c s="37">
        <v>8</v>
      </c>
      <c s="36">
        <v>0</v>
      </c>
      <c s="36">
        <f>ROUND(G83*H83,6)</f>
      </c>
      <c r="L83" s="38">
        <v>0</v>
      </c>
      <c s="32">
        <f>ROUND(ROUND(L83,2)*ROUND(G83,3),2)</f>
      </c>
      <c s="36" t="s">
        <v>98</v>
      </c>
      <c>
        <f>(M83*21)/100</f>
      </c>
      <c t="s">
        <v>28</v>
      </c>
    </row>
    <row r="84" spans="1:5" ht="12.75">
      <c r="A84" s="35" t="s">
        <v>55</v>
      </c>
      <c r="E84" s="39" t="s">
        <v>5923</v>
      </c>
    </row>
    <row r="85" spans="1:5" ht="12.75">
      <c r="A85" s="35" t="s">
        <v>56</v>
      </c>
      <c r="E85" s="40" t="s">
        <v>5</v>
      </c>
    </row>
    <row r="86" spans="1:5" ht="12.75">
      <c r="A86" t="s">
        <v>57</v>
      </c>
      <c r="E86" s="39" t="s">
        <v>5</v>
      </c>
    </row>
    <row r="87" spans="1:16" ht="25.5">
      <c r="A87" t="s">
        <v>50</v>
      </c>
      <c s="34" t="s">
        <v>121</v>
      </c>
      <c s="34" t="s">
        <v>5924</v>
      </c>
      <c s="35" t="s">
        <v>5</v>
      </c>
      <c s="6" t="s">
        <v>5925</v>
      </c>
      <c s="36" t="s">
        <v>228</v>
      </c>
      <c s="37">
        <v>2</v>
      </c>
      <c s="36">
        <v>0</v>
      </c>
      <c s="36">
        <f>ROUND(G87*H87,6)</f>
      </c>
      <c r="L87" s="38">
        <v>0</v>
      </c>
      <c s="32">
        <f>ROUND(ROUND(L87,2)*ROUND(G87,3),2)</f>
      </c>
      <c s="36" t="s">
        <v>98</v>
      </c>
      <c>
        <f>(M87*21)/100</f>
      </c>
      <c t="s">
        <v>28</v>
      </c>
    </row>
    <row r="88" spans="1:5" ht="38.25">
      <c r="A88" s="35" t="s">
        <v>55</v>
      </c>
      <c r="E88" s="39" t="s">
        <v>5926</v>
      </c>
    </row>
    <row r="89" spans="1:5" ht="12.75">
      <c r="A89" s="35" t="s">
        <v>56</v>
      </c>
      <c r="E89" s="40" t="s">
        <v>5</v>
      </c>
    </row>
    <row r="90" spans="1:5" ht="12.75">
      <c r="A90" t="s">
        <v>57</v>
      </c>
      <c r="E90" s="39" t="s">
        <v>5</v>
      </c>
    </row>
    <row r="91" spans="1:16" ht="25.5">
      <c r="A91" t="s">
        <v>50</v>
      </c>
      <c s="34" t="s">
        <v>124</v>
      </c>
      <c s="34" t="s">
        <v>5927</v>
      </c>
      <c s="35" t="s">
        <v>5</v>
      </c>
      <c s="6" t="s">
        <v>5928</v>
      </c>
      <c s="36" t="s">
        <v>228</v>
      </c>
      <c s="37">
        <v>7</v>
      </c>
      <c s="36">
        <v>0</v>
      </c>
      <c s="36">
        <f>ROUND(G91*H91,6)</f>
      </c>
      <c r="L91" s="38">
        <v>0</v>
      </c>
      <c s="32">
        <f>ROUND(ROUND(L91,2)*ROUND(G91,3),2)</f>
      </c>
      <c s="36" t="s">
        <v>98</v>
      </c>
      <c>
        <f>(M91*21)/100</f>
      </c>
      <c t="s">
        <v>28</v>
      </c>
    </row>
    <row r="92" spans="1:5" ht="25.5">
      <c r="A92" s="35" t="s">
        <v>55</v>
      </c>
      <c r="E92" s="39" t="s">
        <v>5928</v>
      </c>
    </row>
    <row r="93" spans="1:5" ht="12.75">
      <c r="A93" s="35" t="s">
        <v>56</v>
      </c>
      <c r="E93" s="40" t="s">
        <v>5</v>
      </c>
    </row>
    <row r="94" spans="1:5" ht="12.75">
      <c r="A94" t="s">
        <v>57</v>
      </c>
      <c r="E94" s="39" t="s">
        <v>5</v>
      </c>
    </row>
    <row r="95" spans="1:16" ht="12.75">
      <c r="A95" t="s">
        <v>50</v>
      </c>
      <c s="34" t="s">
        <v>127</v>
      </c>
      <c s="34" t="s">
        <v>5929</v>
      </c>
      <c s="35" t="s">
        <v>5</v>
      </c>
      <c s="6" t="s">
        <v>5930</v>
      </c>
      <c s="36" t="s">
        <v>228</v>
      </c>
      <c s="37">
        <v>19</v>
      </c>
      <c s="36">
        <v>0</v>
      </c>
      <c s="36">
        <f>ROUND(G95*H95,6)</f>
      </c>
      <c r="L95" s="38">
        <v>0</v>
      </c>
      <c s="32">
        <f>ROUND(ROUND(L95,2)*ROUND(G95,3),2)</f>
      </c>
      <c s="36" t="s">
        <v>98</v>
      </c>
      <c>
        <f>(M95*21)/100</f>
      </c>
      <c t="s">
        <v>28</v>
      </c>
    </row>
    <row r="96" spans="1:5" ht="12.75">
      <c r="A96" s="35" t="s">
        <v>55</v>
      </c>
      <c r="E96" s="39" t="s">
        <v>5930</v>
      </c>
    </row>
    <row r="97" spans="1:5" ht="12.75">
      <c r="A97" s="35" t="s">
        <v>56</v>
      </c>
      <c r="E97" s="40" t="s">
        <v>5</v>
      </c>
    </row>
    <row r="98" spans="1:5" ht="12.75">
      <c r="A98" t="s">
        <v>57</v>
      </c>
      <c r="E98" s="39" t="s">
        <v>5</v>
      </c>
    </row>
    <row r="99" spans="1:16" ht="12.75">
      <c r="A99" t="s">
        <v>50</v>
      </c>
      <c s="34" t="s">
        <v>130</v>
      </c>
      <c s="34" t="s">
        <v>5931</v>
      </c>
      <c s="35" t="s">
        <v>5</v>
      </c>
      <c s="6" t="s">
        <v>5932</v>
      </c>
      <c s="36" t="s">
        <v>228</v>
      </c>
      <c s="37">
        <v>74</v>
      </c>
      <c s="36">
        <v>0</v>
      </c>
      <c s="36">
        <f>ROUND(G99*H99,6)</f>
      </c>
      <c r="L99" s="38">
        <v>0</v>
      </c>
      <c s="32">
        <f>ROUND(ROUND(L99,2)*ROUND(G99,3),2)</f>
      </c>
      <c s="36" t="s">
        <v>98</v>
      </c>
      <c>
        <f>(M99*21)/100</f>
      </c>
      <c t="s">
        <v>28</v>
      </c>
    </row>
    <row r="100" spans="1:5" ht="12.75">
      <c r="A100" s="35" t="s">
        <v>55</v>
      </c>
      <c r="E100" s="39" t="s">
        <v>5932</v>
      </c>
    </row>
    <row r="101" spans="1:5" ht="12.75">
      <c r="A101" s="35" t="s">
        <v>56</v>
      </c>
      <c r="E101" s="40" t="s">
        <v>5</v>
      </c>
    </row>
    <row r="102" spans="1:5" ht="12.75">
      <c r="A102" t="s">
        <v>57</v>
      </c>
      <c r="E102" s="39" t="s">
        <v>5</v>
      </c>
    </row>
    <row r="103" spans="1:16" ht="12.75">
      <c r="A103" t="s">
        <v>50</v>
      </c>
      <c s="34" t="s">
        <v>135</v>
      </c>
      <c s="34" t="s">
        <v>5933</v>
      </c>
      <c s="35" t="s">
        <v>5</v>
      </c>
      <c s="6" t="s">
        <v>5934</v>
      </c>
      <c s="36" t="s">
        <v>228</v>
      </c>
      <c s="37">
        <v>13</v>
      </c>
      <c s="36">
        <v>0</v>
      </c>
      <c s="36">
        <f>ROUND(G103*H103,6)</f>
      </c>
      <c r="L103" s="38">
        <v>0</v>
      </c>
      <c s="32">
        <f>ROUND(ROUND(L103,2)*ROUND(G103,3),2)</f>
      </c>
      <c s="36" t="s">
        <v>98</v>
      </c>
      <c>
        <f>(M103*21)/100</f>
      </c>
      <c t="s">
        <v>28</v>
      </c>
    </row>
    <row r="104" spans="1:5" ht="12.75">
      <c r="A104" s="35" t="s">
        <v>55</v>
      </c>
      <c r="E104" s="39" t="s">
        <v>5934</v>
      </c>
    </row>
    <row r="105" spans="1:5" ht="12.75">
      <c r="A105" s="35" t="s">
        <v>56</v>
      </c>
      <c r="E105" s="40" t="s">
        <v>5</v>
      </c>
    </row>
    <row r="106" spans="1:5" ht="12.75">
      <c r="A106" t="s">
        <v>57</v>
      </c>
      <c r="E106" s="39" t="s">
        <v>5</v>
      </c>
    </row>
    <row r="107" spans="1:16" ht="12.75">
      <c r="A107" t="s">
        <v>50</v>
      </c>
      <c s="34" t="s">
        <v>138</v>
      </c>
      <c s="34" t="s">
        <v>5935</v>
      </c>
      <c s="35" t="s">
        <v>5</v>
      </c>
      <c s="6" t="s">
        <v>5936</v>
      </c>
      <c s="36" t="s">
        <v>228</v>
      </c>
      <c s="37">
        <v>2</v>
      </c>
      <c s="36">
        <v>0</v>
      </c>
      <c s="36">
        <f>ROUND(G107*H107,6)</f>
      </c>
      <c r="L107" s="38">
        <v>0</v>
      </c>
      <c s="32">
        <f>ROUND(ROUND(L107,2)*ROUND(G107,3),2)</f>
      </c>
      <c s="36" t="s">
        <v>98</v>
      </c>
      <c>
        <f>(M107*21)/100</f>
      </c>
      <c t="s">
        <v>28</v>
      </c>
    </row>
    <row r="108" spans="1:5" ht="12.75">
      <c r="A108" s="35" t="s">
        <v>55</v>
      </c>
      <c r="E108" s="39" t="s">
        <v>5936</v>
      </c>
    </row>
    <row r="109" spans="1:5" ht="12.75">
      <c r="A109" s="35" t="s">
        <v>56</v>
      </c>
      <c r="E109" s="40" t="s">
        <v>5</v>
      </c>
    </row>
    <row r="110" spans="1:5" ht="12.75">
      <c r="A110" t="s">
        <v>57</v>
      </c>
      <c r="E110" s="39" t="s">
        <v>5</v>
      </c>
    </row>
    <row r="111" spans="1:16" ht="12.75">
      <c r="A111" t="s">
        <v>50</v>
      </c>
      <c s="34" t="s">
        <v>141</v>
      </c>
      <c s="34" t="s">
        <v>5937</v>
      </c>
      <c s="35" t="s">
        <v>5</v>
      </c>
      <c s="6" t="s">
        <v>5938</v>
      </c>
      <c s="36" t="s">
        <v>228</v>
      </c>
      <c s="37">
        <v>1</v>
      </c>
      <c s="36">
        <v>0</v>
      </c>
      <c s="36">
        <f>ROUND(G111*H111,6)</f>
      </c>
      <c r="L111" s="38">
        <v>0</v>
      </c>
      <c s="32">
        <f>ROUND(ROUND(L111,2)*ROUND(G111,3),2)</f>
      </c>
      <c s="36" t="s">
        <v>98</v>
      </c>
      <c>
        <f>(M111*21)/100</f>
      </c>
      <c t="s">
        <v>28</v>
      </c>
    </row>
    <row r="112" spans="1:5" ht="12.75">
      <c r="A112" s="35" t="s">
        <v>55</v>
      </c>
      <c r="E112" s="39" t="s">
        <v>5938</v>
      </c>
    </row>
    <row r="113" spans="1:5" ht="12.75">
      <c r="A113" s="35" t="s">
        <v>56</v>
      </c>
      <c r="E113" s="40" t="s">
        <v>5</v>
      </c>
    </row>
    <row r="114" spans="1:5" ht="12.75">
      <c r="A114" t="s">
        <v>57</v>
      </c>
      <c r="E114" s="39" t="s">
        <v>5</v>
      </c>
    </row>
    <row r="115" spans="1:13" ht="12.75">
      <c r="A115" t="s">
        <v>47</v>
      </c>
      <c r="C115" s="31" t="s">
        <v>239</v>
      </c>
      <c r="E115" s="33" t="s">
        <v>5939</v>
      </c>
      <c r="J115" s="32">
        <f>0</f>
      </c>
      <c s="32">
        <f>0</f>
      </c>
      <c s="32">
        <f>0+L116+L120+L124+L128+L132+L136+L140+L144+L148</f>
      </c>
      <c s="32">
        <f>0+M116+M120+M124+M128+M132+M136+M140+M144+M148</f>
      </c>
    </row>
    <row r="116" spans="1:16" ht="12.75">
      <c r="A116" t="s">
        <v>50</v>
      </c>
      <c s="34" t="s">
        <v>144</v>
      </c>
      <c s="34" t="s">
        <v>5940</v>
      </c>
      <c s="35" t="s">
        <v>5</v>
      </c>
      <c s="6" t="s">
        <v>5941</v>
      </c>
      <c s="36" t="s">
        <v>228</v>
      </c>
      <c s="37">
        <v>1</v>
      </c>
      <c s="36">
        <v>0</v>
      </c>
      <c s="36">
        <f>ROUND(G116*H116,6)</f>
      </c>
      <c r="L116" s="38">
        <v>0</v>
      </c>
      <c s="32">
        <f>ROUND(ROUND(L116,2)*ROUND(G116,3),2)</f>
      </c>
      <c s="36" t="s">
        <v>98</v>
      </c>
      <c>
        <f>(M116*21)/100</f>
      </c>
      <c t="s">
        <v>28</v>
      </c>
    </row>
    <row r="117" spans="1:5" ht="12.75">
      <c r="A117" s="35" t="s">
        <v>55</v>
      </c>
      <c r="E117" s="39" t="s">
        <v>5941</v>
      </c>
    </row>
    <row r="118" spans="1:5" ht="12.75">
      <c r="A118" s="35" t="s">
        <v>56</v>
      </c>
      <c r="E118" s="40" t="s">
        <v>5</v>
      </c>
    </row>
    <row r="119" spans="1:5" ht="12.75">
      <c r="A119" t="s">
        <v>57</v>
      </c>
      <c r="E119" s="39" t="s">
        <v>5</v>
      </c>
    </row>
    <row r="120" spans="1:16" ht="12.75">
      <c r="A120" t="s">
        <v>50</v>
      </c>
      <c s="34" t="s">
        <v>149</v>
      </c>
      <c s="34" t="s">
        <v>5942</v>
      </c>
      <c s="35" t="s">
        <v>5</v>
      </c>
      <c s="6" t="s">
        <v>5943</v>
      </c>
      <c s="36" t="s">
        <v>228</v>
      </c>
      <c s="37">
        <v>1</v>
      </c>
      <c s="36">
        <v>0</v>
      </c>
      <c s="36">
        <f>ROUND(G120*H120,6)</f>
      </c>
      <c r="L120" s="38">
        <v>0</v>
      </c>
      <c s="32">
        <f>ROUND(ROUND(L120,2)*ROUND(G120,3),2)</f>
      </c>
      <c s="36" t="s">
        <v>98</v>
      </c>
      <c>
        <f>(M120*21)/100</f>
      </c>
      <c t="s">
        <v>28</v>
      </c>
    </row>
    <row r="121" spans="1:5" ht="12.75">
      <c r="A121" s="35" t="s">
        <v>55</v>
      </c>
      <c r="E121" s="39" t="s">
        <v>5943</v>
      </c>
    </row>
    <row r="122" spans="1:5" ht="12.75">
      <c r="A122" s="35" t="s">
        <v>56</v>
      </c>
      <c r="E122" s="40" t="s">
        <v>5</v>
      </c>
    </row>
    <row r="123" spans="1:5" ht="12.75">
      <c r="A123" t="s">
        <v>57</v>
      </c>
      <c r="E123" s="39" t="s">
        <v>5</v>
      </c>
    </row>
    <row r="124" spans="1:16" ht="12.75">
      <c r="A124" t="s">
        <v>50</v>
      </c>
      <c s="34" t="s">
        <v>152</v>
      </c>
      <c s="34" t="s">
        <v>5944</v>
      </c>
      <c s="35" t="s">
        <v>5</v>
      </c>
      <c s="6" t="s">
        <v>5945</v>
      </c>
      <c s="36" t="s">
        <v>228</v>
      </c>
      <c s="37">
        <v>1</v>
      </c>
      <c s="36">
        <v>0</v>
      </c>
      <c s="36">
        <f>ROUND(G124*H124,6)</f>
      </c>
      <c r="L124" s="38">
        <v>0</v>
      </c>
      <c s="32">
        <f>ROUND(ROUND(L124,2)*ROUND(G124,3),2)</f>
      </c>
      <c s="36" t="s">
        <v>98</v>
      </c>
      <c>
        <f>(M124*21)/100</f>
      </c>
      <c t="s">
        <v>28</v>
      </c>
    </row>
    <row r="125" spans="1:5" ht="12.75">
      <c r="A125" s="35" t="s">
        <v>55</v>
      </c>
      <c r="E125" s="39" t="s">
        <v>5945</v>
      </c>
    </row>
    <row r="126" spans="1:5" ht="12.75">
      <c r="A126" s="35" t="s">
        <v>56</v>
      </c>
      <c r="E126" s="40" t="s">
        <v>5</v>
      </c>
    </row>
    <row r="127" spans="1:5" ht="12.75">
      <c r="A127" t="s">
        <v>57</v>
      </c>
      <c r="E127" s="39" t="s">
        <v>5</v>
      </c>
    </row>
    <row r="128" spans="1:16" ht="12.75">
      <c r="A128" t="s">
        <v>50</v>
      </c>
      <c s="34" t="s">
        <v>156</v>
      </c>
      <c s="34" t="s">
        <v>5946</v>
      </c>
      <c s="35" t="s">
        <v>5</v>
      </c>
      <c s="6" t="s">
        <v>5947</v>
      </c>
      <c s="36" t="s">
        <v>228</v>
      </c>
      <c s="37">
        <v>1</v>
      </c>
      <c s="36">
        <v>0</v>
      </c>
      <c s="36">
        <f>ROUND(G128*H128,6)</f>
      </c>
      <c r="L128" s="38">
        <v>0</v>
      </c>
      <c s="32">
        <f>ROUND(ROUND(L128,2)*ROUND(G128,3),2)</f>
      </c>
      <c s="36" t="s">
        <v>98</v>
      </c>
      <c>
        <f>(M128*21)/100</f>
      </c>
      <c t="s">
        <v>28</v>
      </c>
    </row>
    <row r="129" spans="1:5" ht="12.75">
      <c r="A129" s="35" t="s">
        <v>55</v>
      </c>
      <c r="E129" s="39" t="s">
        <v>5947</v>
      </c>
    </row>
    <row r="130" spans="1:5" ht="12.75">
      <c r="A130" s="35" t="s">
        <v>56</v>
      </c>
      <c r="E130" s="40" t="s">
        <v>5</v>
      </c>
    </row>
    <row r="131" spans="1:5" ht="12.75">
      <c r="A131" t="s">
        <v>57</v>
      </c>
      <c r="E131" s="39" t="s">
        <v>5</v>
      </c>
    </row>
    <row r="132" spans="1:16" ht="12.75">
      <c r="A132" t="s">
        <v>50</v>
      </c>
      <c s="34" t="s">
        <v>159</v>
      </c>
      <c s="34" t="s">
        <v>5948</v>
      </c>
      <c s="35" t="s">
        <v>5</v>
      </c>
      <c s="6" t="s">
        <v>5949</v>
      </c>
      <c s="36" t="s">
        <v>228</v>
      </c>
      <c s="37">
        <v>49</v>
      </c>
      <c s="36">
        <v>0</v>
      </c>
      <c s="36">
        <f>ROUND(G132*H132,6)</f>
      </c>
      <c r="L132" s="38">
        <v>0</v>
      </c>
      <c s="32">
        <f>ROUND(ROUND(L132,2)*ROUND(G132,3),2)</f>
      </c>
      <c s="36" t="s">
        <v>98</v>
      </c>
      <c>
        <f>(M132*21)/100</f>
      </c>
      <c t="s">
        <v>28</v>
      </c>
    </row>
    <row r="133" spans="1:5" ht="12.75">
      <c r="A133" s="35" t="s">
        <v>55</v>
      </c>
      <c r="E133" s="39" t="s">
        <v>5949</v>
      </c>
    </row>
    <row r="134" spans="1:5" ht="12.75">
      <c r="A134" s="35" t="s">
        <v>56</v>
      </c>
      <c r="E134" s="40" t="s">
        <v>5</v>
      </c>
    </row>
    <row r="135" spans="1:5" ht="12.75">
      <c r="A135" t="s">
        <v>57</v>
      </c>
      <c r="E135" s="39" t="s">
        <v>5</v>
      </c>
    </row>
    <row r="136" spans="1:16" ht="12.75">
      <c r="A136" t="s">
        <v>50</v>
      </c>
      <c s="34" t="s">
        <v>162</v>
      </c>
      <c s="34" t="s">
        <v>5950</v>
      </c>
      <c s="35" t="s">
        <v>5</v>
      </c>
      <c s="6" t="s">
        <v>5951</v>
      </c>
      <c s="36" t="s">
        <v>228</v>
      </c>
      <c s="37">
        <v>49</v>
      </c>
      <c s="36">
        <v>0</v>
      </c>
      <c s="36">
        <f>ROUND(G136*H136,6)</f>
      </c>
      <c r="L136" s="38">
        <v>0</v>
      </c>
      <c s="32">
        <f>ROUND(ROUND(L136,2)*ROUND(G136,3),2)</f>
      </c>
      <c s="36" t="s">
        <v>98</v>
      </c>
      <c>
        <f>(M136*21)/100</f>
      </c>
      <c t="s">
        <v>28</v>
      </c>
    </row>
    <row r="137" spans="1:5" ht="12.75">
      <c r="A137" s="35" t="s">
        <v>55</v>
      </c>
      <c r="E137" s="39" t="s">
        <v>5951</v>
      </c>
    </row>
    <row r="138" spans="1:5" ht="12.75">
      <c r="A138" s="35" t="s">
        <v>56</v>
      </c>
      <c r="E138" s="40" t="s">
        <v>5</v>
      </c>
    </row>
    <row r="139" spans="1:5" ht="12.75">
      <c r="A139" t="s">
        <v>57</v>
      </c>
      <c r="E139" s="39" t="s">
        <v>5</v>
      </c>
    </row>
    <row r="140" spans="1:16" ht="12.75">
      <c r="A140" t="s">
        <v>50</v>
      </c>
      <c s="34" t="s">
        <v>165</v>
      </c>
      <c s="34" t="s">
        <v>5952</v>
      </c>
      <c s="35" t="s">
        <v>5</v>
      </c>
      <c s="6" t="s">
        <v>5953</v>
      </c>
      <c s="36" t="s">
        <v>228</v>
      </c>
      <c s="37">
        <v>49</v>
      </c>
      <c s="36">
        <v>0</v>
      </c>
      <c s="36">
        <f>ROUND(G140*H140,6)</f>
      </c>
      <c r="L140" s="38">
        <v>0</v>
      </c>
      <c s="32">
        <f>ROUND(ROUND(L140,2)*ROUND(G140,3),2)</f>
      </c>
      <c s="36" t="s">
        <v>98</v>
      </c>
      <c>
        <f>(M140*21)/100</f>
      </c>
      <c t="s">
        <v>28</v>
      </c>
    </row>
    <row r="141" spans="1:5" ht="12.75">
      <c r="A141" s="35" t="s">
        <v>55</v>
      </c>
      <c r="E141" s="39" t="s">
        <v>5953</v>
      </c>
    </row>
    <row r="142" spans="1:5" ht="12.75">
      <c r="A142" s="35" t="s">
        <v>56</v>
      </c>
      <c r="E142" s="40" t="s">
        <v>5</v>
      </c>
    </row>
    <row r="143" spans="1:5" ht="12.75">
      <c r="A143" t="s">
        <v>57</v>
      </c>
      <c r="E143" s="39" t="s">
        <v>5</v>
      </c>
    </row>
    <row r="144" spans="1:16" ht="12.75">
      <c r="A144" t="s">
        <v>50</v>
      </c>
      <c s="34" t="s">
        <v>169</v>
      </c>
      <c s="34" t="s">
        <v>5954</v>
      </c>
      <c s="35" t="s">
        <v>5</v>
      </c>
      <c s="6" t="s">
        <v>5955</v>
      </c>
      <c s="36" t="s">
        <v>228</v>
      </c>
      <c s="37">
        <v>1</v>
      </c>
      <c s="36">
        <v>0</v>
      </c>
      <c s="36">
        <f>ROUND(G144*H144,6)</f>
      </c>
      <c r="L144" s="38">
        <v>0</v>
      </c>
      <c s="32">
        <f>ROUND(ROUND(L144,2)*ROUND(G144,3),2)</f>
      </c>
      <c s="36" t="s">
        <v>98</v>
      </c>
      <c>
        <f>(M144*21)/100</f>
      </c>
      <c t="s">
        <v>28</v>
      </c>
    </row>
    <row r="145" spans="1:5" ht="12.75">
      <c r="A145" s="35" t="s">
        <v>55</v>
      </c>
      <c r="E145" s="39" t="s">
        <v>5955</v>
      </c>
    </row>
    <row r="146" spans="1:5" ht="12.75">
      <c r="A146" s="35" t="s">
        <v>56</v>
      </c>
      <c r="E146" s="40" t="s">
        <v>5</v>
      </c>
    </row>
    <row r="147" spans="1:5" ht="12.75">
      <c r="A147" t="s">
        <v>57</v>
      </c>
      <c r="E147" s="39" t="s">
        <v>5</v>
      </c>
    </row>
    <row r="148" spans="1:16" ht="12.75">
      <c r="A148" t="s">
        <v>50</v>
      </c>
      <c s="34" t="s">
        <v>172</v>
      </c>
      <c s="34" t="s">
        <v>5956</v>
      </c>
      <c s="35" t="s">
        <v>5</v>
      </c>
      <c s="6" t="s">
        <v>5957</v>
      </c>
      <c s="36" t="s">
        <v>228</v>
      </c>
      <c s="37">
        <v>1</v>
      </c>
      <c s="36">
        <v>0</v>
      </c>
      <c s="36">
        <f>ROUND(G148*H148,6)</f>
      </c>
      <c r="L148" s="38">
        <v>0</v>
      </c>
      <c s="32">
        <f>ROUND(ROUND(L148,2)*ROUND(G148,3),2)</f>
      </c>
      <c s="36" t="s">
        <v>98</v>
      </c>
      <c>
        <f>(M148*21)/100</f>
      </c>
      <c t="s">
        <v>28</v>
      </c>
    </row>
    <row r="149" spans="1:5" ht="12.75">
      <c r="A149" s="35" t="s">
        <v>55</v>
      </c>
      <c r="E149" s="39" t="s">
        <v>5957</v>
      </c>
    </row>
    <row r="150" spans="1:5" ht="12.75">
      <c r="A150" s="35" t="s">
        <v>56</v>
      </c>
      <c r="E150" s="40" t="s">
        <v>5</v>
      </c>
    </row>
    <row r="151" spans="1:5" ht="12.75">
      <c r="A151" t="s">
        <v>57</v>
      </c>
      <c r="E151" s="39" t="s">
        <v>5</v>
      </c>
    </row>
    <row r="152" spans="1:13" ht="12.75">
      <c r="A152" t="s">
        <v>47</v>
      </c>
      <c r="C152" s="31" t="s">
        <v>251</v>
      </c>
      <c r="E152" s="33" t="s">
        <v>5958</v>
      </c>
      <c r="J152" s="32">
        <f>0</f>
      </c>
      <c s="32">
        <f>0</f>
      </c>
      <c s="32">
        <f>0+L153+L157+L161+L165+L169+L173+L177+L181+L185+L189+L193+L197+L201</f>
      </c>
      <c s="32">
        <f>0+M153+M157+M161+M165+M169+M173+M177+M181+M185+M189+M193+M197+M201</f>
      </c>
    </row>
    <row r="153" spans="1:16" ht="12.75">
      <c r="A153" t="s">
        <v>50</v>
      </c>
      <c s="34" t="s">
        <v>175</v>
      </c>
      <c s="34" t="s">
        <v>5959</v>
      </c>
      <c s="35" t="s">
        <v>5</v>
      </c>
      <c s="6" t="s">
        <v>5960</v>
      </c>
      <c s="36" t="s">
        <v>78</v>
      </c>
      <c s="37">
        <v>21750</v>
      </c>
      <c s="36">
        <v>0</v>
      </c>
      <c s="36">
        <f>ROUND(G153*H153,6)</f>
      </c>
      <c r="L153" s="38">
        <v>0</v>
      </c>
      <c s="32">
        <f>ROUND(ROUND(L153,2)*ROUND(G153,3),2)</f>
      </c>
      <c s="36" t="s">
        <v>98</v>
      </c>
      <c>
        <f>(M153*21)/100</f>
      </c>
      <c t="s">
        <v>28</v>
      </c>
    </row>
    <row r="154" spans="1:5" ht="12.75">
      <c r="A154" s="35" t="s">
        <v>55</v>
      </c>
      <c r="E154" s="39" t="s">
        <v>5960</v>
      </c>
    </row>
    <row r="155" spans="1:5" ht="12.75">
      <c r="A155" s="35" t="s">
        <v>56</v>
      </c>
      <c r="E155" s="40" t="s">
        <v>5</v>
      </c>
    </row>
    <row r="156" spans="1:5" ht="12.75">
      <c r="A156" t="s">
        <v>57</v>
      </c>
      <c r="E156" s="39" t="s">
        <v>5</v>
      </c>
    </row>
    <row r="157" spans="1:16" ht="12.75">
      <c r="A157" t="s">
        <v>50</v>
      </c>
      <c s="34" t="s">
        <v>180</v>
      </c>
      <c s="34" t="s">
        <v>5961</v>
      </c>
      <c s="35" t="s">
        <v>5</v>
      </c>
      <c s="6" t="s">
        <v>5962</v>
      </c>
      <c s="36" t="s">
        <v>228</v>
      </c>
      <c s="37">
        <v>3300</v>
      </c>
      <c s="36">
        <v>0</v>
      </c>
      <c s="36">
        <f>ROUND(G157*H157,6)</f>
      </c>
      <c r="L157" s="38">
        <v>0</v>
      </c>
      <c s="32">
        <f>ROUND(ROUND(L157,2)*ROUND(G157,3),2)</f>
      </c>
      <c s="36" t="s">
        <v>98</v>
      </c>
      <c>
        <f>(M157*21)/100</f>
      </c>
      <c t="s">
        <v>28</v>
      </c>
    </row>
    <row r="158" spans="1:5" ht="12.75">
      <c r="A158" s="35" t="s">
        <v>55</v>
      </c>
      <c r="E158" s="39" t="s">
        <v>5962</v>
      </c>
    </row>
    <row r="159" spans="1:5" ht="12.75">
      <c r="A159" s="35" t="s">
        <v>56</v>
      </c>
      <c r="E159" s="40" t="s">
        <v>5</v>
      </c>
    </row>
    <row r="160" spans="1:5" ht="12.75">
      <c r="A160" t="s">
        <v>57</v>
      </c>
      <c r="E160" s="39" t="s">
        <v>5</v>
      </c>
    </row>
    <row r="161" spans="1:16" ht="12.75">
      <c r="A161" t="s">
        <v>50</v>
      </c>
      <c s="34" t="s">
        <v>183</v>
      </c>
      <c s="34" t="s">
        <v>5963</v>
      </c>
      <c s="35" t="s">
        <v>5</v>
      </c>
      <c s="6" t="s">
        <v>5964</v>
      </c>
      <c s="36" t="s">
        <v>78</v>
      </c>
      <c s="37">
        <v>500</v>
      </c>
      <c s="36">
        <v>0</v>
      </c>
      <c s="36">
        <f>ROUND(G161*H161,6)</f>
      </c>
      <c r="L161" s="38">
        <v>0</v>
      </c>
      <c s="32">
        <f>ROUND(ROUND(L161,2)*ROUND(G161,3),2)</f>
      </c>
      <c s="36" t="s">
        <v>98</v>
      </c>
      <c>
        <f>(M161*21)/100</f>
      </c>
      <c t="s">
        <v>28</v>
      </c>
    </row>
    <row r="162" spans="1:5" ht="12.75">
      <c r="A162" s="35" t="s">
        <v>55</v>
      </c>
      <c r="E162" s="39" t="s">
        <v>5964</v>
      </c>
    </row>
    <row r="163" spans="1:5" ht="12.75">
      <c r="A163" s="35" t="s">
        <v>56</v>
      </c>
      <c r="E163" s="40" t="s">
        <v>5</v>
      </c>
    </row>
    <row r="164" spans="1:5" ht="12.75">
      <c r="A164" t="s">
        <v>57</v>
      </c>
      <c r="E164" s="39" t="s">
        <v>5</v>
      </c>
    </row>
    <row r="165" spans="1:16" ht="12.75">
      <c r="A165" t="s">
        <v>50</v>
      </c>
      <c s="34" t="s">
        <v>186</v>
      </c>
      <c s="34" t="s">
        <v>5965</v>
      </c>
      <c s="35" t="s">
        <v>5</v>
      </c>
      <c s="6" t="s">
        <v>5966</v>
      </c>
      <c s="36" t="s">
        <v>78</v>
      </c>
      <c s="37">
        <v>110</v>
      </c>
      <c s="36">
        <v>0</v>
      </c>
      <c s="36">
        <f>ROUND(G165*H165,6)</f>
      </c>
      <c r="L165" s="38">
        <v>0</v>
      </c>
      <c s="32">
        <f>ROUND(ROUND(L165,2)*ROUND(G165,3),2)</f>
      </c>
      <c s="36" t="s">
        <v>98</v>
      </c>
      <c>
        <f>(M165*21)/100</f>
      </c>
      <c t="s">
        <v>28</v>
      </c>
    </row>
    <row r="166" spans="1:5" ht="12.75">
      <c r="A166" s="35" t="s">
        <v>55</v>
      </c>
      <c r="E166" s="39" t="s">
        <v>5966</v>
      </c>
    </row>
    <row r="167" spans="1:5" ht="12.75">
      <c r="A167" s="35" t="s">
        <v>56</v>
      </c>
      <c r="E167" s="40" t="s">
        <v>5</v>
      </c>
    </row>
    <row r="168" spans="1:5" ht="12.75">
      <c r="A168" t="s">
        <v>57</v>
      </c>
      <c r="E168" s="39" t="s">
        <v>5</v>
      </c>
    </row>
    <row r="169" spans="1:16" ht="12.75">
      <c r="A169" t="s">
        <v>50</v>
      </c>
      <c s="34" t="s">
        <v>189</v>
      </c>
      <c s="34" t="s">
        <v>5967</v>
      </c>
      <c s="35" t="s">
        <v>5</v>
      </c>
      <c s="6" t="s">
        <v>5968</v>
      </c>
      <c s="36" t="s">
        <v>228</v>
      </c>
      <c s="37">
        <v>206</v>
      </c>
      <c s="36">
        <v>0</v>
      </c>
      <c s="36">
        <f>ROUND(G169*H169,6)</f>
      </c>
      <c r="L169" s="38">
        <v>0</v>
      </c>
      <c s="32">
        <f>ROUND(ROUND(L169,2)*ROUND(G169,3),2)</f>
      </c>
      <c s="36" t="s">
        <v>98</v>
      </c>
      <c>
        <f>(M169*21)/100</f>
      </c>
      <c t="s">
        <v>28</v>
      </c>
    </row>
    <row r="170" spans="1:5" ht="12.75">
      <c r="A170" s="35" t="s">
        <v>55</v>
      </c>
      <c r="E170" s="39" t="s">
        <v>5968</v>
      </c>
    </row>
    <row r="171" spans="1:5" ht="12.75">
      <c r="A171" s="35" t="s">
        <v>56</v>
      </c>
      <c r="E171" s="40" t="s">
        <v>5</v>
      </c>
    </row>
    <row r="172" spans="1:5" ht="12.75">
      <c r="A172" t="s">
        <v>57</v>
      </c>
      <c r="E172" s="39" t="s">
        <v>5</v>
      </c>
    </row>
    <row r="173" spans="1:16" ht="12.75">
      <c r="A173" t="s">
        <v>50</v>
      </c>
      <c s="34" t="s">
        <v>474</v>
      </c>
      <c s="34" t="s">
        <v>5969</v>
      </c>
      <c s="35" t="s">
        <v>5</v>
      </c>
      <c s="6" t="s">
        <v>5970</v>
      </c>
      <c s="36" t="s">
        <v>78</v>
      </c>
      <c s="37">
        <v>30</v>
      </c>
      <c s="36">
        <v>0</v>
      </c>
      <c s="36">
        <f>ROUND(G173*H173,6)</f>
      </c>
      <c r="L173" s="38">
        <v>0</v>
      </c>
      <c s="32">
        <f>ROUND(ROUND(L173,2)*ROUND(G173,3),2)</f>
      </c>
      <c s="36" t="s">
        <v>98</v>
      </c>
      <c>
        <f>(M173*21)/100</f>
      </c>
      <c t="s">
        <v>28</v>
      </c>
    </row>
    <row r="174" spans="1:5" ht="12.75">
      <c r="A174" s="35" t="s">
        <v>55</v>
      </c>
      <c r="E174" s="39" t="s">
        <v>5970</v>
      </c>
    </row>
    <row r="175" spans="1:5" ht="12.75">
      <c r="A175" s="35" t="s">
        <v>56</v>
      </c>
      <c r="E175" s="40" t="s">
        <v>5</v>
      </c>
    </row>
    <row r="176" spans="1:5" ht="12.75">
      <c r="A176" t="s">
        <v>57</v>
      </c>
      <c r="E176" s="39" t="s">
        <v>5</v>
      </c>
    </row>
    <row r="177" spans="1:16" ht="12.75">
      <c r="A177" t="s">
        <v>50</v>
      </c>
      <c s="34" t="s">
        <v>192</v>
      </c>
      <c s="34" t="s">
        <v>5971</v>
      </c>
      <c s="35" t="s">
        <v>5</v>
      </c>
      <c s="6" t="s">
        <v>5972</v>
      </c>
      <c s="36" t="s">
        <v>78</v>
      </c>
      <c s="37">
        <v>30</v>
      </c>
      <c s="36">
        <v>0</v>
      </c>
      <c s="36">
        <f>ROUND(G177*H177,6)</f>
      </c>
      <c r="L177" s="38">
        <v>0</v>
      </c>
      <c s="32">
        <f>ROUND(ROUND(L177,2)*ROUND(G177,3),2)</f>
      </c>
      <c s="36" t="s">
        <v>98</v>
      </c>
      <c>
        <f>(M177*21)/100</f>
      </c>
      <c t="s">
        <v>28</v>
      </c>
    </row>
    <row r="178" spans="1:5" ht="12.75">
      <c r="A178" s="35" t="s">
        <v>55</v>
      </c>
      <c r="E178" s="39" t="s">
        <v>5972</v>
      </c>
    </row>
    <row r="179" spans="1:5" ht="12.75">
      <c r="A179" s="35" t="s">
        <v>56</v>
      </c>
      <c r="E179" s="40" t="s">
        <v>5</v>
      </c>
    </row>
    <row r="180" spans="1:5" ht="12.75">
      <c r="A180" t="s">
        <v>57</v>
      </c>
      <c r="E180" s="39" t="s">
        <v>5</v>
      </c>
    </row>
    <row r="181" spans="1:16" ht="12.75">
      <c r="A181" t="s">
        <v>50</v>
      </c>
      <c s="34" t="s">
        <v>197</v>
      </c>
      <c s="34" t="s">
        <v>5973</v>
      </c>
      <c s="35" t="s">
        <v>5</v>
      </c>
      <c s="6" t="s">
        <v>5974</v>
      </c>
      <c s="36" t="s">
        <v>78</v>
      </c>
      <c s="37">
        <v>66</v>
      </c>
      <c s="36">
        <v>0</v>
      </c>
      <c s="36">
        <f>ROUND(G181*H181,6)</f>
      </c>
      <c r="L181" s="38">
        <v>0</v>
      </c>
      <c s="32">
        <f>ROUND(ROUND(L181,2)*ROUND(G181,3),2)</f>
      </c>
      <c s="36" t="s">
        <v>98</v>
      </c>
      <c>
        <f>(M181*21)/100</f>
      </c>
      <c t="s">
        <v>28</v>
      </c>
    </row>
    <row r="182" spans="1:5" ht="12.75">
      <c r="A182" s="35" t="s">
        <v>55</v>
      </c>
      <c r="E182" s="39" t="s">
        <v>5974</v>
      </c>
    </row>
    <row r="183" spans="1:5" ht="12.75">
      <c r="A183" s="35" t="s">
        <v>56</v>
      </c>
      <c r="E183" s="40" t="s">
        <v>5</v>
      </c>
    </row>
    <row r="184" spans="1:5" ht="12.75">
      <c r="A184" t="s">
        <v>57</v>
      </c>
      <c r="E184" s="39" t="s">
        <v>5</v>
      </c>
    </row>
    <row r="185" spans="1:16" ht="12.75">
      <c r="A185" t="s">
        <v>50</v>
      </c>
      <c s="34" t="s">
        <v>203</v>
      </c>
      <c s="34" t="s">
        <v>5975</v>
      </c>
      <c s="35" t="s">
        <v>5</v>
      </c>
      <c s="6" t="s">
        <v>5976</v>
      </c>
      <c s="36" t="s">
        <v>78</v>
      </c>
      <c s="37">
        <v>66</v>
      </c>
      <c s="36">
        <v>0</v>
      </c>
      <c s="36">
        <f>ROUND(G185*H185,6)</f>
      </c>
      <c r="L185" s="38">
        <v>0</v>
      </c>
      <c s="32">
        <f>ROUND(ROUND(L185,2)*ROUND(G185,3),2)</f>
      </c>
      <c s="36" t="s">
        <v>98</v>
      </c>
      <c>
        <f>(M185*21)/100</f>
      </c>
      <c t="s">
        <v>28</v>
      </c>
    </row>
    <row r="186" spans="1:5" ht="12.75">
      <c r="A186" s="35" t="s">
        <v>55</v>
      </c>
      <c r="E186" s="39" t="s">
        <v>5976</v>
      </c>
    </row>
    <row r="187" spans="1:5" ht="12.75">
      <c r="A187" s="35" t="s">
        <v>56</v>
      </c>
      <c r="E187" s="40" t="s">
        <v>5</v>
      </c>
    </row>
    <row r="188" spans="1:5" ht="12.75">
      <c r="A188" t="s">
        <v>57</v>
      </c>
      <c r="E188" s="39" t="s">
        <v>5</v>
      </c>
    </row>
    <row r="189" spans="1:16" ht="12.75">
      <c r="A189" t="s">
        <v>50</v>
      </c>
      <c s="34" t="s">
        <v>208</v>
      </c>
      <c s="34" t="s">
        <v>5977</v>
      </c>
      <c s="35" t="s">
        <v>5</v>
      </c>
      <c s="6" t="s">
        <v>5978</v>
      </c>
      <c s="36" t="s">
        <v>78</v>
      </c>
      <c s="37">
        <v>200</v>
      </c>
      <c s="36">
        <v>0</v>
      </c>
      <c s="36">
        <f>ROUND(G189*H189,6)</f>
      </c>
      <c r="L189" s="38">
        <v>0</v>
      </c>
      <c s="32">
        <f>ROUND(ROUND(L189,2)*ROUND(G189,3),2)</f>
      </c>
      <c s="36" t="s">
        <v>98</v>
      </c>
      <c>
        <f>(M189*21)/100</f>
      </c>
      <c t="s">
        <v>28</v>
      </c>
    </row>
    <row r="190" spans="1:5" ht="12.75">
      <c r="A190" s="35" t="s">
        <v>55</v>
      </c>
      <c r="E190" s="39" t="s">
        <v>5978</v>
      </c>
    </row>
    <row r="191" spans="1:5" ht="12.75">
      <c r="A191" s="35" t="s">
        <v>56</v>
      </c>
      <c r="E191" s="40" t="s">
        <v>5</v>
      </c>
    </row>
    <row r="192" spans="1:5" ht="12.75">
      <c r="A192" t="s">
        <v>57</v>
      </c>
      <c r="E192" s="39" t="s">
        <v>5</v>
      </c>
    </row>
    <row r="193" spans="1:16" ht="12.75">
      <c r="A193" t="s">
        <v>50</v>
      </c>
      <c s="34" t="s">
        <v>213</v>
      </c>
      <c s="34" t="s">
        <v>5979</v>
      </c>
      <c s="35" t="s">
        <v>5</v>
      </c>
      <c s="6" t="s">
        <v>5980</v>
      </c>
      <c s="36" t="s">
        <v>78</v>
      </c>
      <c s="37">
        <v>200</v>
      </c>
      <c s="36">
        <v>0</v>
      </c>
      <c s="36">
        <f>ROUND(G193*H193,6)</f>
      </c>
      <c r="L193" s="38">
        <v>0</v>
      </c>
      <c s="32">
        <f>ROUND(ROUND(L193,2)*ROUND(G193,3),2)</f>
      </c>
      <c s="36" t="s">
        <v>98</v>
      </c>
      <c>
        <f>(M193*21)/100</f>
      </c>
      <c t="s">
        <v>28</v>
      </c>
    </row>
    <row r="194" spans="1:5" ht="12.75">
      <c r="A194" s="35" t="s">
        <v>55</v>
      </c>
      <c r="E194" s="39" t="s">
        <v>5980</v>
      </c>
    </row>
    <row r="195" spans="1:5" ht="12.75">
      <c r="A195" s="35" t="s">
        <v>56</v>
      </c>
      <c r="E195" s="40" t="s">
        <v>5</v>
      </c>
    </row>
    <row r="196" spans="1:5" ht="12.75">
      <c r="A196" t="s">
        <v>57</v>
      </c>
      <c r="E196" s="39" t="s">
        <v>5</v>
      </c>
    </row>
    <row r="197" spans="1:16" ht="12.75">
      <c r="A197" t="s">
        <v>50</v>
      </c>
      <c s="34" t="s">
        <v>487</v>
      </c>
      <c s="34" t="s">
        <v>5981</v>
      </c>
      <c s="35" t="s">
        <v>5</v>
      </c>
      <c s="6" t="s">
        <v>5982</v>
      </c>
      <c s="36" t="s">
        <v>78</v>
      </c>
      <c s="37">
        <v>50</v>
      </c>
      <c s="36">
        <v>0</v>
      </c>
      <c s="36">
        <f>ROUND(G197*H197,6)</f>
      </c>
      <c r="L197" s="38">
        <v>0</v>
      </c>
      <c s="32">
        <f>ROUND(ROUND(L197,2)*ROUND(G197,3),2)</f>
      </c>
      <c s="36" t="s">
        <v>98</v>
      </c>
      <c>
        <f>(M197*21)/100</f>
      </c>
      <c t="s">
        <v>28</v>
      </c>
    </row>
    <row r="198" spans="1:5" ht="12.75">
      <c r="A198" s="35" t="s">
        <v>55</v>
      </c>
      <c r="E198" s="39" t="s">
        <v>5982</v>
      </c>
    </row>
    <row r="199" spans="1:5" ht="12.75">
      <c r="A199" s="35" t="s">
        <v>56</v>
      </c>
      <c r="E199" s="40" t="s">
        <v>5</v>
      </c>
    </row>
    <row r="200" spans="1:5" ht="12.75">
      <c r="A200" t="s">
        <v>57</v>
      </c>
      <c r="E200" s="39" t="s">
        <v>5</v>
      </c>
    </row>
    <row r="201" spans="1:16" ht="12.75">
      <c r="A201" t="s">
        <v>50</v>
      </c>
      <c s="34" t="s">
        <v>490</v>
      </c>
      <c s="34" t="s">
        <v>5983</v>
      </c>
      <c s="35" t="s">
        <v>5</v>
      </c>
      <c s="6" t="s">
        <v>5984</v>
      </c>
      <c s="36" t="s">
        <v>78</v>
      </c>
      <c s="37">
        <v>50</v>
      </c>
      <c s="36">
        <v>0</v>
      </c>
      <c s="36">
        <f>ROUND(G201*H201,6)</f>
      </c>
      <c r="L201" s="38">
        <v>0</v>
      </c>
      <c s="32">
        <f>ROUND(ROUND(L201,2)*ROUND(G201,3),2)</f>
      </c>
      <c s="36" t="s">
        <v>98</v>
      </c>
      <c>
        <f>(M201*21)/100</f>
      </c>
      <c t="s">
        <v>28</v>
      </c>
    </row>
    <row r="202" spans="1:5" ht="12.75">
      <c r="A202" s="35" t="s">
        <v>55</v>
      </c>
      <c r="E202" s="39" t="s">
        <v>5984</v>
      </c>
    </row>
    <row r="203" spans="1:5" ht="12.75">
      <c r="A203" s="35" t="s">
        <v>56</v>
      </c>
      <c r="E203" s="40" t="s">
        <v>5</v>
      </c>
    </row>
    <row r="204" spans="1:5" ht="12.75">
      <c r="A204" t="s">
        <v>57</v>
      </c>
      <c r="E204" s="39" t="s">
        <v>5</v>
      </c>
    </row>
    <row r="205" spans="1:13" ht="12.75">
      <c r="A205" t="s">
        <v>47</v>
      </c>
      <c r="C205" s="31" t="s">
        <v>260</v>
      </c>
      <c r="E205" s="33" t="s">
        <v>368</v>
      </c>
      <c r="J205" s="32">
        <f>0</f>
      </c>
      <c s="32">
        <f>0</f>
      </c>
      <c s="32">
        <f>0+L206+L210+L214+L218+L222</f>
      </c>
      <c s="32">
        <f>0+M206+M210+M214+M218+M222</f>
      </c>
    </row>
    <row r="206" spans="1:16" ht="12.75">
      <c r="A206" t="s">
        <v>50</v>
      </c>
      <c s="34" t="s">
        <v>494</v>
      </c>
      <c s="34" t="s">
        <v>5985</v>
      </c>
      <c s="35" t="s">
        <v>5</v>
      </c>
      <c s="6" t="s">
        <v>5986</v>
      </c>
      <c s="36" t="s">
        <v>257</v>
      </c>
      <c s="37">
        <v>1</v>
      </c>
      <c s="36">
        <v>0</v>
      </c>
      <c s="36">
        <f>ROUND(G206*H206,6)</f>
      </c>
      <c r="L206" s="38">
        <v>0</v>
      </c>
      <c s="32">
        <f>ROUND(ROUND(L206,2)*ROUND(G206,3),2)</f>
      </c>
      <c s="36" t="s">
        <v>98</v>
      </c>
      <c>
        <f>(M206*21)/100</f>
      </c>
      <c t="s">
        <v>28</v>
      </c>
    </row>
    <row r="207" spans="1:5" ht="12.75">
      <c r="A207" s="35" t="s">
        <v>55</v>
      </c>
      <c r="E207" s="39" t="s">
        <v>5986</v>
      </c>
    </row>
    <row r="208" spans="1:5" ht="12.75">
      <c r="A208" s="35" t="s">
        <v>56</v>
      </c>
      <c r="E208" s="40" t="s">
        <v>5</v>
      </c>
    </row>
    <row r="209" spans="1:5" ht="12.75">
      <c r="A209" t="s">
        <v>57</v>
      </c>
      <c r="E209" s="39" t="s">
        <v>5</v>
      </c>
    </row>
    <row r="210" spans="1:16" ht="12.75">
      <c r="A210" t="s">
        <v>50</v>
      </c>
      <c s="34" t="s">
        <v>497</v>
      </c>
      <c s="34" t="s">
        <v>5987</v>
      </c>
      <c s="35" t="s">
        <v>5</v>
      </c>
      <c s="6" t="s">
        <v>5988</v>
      </c>
      <c s="36" t="s">
        <v>257</v>
      </c>
      <c s="37">
        <v>1</v>
      </c>
      <c s="36">
        <v>0</v>
      </c>
      <c s="36">
        <f>ROUND(G210*H210,6)</f>
      </c>
      <c r="L210" s="38">
        <v>0</v>
      </c>
      <c s="32">
        <f>ROUND(ROUND(L210,2)*ROUND(G210,3),2)</f>
      </c>
      <c s="36" t="s">
        <v>98</v>
      </c>
      <c>
        <f>(M210*21)/100</f>
      </c>
      <c t="s">
        <v>28</v>
      </c>
    </row>
    <row r="211" spans="1:5" ht="12.75">
      <c r="A211" s="35" t="s">
        <v>55</v>
      </c>
      <c r="E211" s="39" t="s">
        <v>5988</v>
      </c>
    </row>
    <row r="212" spans="1:5" ht="12.75">
      <c r="A212" s="35" t="s">
        <v>56</v>
      </c>
      <c r="E212" s="40" t="s">
        <v>5</v>
      </c>
    </row>
    <row r="213" spans="1:5" ht="12.75">
      <c r="A213" t="s">
        <v>57</v>
      </c>
      <c r="E213" s="39" t="s">
        <v>5</v>
      </c>
    </row>
    <row r="214" spans="1:16" ht="12.75">
      <c r="A214" t="s">
        <v>50</v>
      </c>
      <c s="34" t="s">
        <v>500</v>
      </c>
      <c s="34" t="s">
        <v>5989</v>
      </c>
      <c s="35" t="s">
        <v>5</v>
      </c>
      <c s="6" t="s">
        <v>5990</v>
      </c>
      <c s="36" t="s">
        <v>257</v>
      </c>
      <c s="37">
        <v>1</v>
      </c>
      <c s="36">
        <v>0</v>
      </c>
      <c s="36">
        <f>ROUND(G214*H214,6)</f>
      </c>
      <c r="L214" s="38">
        <v>0</v>
      </c>
      <c s="32">
        <f>ROUND(ROUND(L214,2)*ROUND(G214,3),2)</f>
      </c>
      <c s="36" t="s">
        <v>98</v>
      </c>
      <c>
        <f>(M214*21)/100</f>
      </c>
      <c t="s">
        <v>28</v>
      </c>
    </row>
    <row r="215" spans="1:5" ht="12.75">
      <c r="A215" s="35" t="s">
        <v>55</v>
      </c>
      <c r="E215" s="39" t="s">
        <v>5990</v>
      </c>
    </row>
    <row r="216" spans="1:5" ht="12.75">
      <c r="A216" s="35" t="s">
        <v>56</v>
      </c>
      <c r="E216" s="40" t="s">
        <v>5</v>
      </c>
    </row>
    <row r="217" spans="1:5" ht="12.75">
      <c r="A217" t="s">
        <v>57</v>
      </c>
      <c r="E217" s="39" t="s">
        <v>5</v>
      </c>
    </row>
    <row r="218" spans="1:16" ht="12.75">
      <c r="A218" t="s">
        <v>50</v>
      </c>
      <c s="34" t="s">
        <v>503</v>
      </c>
      <c s="34" t="s">
        <v>5991</v>
      </c>
      <c s="35" t="s">
        <v>5</v>
      </c>
      <c s="6" t="s">
        <v>5992</v>
      </c>
      <c s="36" t="s">
        <v>228</v>
      </c>
      <c s="37">
        <v>191</v>
      </c>
      <c s="36">
        <v>0</v>
      </c>
      <c s="36">
        <f>ROUND(G218*H218,6)</f>
      </c>
      <c r="L218" s="38">
        <v>0</v>
      </c>
      <c s="32">
        <f>ROUND(ROUND(L218,2)*ROUND(G218,3),2)</f>
      </c>
      <c s="36" t="s">
        <v>98</v>
      </c>
      <c>
        <f>(M218*21)/100</f>
      </c>
      <c t="s">
        <v>28</v>
      </c>
    </row>
    <row r="219" spans="1:5" ht="12.75">
      <c r="A219" s="35" t="s">
        <v>55</v>
      </c>
      <c r="E219" s="39" t="s">
        <v>5992</v>
      </c>
    </row>
    <row r="220" spans="1:5" ht="12.75">
      <c r="A220" s="35" t="s">
        <v>56</v>
      </c>
      <c r="E220" s="40" t="s">
        <v>5</v>
      </c>
    </row>
    <row r="221" spans="1:5" ht="12.75">
      <c r="A221" t="s">
        <v>57</v>
      </c>
      <c r="E221" s="39" t="s">
        <v>5</v>
      </c>
    </row>
    <row r="222" spans="1:16" ht="12.75">
      <c r="A222" t="s">
        <v>50</v>
      </c>
      <c s="34" t="s">
        <v>506</v>
      </c>
      <c s="34" t="s">
        <v>5993</v>
      </c>
      <c s="35" t="s">
        <v>5</v>
      </c>
      <c s="6" t="s">
        <v>5994</v>
      </c>
      <c s="36" t="s">
        <v>5995</v>
      </c>
      <c s="37">
        <v>4</v>
      </c>
      <c s="36">
        <v>0</v>
      </c>
      <c s="36">
        <f>ROUND(G222*H222,6)</f>
      </c>
      <c r="L222" s="38">
        <v>0</v>
      </c>
      <c s="32">
        <f>ROUND(ROUND(L222,2)*ROUND(G222,3),2)</f>
      </c>
      <c s="36" t="s">
        <v>98</v>
      </c>
      <c>
        <f>(M222*21)/100</f>
      </c>
      <c t="s">
        <v>28</v>
      </c>
    </row>
    <row r="223" spans="1:5" ht="12.75">
      <c r="A223" s="35" t="s">
        <v>55</v>
      </c>
      <c r="E223" s="39" t="s">
        <v>5994</v>
      </c>
    </row>
    <row r="224" spans="1:5" ht="12.75">
      <c r="A224" s="35" t="s">
        <v>56</v>
      </c>
      <c r="E224" s="40" t="s">
        <v>5</v>
      </c>
    </row>
    <row r="225" spans="1:5" ht="12.75">
      <c r="A225" t="s">
        <v>57</v>
      </c>
      <c r="E2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COUNTIFS(L8:L120,"=0",A8:A120,"P")+COUNTIFS(L8:L120,"",A8:A120,"P")+SUM(Q8:Q120)</f>
      </c>
    </row>
    <row r="8" spans="1:13" ht="12.75">
      <c r="A8" t="s">
        <v>45</v>
      </c>
      <c r="C8" s="28" t="s">
        <v>5998</v>
      </c>
      <c r="E8" s="30" t="s">
        <v>5997</v>
      </c>
      <c r="J8" s="29">
        <f>0+J9+J62+J103</f>
      </c>
      <c s="29">
        <f>0+K9+K62+K103</f>
      </c>
      <c s="29">
        <f>0+L9+L62+L103</f>
      </c>
      <c s="29">
        <f>0+M9+M62+M103</f>
      </c>
    </row>
    <row r="9" spans="1:13" ht="12.75">
      <c r="A9" t="s">
        <v>47</v>
      </c>
      <c r="C9" s="31" t="s">
        <v>224</v>
      </c>
      <c r="E9" s="33" t="s">
        <v>5999</v>
      </c>
      <c r="J9" s="32">
        <f>0</f>
      </c>
      <c s="32">
        <f>0</f>
      </c>
      <c s="32">
        <f>0+L10+L14+L18+L22+L26+L30+L34+L38+L42+L46+L50+L54+L58</f>
      </c>
      <c s="32">
        <f>0+M10+M14+M18+M22+M26+M30+M34+M38+M42+M46+M50+M54+M58</f>
      </c>
    </row>
    <row r="10" spans="1:16" ht="12.75">
      <c r="A10" t="s">
        <v>50</v>
      </c>
      <c s="34" t="s">
        <v>48</v>
      </c>
      <c s="34" t="s">
        <v>6000</v>
      </c>
      <c s="35" t="s">
        <v>5</v>
      </c>
      <c s="6" t="s">
        <v>6001</v>
      </c>
      <c s="36" t="s">
        <v>228</v>
      </c>
      <c s="37">
        <v>1</v>
      </c>
      <c s="36">
        <v>0</v>
      </c>
      <c s="36">
        <f>ROUND(G10*H10,6)</f>
      </c>
      <c r="L10" s="38">
        <v>0</v>
      </c>
      <c s="32">
        <f>ROUND(ROUND(L10,2)*ROUND(G10,3),2)</f>
      </c>
      <c s="36" t="s">
        <v>98</v>
      </c>
      <c>
        <f>(M10*21)/100</f>
      </c>
      <c t="s">
        <v>28</v>
      </c>
    </row>
    <row r="11" spans="1:5" ht="12.75">
      <c r="A11" s="35" t="s">
        <v>55</v>
      </c>
      <c r="E11" s="39" t="s">
        <v>6001</v>
      </c>
    </row>
    <row r="12" spans="1:5" ht="12.75">
      <c r="A12" s="35" t="s">
        <v>56</v>
      </c>
      <c r="E12" s="40" t="s">
        <v>5</v>
      </c>
    </row>
    <row r="13" spans="1:5" ht="12.75">
      <c r="A13" t="s">
        <v>57</v>
      </c>
      <c r="E13" s="39" t="s">
        <v>5</v>
      </c>
    </row>
    <row r="14" spans="1:16" ht="12.75">
      <c r="A14" t="s">
        <v>50</v>
      </c>
      <c s="34" t="s">
        <v>28</v>
      </c>
      <c s="34" t="s">
        <v>6002</v>
      </c>
      <c s="35" t="s">
        <v>5</v>
      </c>
      <c s="6" t="s">
        <v>6003</v>
      </c>
      <c s="36" t="s">
        <v>228</v>
      </c>
      <c s="37">
        <v>1</v>
      </c>
      <c s="36">
        <v>0</v>
      </c>
      <c s="36">
        <f>ROUND(G14*H14,6)</f>
      </c>
      <c r="L14" s="38">
        <v>0</v>
      </c>
      <c s="32">
        <f>ROUND(ROUND(L14,2)*ROUND(G14,3),2)</f>
      </c>
      <c s="36" t="s">
        <v>98</v>
      </c>
      <c>
        <f>(M14*21)/100</f>
      </c>
      <c t="s">
        <v>28</v>
      </c>
    </row>
    <row r="15" spans="1:5" ht="12.75">
      <c r="A15" s="35" t="s">
        <v>55</v>
      </c>
      <c r="E15" s="39" t="s">
        <v>6003</v>
      </c>
    </row>
    <row r="16" spans="1:5" ht="12.75">
      <c r="A16" s="35" t="s">
        <v>56</v>
      </c>
      <c r="E16" s="40" t="s">
        <v>5</v>
      </c>
    </row>
    <row r="17" spans="1:5" ht="12.75">
      <c r="A17" t="s">
        <v>57</v>
      </c>
      <c r="E17" s="39" t="s">
        <v>5</v>
      </c>
    </row>
    <row r="18" spans="1:16" ht="12.75">
      <c r="A18" t="s">
        <v>50</v>
      </c>
      <c s="34" t="s">
        <v>26</v>
      </c>
      <c s="34" t="s">
        <v>6004</v>
      </c>
      <c s="35" t="s">
        <v>5</v>
      </c>
      <c s="6" t="s">
        <v>6005</v>
      </c>
      <c s="36" t="s">
        <v>228</v>
      </c>
      <c s="37">
        <v>1</v>
      </c>
      <c s="36">
        <v>0</v>
      </c>
      <c s="36">
        <f>ROUND(G18*H18,6)</f>
      </c>
      <c r="L18" s="38">
        <v>0</v>
      </c>
      <c s="32">
        <f>ROUND(ROUND(L18,2)*ROUND(G18,3),2)</f>
      </c>
      <c s="36" t="s">
        <v>98</v>
      </c>
      <c>
        <f>(M18*21)/100</f>
      </c>
      <c t="s">
        <v>28</v>
      </c>
    </row>
    <row r="19" spans="1:5" ht="12.75">
      <c r="A19" s="35" t="s">
        <v>55</v>
      </c>
      <c r="E19" s="39" t="s">
        <v>6005</v>
      </c>
    </row>
    <row r="20" spans="1:5" ht="12.75">
      <c r="A20" s="35" t="s">
        <v>56</v>
      </c>
      <c r="E20" s="40" t="s">
        <v>5</v>
      </c>
    </row>
    <row r="21" spans="1:5" ht="12.75">
      <c r="A21" t="s">
        <v>57</v>
      </c>
      <c r="E21" s="39" t="s">
        <v>5</v>
      </c>
    </row>
    <row r="22" spans="1:16" ht="12.75">
      <c r="A22" t="s">
        <v>50</v>
      </c>
      <c s="34" t="s">
        <v>63</v>
      </c>
      <c s="34" t="s">
        <v>6006</v>
      </c>
      <c s="35" t="s">
        <v>5</v>
      </c>
      <c s="6" t="s">
        <v>6007</v>
      </c>
      <c s="36" t="s">
        <v>228</v>
      </c>
      <c s="37">
        <v>3</v>
      </c>
      <c s="36">
        <v>0</v>
      </c>
      <c s="36">
        <f>ROUND(G22*H22,6)</f>
      </c>
      <c r="L22" s="38">
        <v>0</v>
      </c>
      <c s="32">
        <f>ROUND(ROUND(L22,2)*ROUND(G22,3),2)</f>
      </c>
      <c s="36" t="s">
        <v>98</v>
      </c>
      <c>
        <f>(M22*21)/100</f>
      </c>
      <c t="s">
        <v>28</v>
      </c>
    </row>
    <row r="23" spans="1:5" ht="12.75">
      <c r="A23" s="35" t="s">
        <v>55</v>
      </c>
      <c r="E23" s="39" t="s">
        <v>6007</v>
      </c>
    </row>
    <row r="24" spans="1:5" ht="12.75">
      <c r="A24" s="35" t="s">
        <v>56</v>
      </c>
      <c r="E24" s="40" t="s">
        <v>5</v>
      </c>
    </row>
    <row r="25" spans="1:5" ht="12.75">
      <c r="A25" t="s">
        <v>57</v>
      </c>
      <c r="E25" s="39" t="s">
        <v>5</v>
      </c>
    </row>
    <row r="26" spans="1:16" ht="12.75">
      <c r="A26" t="s">
        <v>50</v>
      </c>
      <c s="34" t="s">
        <v>66</v>
      </c>
      <c s="34" t="s">
        <v>6008</v>
      </c>
      <c s="35" t="s">
        <v>5</v>
      </c>
      <c s="6" t="s">
        <v>6009</v>
      </c>
      <c s="36" t="s">
        <v>228</v>
      </c>
      <c s="37">
        <v>2</v>
      </c>
      <c s="36">
        <v>0</v>
      </c>
      <c s="36">
        <f>ROUND(G26*H26,6)</f>
      </c>
      <c r="L26" s="38">
        <v>0</v>
      </c>
      <c s="32">
        <f>ROUND(ROUND(L26,2)*ROUND(G26,3),2)</f>
      </c>
      <c s="36" t="s">
        <v>98</v>
      </c>
      <c>
        <f>(M26*21)/100</f>
      </c>
      <c t="s">
        <v>28</v>
      </c>
    </row>
    <row r="27" spans="1:5" ht="12.75">
      <c r="A27" s="35" t="s">
        <v>55</v>
      </c>
      <c r="E27" s="39" t="s">
        <v>6009</v>
      </c>
    </row>
    <row r="28" spans="1:5" ht="12.75">
      <c r="A28" s="35" t="s">
        <v>56</v>
      </c>
      <c r="E28" s="40" t="s">
        <v>5</v>
      </c>
    </row>
    <row r="29" spans="1:5" ht="12.75">
      <c r="A29" t="s">
        <v>57</v>
      </c>
      <c r="E29" s="39" t="s">
        <v>5</v>
      </c>
    </row>
    <row r="30" spans="1:16" ht="12.75">
      <c r="A30" t="s">
        <v>50</v>
      </c>
      <c s="34" t="s">
        <v>27</v>
      </c>
      <c s="34" t="s">
        <v>6010</v>
      </c>
      <c s="35" t="s">
        <v>5</v>
      </c>
      <c s="6" t="s">
        <v>6011</v>
      </c>
      <c s="36" t="s">
        <v>228</v>
      </c>
      <c s="37">
        <v>104</v>
      </c>
      <c s="36">
        <v>0</v>
      </c>
      <c s="36">
        <f>ROUND(G30*H30,6)</f>
      </c>
      <c r="L30" s="38">
        <v>0</v>
      </c>
      <c s="32">
        <f>ROUND(ROUND(L30,2)*ROUND(G30,3),2)</f>
      </c>
      <c s="36" t="s">
        <v>98</v>
      </c>
      <c>
        <f>(M30*21)/100</f>
      </c>
      <c t="s">
        <v>28</v>
      </c>
    </row>
    <row r="31" spans="1:5" ht="12.75">
      <c r="A31" s="35" t="s">
        <v>55</v>
      </c>
      <c r="E31" s="39" t="s">
        <v>6011</v>
      </c>
    </row>
    <row r="32" spans="1:5" ht="12.75">
      <c r="A32" s="35" t="s">
        <v>56</v>
      </c>
      <c r="E32" s="40" t="s">
        <v>5</v>
      </c>
    </row>
    <row r="33" spans="1:5" ht="12.75">
      <c r="A33" t="s">
        <v>57</v>
      </c>
      <c r="E33" s="39" t="s">
        <v>5</v>
      </c>
    </row>
    <row r="34" spans="1:16" ht="12.75">
      <c r="A34" t="s">
        <v>50</v>
      </c>
      <c s="34" t="s">
        <v>75</v>
      </c>
      <c s="34" t="s">
        <v>6012</v>
      </c>
      <c s="35" t="s">
        <v>5</v>
      </c>
      <c s="6" t="s">
        <v>6013</v>
      </c>
      <c s="36" t="s">
        <v>228</v>
      </c>
      <c s="37">
        <v>104</v>
      </c>
      <c s="36">
        <v>0</v>
      </c>
      <c s="36">
        <f>ROUND(G34*H34,6)</f>
      </c>
      <c r="L34" s="38">
        <v>0</v>
      </c>
      <c s="32">
        <f>ROUND(ROUND(L34,2)*ROUND(G34,3),2)</f>
      </c>
      <c s="36" t="s">
        <v>98</v>
      </c>
      <c>
        <f>(M34*21)/100</f>
      </c>
      <c t="s">
        <v>28</v>
      </c>
    </row>
    <row r="35" spans="1:5" ht="12.75">
      <c r="A35" s="35" t="s">
        <v>55</v>
      </c>
      <c r="E35" s="39" t="s">
        <v>6013</v>
      </c>
    </row>
    <row r="36" spans="1:5" ht="12.75">
      <c r="A36" s="35" t="s">
        <v>56</v>
      </c>
      <c r="E36" s="40" t="s">
        <v>5</v>
      </c>
    </row>
    <row r="37" spans="1:5" ht="12.75">
      <c r="A37" t="s">
        <v>57</v>
      </c>
      <c r="E37" s="39" t="s">
        <v>5</v>
      </c>
    </row>
    <row r="38" spans="1:16" ht="12.75">
      <c r="A38" t="s">
        <v>50</v>
      </c>
      <c s="34" t="s">
        <v>79</v>
      </c>
      <c s="34" t="s">
        <v>6014</v>
      </c>
      <c s="35" t="s">
        <v>5</v>
      </c>
      <c s="6" t="s">
        <v>6015</v>
      </c>
      <c s="36" t="s">
        <v>228</v>
      </c>
      <c s="37">
        <v>24</v>
      </c>
      <c s="36">
        <v>0</v>
      </c>
      <c s="36">
        <f>ROUND(G38*H38,6)</f>
      </c>
      <c r="L38" s="38">
        <v>0</v>
      </c>
      <c s="32">
        <f>ROUND(ROUND(L38,2)*ROUND(G38,3),2)</f>
      </c>
      <c s="36" t="s">
        <v>98</v>
      </c>
      <c>
        <f>(M38*21)/100</f>
      </c>
      <c t="s">
        <v>28</v>
      </c>
    </row>
    <row r="39" spans="1:5" ht="12.75">
      <c r="A39" s="35" t="s">
        <v>55</v>
      </c>
      <c r="E39" s="39" t="s">
        <v>6015</v>
      </c>
    </row>
    <row r="40" spans="1:5" ht="12.75">
      <c r="A40" s="35" t="s">
        <v>56</v>
      </c>
      <c r="E40" s="40" t="s">
        <v>5</v>
      </c>
    </row>
    <row r="41" spans="1:5" ht="12.75">
      <c r="A41" t="s">
        <v>57</v>
      </c>
      <c r="E41" s="39" t="s">
        <v>5</v>
      </c>
    </row>
    <row r="42" spans="1:16" ht="12.75">
      <c r="A42" t="s">
        <v>50</v>
      </c>
      <c s="34" t="s">
        <v>82</v>
      </c>
      <c s="34" t="s">
        <v>6016</v>
      </c>
      <c s="35" t="s">
        <v>5</v>
      </c>
      <c s="6" t="s">
        <v>6017</v>
      </c>
      <c s="36" t="s">
        <v>228</v>
      </c>
      <c s="37">
        <v>5</v>
      </c>
      <c s="36">
        <v>0</v>
      </c>
      <c s="36">
        <f>ROUND(G42*H42,6)</f>
      </c>
      <c r="L42" s="38">
        <v>0</v>
      </c>
      <c s="32">
        <f>ROUND(ROUND(L42,2)*ROUND(G42,3),2)</f>
      </c>
      <c s="36" t="s">
        <v>98</v>
      </c>
      <c>
        <f>(M42*21)/100</f>
      </c>
      <c t="s">
        <v>28</v>
      </c>
    </row>
    <row r="43" spans="1:5" ht="12.75">
      <c r="A43" s="35" t="s">
        <v>55</v>
      </c>
      <c r="E43" s="39" t="s">
        <v>6017</v>
      </c>
    </row>
    <row r="44" spans="1:5" ht="12.75">
      <c r="A44" s="35" t="s">
        <v>56</v>
      </c>
      <c r="E44" s="40" t="s">
        <v>5</v>
      </c>
    </row>
    <row r="45" spans="1:5" ht="12.75">
      <c r="A45" t="s">
        <v>57</v>
      </c>
      <c r="E45" s="39" t="s">
        <v>5</v>
      </c>
    </row>
    <row r="46" spans="1:16" ht="12.75">
      <c r="A46" t="s">
        <v>50</v>
      </c>
      <c s="34" t="s">
        <v>86</v>
      </c>
      <c s="34" t="s">
        <v>6018</v>
      </c>
      <c s="35" t="s">
        <v>5</v>
      </c>
      <c s="6" t="s">
        <v>6019</v>
      </c>
      <c s="36" t="s">
        <v>228</v>
      </c>
      <c s="37">
        <v>14</v>
      </c>
      <c s="36">
        <v>0</v>
      </c>
      <c s="36">
        <f>ROUND(G46*H46,6)</f>
      </c>
      <c r="L46" s="38">
        <v>0</v>
      </c>
      <c s="32">
        <f>ROUND(ROUND(L46,2)*ROUND(G46,3),2)</f>
      </c>
      <c s="36" t="s">
        <v>98</v>
      </c>
      <c>
        <f>(M46*21)/100</f>
      </c>
      <c t="s">
        <v>28</v>
      </c>
    </row>
    <row r="47" spans="1:5" ht="12.75">
      <c r="A47" s="35" t="s">
        <v>55</v>
      </c>
      <c r="E47" s="39" t="s">
        <v>6019</v>
      </c>
    </row>
    <row r="48" spans="1:5" ht="12.75">
      <c r="A48" s="35" t="s">
        <v>56</v>
      </c>
      <c r="E48" s="40" t="s">
        <v>5</v>
      </c>
    </row>
    <row r="49" spans="1:5" ht="12.75">
      <c r="A49" t="s">
        <v>57</v>
      </c>
      <c r="E49" s="39" t="s">
        <v>5</v>
      </c>
    </row>
    <row r="50" spans="1:16" ht="12.75">
      <c r="A50" t="s">
        <v>50</v>
      </c>
      <c s="34" t="s">
        <v>89</v>
      </c>
      <c s="34" t="s">
        <v>6020</v>
      </c>
      <c s="35" t="s">
        <v>5</v>
      </c>
      <c s="6" t="s">
        <v>6021</v>
      </c>
      <c s="36" t="s">
        <v>228</v>
      </c>
      <c s="37">
        <v>1</v>
      </c>
      <c s="36">
        <v>0</v>
      </c>
      <c s="36">
        <f>ROUND(G50*H50,6)</f>
      </c>
      <c r="L50" s="38">
        <v>0</v>
      </c>
      <c s="32">
        <f>ROUND(ROUND(L50,2)*ROUND(G50,3),2)</f>
      </c>
      <c s="36" t="s">
        <v>98</v>
      </c>
      <c>
        <f>(M50*21)/100</f>
      </c>
      <c t="s">
        <v>28</v>
      </c>
    </row>
    <row r="51" spans="1:5" ht="12.75">
      <c r="A51" s="35" t="s">
        <v>55</v>
      </c>
      <c r="E51" s="39" t="s">
        <v>6021</v>
      </c>
    </row>
    <row r="52" spans="1:5" ht="12.75">
      <c r="A52" s="35" t="s">
        <v>56</v>
      </c>
      <c r="E52" s="40" t="s">
        <v>5</v>
      </c>
    </row>
    <row r="53" spans="1:5" ht="12.75">
      <c r="A53" t="s">
        <v>57</v>
      </c>
      <c r="E53" s="39" t="s">
        <v>5</v>
      </c>
    </row>
    <row r="54" spans="1:16" ht="12.75">
      <c r="A54" t="s">
        <v>50</v>
      </c>
      <c s="34" t="s">
        <v>92</v>
      </c>
      <c s="34" t="s">
        <v>6022</v>
      </c>
      <c s="35" t="s">
        <v>5</v>
      </c>
      <c s="6" t="s">
        <v>6023</v>
      </c>
      <c s="36" t="s">
        <v>228</v>
      </c>
      <c s="37">
        <v>2</v>
      </c>
      <c s="36">
        <v>0</v>
      </c>
      <c s="36">
        <f>ROUND(G54*H54,6)</f>
      </c>
      <c r="L54" s="38">
        <v>0</v>
      </c>
      <c s="32">
        <f>ROUND(ROUND(L54,2)*ROUND(G54,3),2)</f>
      </c>
      <c s="36" t="s">
        <v>98</v>
      </c>
      <c>
        <f>(M54*21)/100</f>
      </c>
      <c t="s">
        <v>28</v>
      </c>
    </row>
    <row r="55" spans="1:5" ht="12.75">
      <c r="A55" s="35" t="s">
        <v>55</v>
      </c>
      <c r="E55" s="39" t="s">
        <v>6023</v>
      </c>
    </row>
    <row r="56" spans="1:5" ht="12.75">
      <c r="A56" s="35" t="s">
        <v>56</v>
      </c>
      <c r="E56" s="40" t="s">
        <v>5</v>
      </c>
    </row>
    <row r="57" spans="1:5" ht="12.75">
      <c r="A57" t="s">
        <v>57</v>
      </c>
      <c r="E57" s="39" t="s">
        <v>5</v>
      </c>
    </row>
    <row r="58" spans="1:16" ht="12.75">
      <c r="A58" t="s">
        <v>50</v>
      </c>
      <c s="34" t="s">
        <v>95</v>
      </c>
      <c s="34" t="s">
        <v>6024</v>
      </c>
      <c s="35" t="s">
        <v>5</v>
      </c>
      <c s="6" t="s">
        <v>6025</v>
      </c>
      <c s="36" t="s">
        <v>228</v>
      </c>
      <c s="37">
        <v>1</v>
      </c>
      <c s="36">
        <v>0</v>
      </c>
      <c s="36">
        <f>ROUND(G58*H58,6)</f>
      </c>
      <c r="L58" s="38">
        <v>0</v>
      </c>
      <c s="32">
        <f>ROUND(ROUND(L58,2)*ROUND(G58,3),2)</f>
      </c>
      <c s="36" t="s">
        <v>98</v>
      </c>
      <c>
        <f>(M58*21)/100</f>
      </c>
      <c t="s">
        <v>28</v>
      </c>
    </row>
    <row r="59" spans="1:5" ht="12.75">
      <c r="A59" s="35" t="s">
        <v>55</v>
      </c>
      <c r="E59" s="39" t="s">
        <v>6025</v>
      </c>
    </row>
    <row r="60" spans="1:5" ht="12.75">
      <c r="A60" s="35" t="s">
        <v>56</v>
      </c>
      <c r="E60" s="40" t="s">
        <v>5</v>
      </c>
    </row>
    <row r="61" spans="1:5" ht="12.75">
      <c r="A61" t="s">
        <v>57</v>
      </c>
      <c r="E61" s="39" t="s">
        <v>5</v>
      </c>
    </row>
    <row r="62" spans="1:13" ht="12.75">
      <c r="A62" t="s">
        <v>47</v>
      </c>
      <c r="C62" s="31" t="s">
        <v>231</v>
      </c>
      <c r="E62" s="33" t="s">
        <v>5958</v>
      </c>
      <c r="J62" s="32">
        <f>0</f>
      </c>
      <c s="32">
        <f>0</f>
      </c>
      <c s="32">
        <f>0+L63+L67+L71+L75+L79+L83+L87+L91+L95+L99</f>
      </c>
      <c s="32">
        <f>0+M63+M67+M71+M75+M79+M83+M87+M91+M95+M99</f>
      </c>
    </row>
    <row r="63" spans="1:16" ht="12.75">
      <c r="A63" t="s">
        <v>50</v>
      </c>
      <c s="34" t="s">
        <v>101</v>
      </c>
      <c s="34" t="s">
        <v>6026</v>
      </c>
      <c s="35" t="s">
        <v>5</v>
      </c>
      <c s="6" t="s">
        <v>6027</v>
      </c>
      <c s="36" t="s">
        <v>78</v>
      </c>
      <c s="37">
        <v>585</v>
      </c>
      <c s="36">
        <v>0</v>
      </c>
      <c s="36">
        <f>ROUND(G63*H63,6)</f>
      </c>
      <c r="L63" s="38">
        <v>0</v>
      </c>
      <c s="32">
        <f>ROUND(ROUND(L63,2)*ROUND(G63,3),2)</f>
      </c>
      <c s="36" t="s">
        <v>98</v>
      </c>
      <c>
        <f>(M63*21)/100</f>
      </c>
      <c t="s">
        <v>28</v>
      </c>
    </row>
    <row r="64" spans="1:5" ht="12.75">
      <c r="A64" s="35" t="s">
        <v>55</v>
      </c>
      <c r="E64" s="39" t="s">
        <v>6027</v>
      </c>
    </row>
    <row r="65" spans="1:5" ht="12.75">
      <c r="A65" s="35" t="s">
        <v>56</v>
      </c>
      <c r="E65" s="40" t="s">
        <v>5</v>
      </c>
    </row>
    <row r="66" spans="1:5" ht="12.75">
      <c r="A66" t="s">
        <v>57</v>
      </c>
      <c r="E66" s="39" t="s">
        <v>5</v>
      </c>
    </row>
    <row r="67" spans="1:16" ht="12.75">
      <c r="A67" t="s">
        <v>50</v>
      </c>
      <c s="34" t="s">
        <v>104</v>
      </c>
      <c s="34" t="s">
        <v>6028</v>
      </c>
      <c s="35" t="s">
        <v>5</v>
      </c>
      <c s="6" t="s">
        <v>6029</v>
      </c>
      <c s="36" t="s">
        <v>78</v>
      </c>
      <c s="37">
        <v>330</v>
      </c>
      <c s="36">
        <v>0</v>
      </c>
      <c s="36">
        <f>ROUND(G67*H67,6)</f>
      </c>
      <c r="L67" s="38">
        <v>0</v>
      </c>
      <c s="32">
        <f>ROUND(ROUND(L67,2)*ROUND(G67,3),2)</f>
      </c>
      <c s="36" t="s">
        <v>98</v>
      </c>
      <c>
        <f>(M67*21)/100</f>
      </c>
      <c t="s">
        <v>28</v>
      </c>
    </row>
    <row r="68" spans="1:5" ht="12.75">
      <c r="A68" s="35" t="s">
        <v>55</v>
      </c>
      <c r="E68" s="39" t="s">
        <v>6029</v>
      </c>
    </row>
    <row r="69" spans="1:5" ht="12.75">
      <c r="A69" s="35" t="s">
        <v>56</v>
      </c>
      <c r="E69" s="40" t="s">
        <v>5</v>
      </c>
    </row>
    <row r="70" spans="1:5" ht="12.75">
      <c r="A70" t="s">
        <v>57</v>
      </c>
      <c r="E70" s="39" t="s">
        <v>5</v>
      </c>
    </row>
    <row r="71" spans="1:16" ht="12.75">
      <c r="A71" t="s">
        <v>50</v>
      </c>
      <c s="34" t="s">
        <v>109</v>
      </c>
      <c s="34" t="s">
        <v>6030</v>
      </c>
      <c s="35" t="s">
        <v>5</v>
      </c>
      <c s="6" t="s">
        <v>6031</v>
      </c>
      <c s="36" t="s">
        <v>78</v>
      </c>
      <c s="37">
        <v>90</v>
      </c>
      <c s="36">
        <v>0</v>
      </c>
      <c s="36">
        <f>ROUND(G71*H71,6)</f>
      </c>
      <c r="L71" s="38">
        <v>0</v>
      </c>
      <c s="32">
        <f>ROUND(ROUND(L71,2)*ROUND(G71,3),2)</f>
      </c>
      <c s="36" t="s">
        <v>98</v>
      </c>
      <c>
        <f>(M71*21)/100</f>
      </c>
      <c t="s">
        <v>28</v>
      </c>
    </row>
    <row r="72" spans="1:5" ht="12.75">
      <c r="A72" s="35" t="s">
        <v>55</v>
      </c>
      <c r="E72" s="39" t="s">
        <v>6031</v>
      </c>
    </row>
    <row r="73" spans="1:5" ht="12.75">
      <c r="A73" s="35" t="s">
        <v>56</v>
      </c>
      <c r="E73" s="40" t="s">
        <v>5</v>
      </c>
    </row>
    <row r="74" spans="1:5" ht="12.75">
      <c r="A74" t="s">
        <v>57</v>
      </c>
      <c r="E74" s="39" t="s">
        <v>5</v>
      </c>
    </row>
    <row r="75" spans="1:16" ht="12.75">
      <c r="A75" t="s">
        <v>50</v>
      </c>
      <c s="34" t="s">
        <v>112</v>
      </c>
      <c s="34" t="s">
        <v>6032</v>
      </c>
      <c s="35" t="s">
        <v>5</v>
      </c>
      <c s="6" t="s">
        <v>6033</v>
      </c>
      <c s="36" t="s">
        <v>78</v>
      </c>
      <c s="37">
        <v>800</v>
      </c>
      <c s="36">
        <v>0</v>
      </c>
      <c s="36">
        <f>ROUND(G75*H75,6)</f>
      </c>
      <c r="L75" s="38">
        <v>0</v>
      </c>
      <c s="32">
        <f>ROUND(ROUND(L75,2)*ROUND(G75,3),2)</f>
      </c>
      <c s="36" t="s">
        <v>98</v>
      </c>
      <c>
        <f>(M75*21)/100</f>
      </c>
      <c t="s">
        <v>28</v>
      </c>
    </row>
    <row r="76" spans="1:5" ht="12.75">
      <c r="A76" s="35" t="s">
        <v>55</v>
      </c>
      <c r="E76" s="39" t="s">
        <v>6033</v>
      </c>
    </row>
    <row r="77" spans="1:5" ht="12.75">
      <c r="A77" s="35" t="s">
        <v>56</v>
      </c>
      <c r="E77" s="40" t="s">
        <v>5</v>
      </c>
    </row>
    <row r="78" spans="1:5" ht="12.75">
      <c r="A78" t="s">
        <v>57</v>
      </c>
      <c r="E78" s="39" t="s">
        <v>5</v>
      </c>
    </row>
    <row r="79" spans="1:16" ht="12.75">
      <c r="A79" t="s">
        <v>50</v>
      </c>
      <c s="34" t="s">
        <v>115</v>
      </c>
      <c s="34" t="s">
        <v>6034</v>
      </c>
      <c s="35" t="s">
        <v>5</v>
      </c>
      <c s="6" t="s">
        <v>6035</v>
      </c>
      <c s="36" t="s">
        <v>228</v>
      </c>
      <c s="37">
        <v>2700</v>
      </c>
      <c s="36">
        <v>0</v>
      </c>
      <c s="36">
        <f>ROUND(G79*H79,6)</f>
      </c>
      <c r="L79" s="38">
        <v>0</v>
      </c>
      <c s="32">
        <f>ROUND(ROUND(L79,2)*ROUND(G79,3),2)</f>
      </c>
      <c s="36" t="s">
        <v>98</v>
      </c>
      <c>
        <f>(M79*21)/100</f>
      </c>
      <c t="s">
        <v>28</v>
      </c>
    </row>
    <row r="80" spans="1:5" ht="12.75">
      <c r="A80" s="35" t="s">
        <v>55</v>
      </c>
      <c r="E80" s="39" t="s">
        <v>6035</v>
      </c>
    </row>
    <row r="81" spans="1:5" ht="12.75">
      <c r="A81" s="35" t="s">
        <v>56</v>
      </c>
      <c r="E81" s="40" t="s">
        <v>5</v>
      </c>
    </row>
    <row r="82" spans="1:5" ht="12.75">
      <c r="A82" t="s">
        <v>57</v>
      </c>
      <c r="E82" s="39" t="s">
        <v>5</v>
      </c>
    </row>
    <row r="83" spans="1:16" ht="12.75">
      <c r="A83" t="s">
        <v>50</v>
      </c>
      <c s="34" t="s">
        <v>118</v>
      </c>
      <c s="34" t="s">
        <v>6036</v>
      </c>
      <c s="35" t="s">
        <v>5</v>
      </c>
      <c s="6" t="s">
        <v>6037</v>
      </c>
      <c s="36" t="s">
        <v>78</v>
      </c>
      <c s="37">
        <v>255</v>
      </c>
      <c s="36">
        <v>0</v>
      </c>
      <c s="36">
        <f>ROUND(G83*H83,6)</f>
      </c>
      <c r="L83" s="38">
        <v>0</v>
      </c>
      <c s="32">
        <f>ROUND(ROUND(L83,2)*ROUND(G83,3),2)</f>
      </c>
      <c s="36" t="s">
        <v>98</v>
      </c>
      <c>
        <f>(M83*21)/100</f>
      </c>
      <c t="s">
        <v>28</v>
      </c>
    </row>
    <row r="84" spans="1:5" ht="12.75">
      <c r="A84" s="35" t="s">
        <v>55</v>
      </c>
      <c r="E84" s="39" t="s">
        <v>6037</v>
      </c>
    </row>
    <row r="85" spans="1:5" ht="12.75">
      <c r="A85" s="35" t="s">
        <v>56</v>
      </c>
      <c r="E85" s="40" t="s">
        <v>5</v>
      </c>
    </row>
    <row r="86" spans="1:5" ht="12.75">
      <c r="A86" t="s">
        <v>57</v>
      </c>
      <c r="E86" s="39" t="s">
        <v>5</v>
      </c>
    </row>
    <row r="87" spans="1:16" ht="12.75">
      <c r="A87" t="s">
        <v>50</v>
      </c>
      <c s="34" t="s">
        <v>121</v>
      </c>
      <c s="34" t="s">
        <v>6038</v>
      </c>
      <c s="35" t="s">
        <v>5</v>
      </c>
      <c s="6" t="s">
        <v>6039</v>
      </c>
      <c s="36" t="s">
        <v>78</v>
      </c>
      <c s="37">
        <v>255</v>
      </c>
      <c s="36">
        <v>0</v>
      </c>
      <c s="36">
        <f>ROUND(G87*H87,6)</f>
      </c>
      <c r="L87" s="38">
        <v>0</v>
      </c>
      <c s="32">
        <f>ROUND(ROUND(L87,2)*ROUND(G87,3),2)</f>
      </c>
      <c s="36" t="s">
        <v>98</v>
      </c>
      <c>
        <f>(M87*21)/100</f>
      </c>
      <c t="s">
        <v>28</v>
      </c>
    </row>
    <row r="88" spans="1:5" ht="12.75">
      <c r="A88" s="35" t="s">
        <v>55</v>
      </c>
      <c r="E88" s="39" t="s">
        <v>6039</v>
      </c>
    </row>
    <row r="89" spans="1:5" ht="12.75">
      <c r="A89" s="35" t="s">
        <v>56</v>
      </c>
      <c r="E89" s="40" t="s">
        <v>5</v>
      </c>
    </row>
    <row r="90" spans="1:5" ht="12.75">
      <c r="A90" t="s">
        <v>57</v>
      </c>
      <c r="E90" s="39" t="s">
        <v>5</v>
      </c>
    </row>
    <row r="91" spans="1:16" ht="12.75">
      <c r="A91" t="s">
        <v>50</v>
      </c>
      <c s="34" t="s">
        <v>124</v>
      </c>
      <c s="34" t="s">
        <v>6040</v>
      </c>
      <c s="35" t="s">
        <v>5</v>
      </c>
      <c s="6" t="s">
        <v>6041</v>
      </c>
      <c s="36" t="s">
        <v>228</v>
      </c>
      <c s="37">
        <v>7</v>
      </c>
      <c s="36">
        <v>0</v>
      </c>
      <c s="36">
        <f>ROUND(G91*H91,6)</f>
      </c>
      <c r="L91" s="38">
        <v>0</v>
      </c>
      <c s="32">
        <f>ROUND(ROUND(L91,2)*ROUND(G91,3),2)</f>
      </c>
      <c s="36" t="s">
        <v>98</v>
      </c>
      <c>
        <f>(M91*21)/100</f>
      </c>
      <c t="s">
        <v>28</v>
      </c>
    </row>
    <row r="92" spans="1:5" ht="12.75">
      <c r="A92" s="35" t="s">
        <v>55</v>
      </c>
      <c r="E92" s="39" t="s">
        <v>6041</v>
      </c>
    </row>
    <row r="93" spans="1:5" ht="12.75">
      <c r="A93" s="35" t="s">
        <v>56</v>
      </c>
      <c r="E93" s="40" t="s">
        <v>5</v>
      </c>
    </row>
    <row r="94" spans="1:5" ht="12.75">
      <c r="A94" t="s">
        <v>57</v>
      </c>
      <c r="E94" s="39" t="s">
        <v>5</v>
      </c>
    </row>
    <row r="95" spans="1:16" ht="12.75">
      <c r="A95" t="s">
        <v>50</v>
      </c>
      <c s="34" t="s">
        <v>127</v>
      </c>
      <c s="34" t="s">
        <v>6042</v>
      </c>
      <c s="35" t="s">
        <v>5</v>
      </c>
      <c s="6" t="s">
        <v>6043</v>
      </c>
      <c s="36" t="s">
        <v>228</v>
      </c>
      <c s="37">
        <v>13</v>
      </c>
      <c s="36">
        <v>0</v>
      </c>
      <c s="36">
        <f>ROUND(G95*H95,6)</f>
      </c>
      <c r="L95" s="38">
        <v>0</v>
      </c>
      <c s="32">
        <f>ROUND(ROUND(L95,2)*ROUND(G95,3),2)</f>
      </c>
      <c s="36" t="s">
        <v>98</v>
      </c>
      <c>
        <f>(M95*21)/100</f>
      </c>
      <c t="s">
        <v>28</v>
      </c>
    </row>
    <row r="96" spans="1:5" ht="12.75">
      <c r="A96" s="35" t="s">
        <v>55</v>
      </c>
      <c r="E96" s="39" t="s">
        <v>6043</v>
      </c>
    </row>
    <row r="97" spans="1:5" ht="12.75">
      <c r="A97" s="35" t="s">
        <v>56</v>
      </c>
      <c r="E97" s="40" t="s">
        <v>5</v>
      </c>
    </row>
    <row r="98" spans="1:5" ht="12.75">
      <c r="A98" t="s">
        <v>57</v>
      </c>
      <c r="E98" s="39" t="s">
        <v>5</v>
      </c>
    </row>
    <row r="99" spans="1:16" ht="12.75">
      <c r="A99" t="s">
        <v>50</v>
      </c>
      <c s="34" t="s">
        <v>130</v>
      </c>
      <c s="34" t="s">
        <v>6044</v>
      </c>
      <c s="35" t="s">
        <v>5</v>
      </c>
      <c s="6" t="s">
        <v>6045</v>
      </c>
      <c s="36" t="s">
        <v>228</v>
      </c>
      <c s="37">
        <v>9</v>
      </c>
      <c s="36">
        <v>0</v>
      </c>
      <c s="36">
        <f>ROUND(G99*H99,6)</f>
      </c>
      <c r="L99" s="38">
        <v>0</v>
      </c>
      <c s="32">
        <f>ROUND(ROUND(L99,2)*ROUND(G99,3),2)</f>
      </c>
      <c s="36" t="s">
        <v>98</v>
      </c>
      <c>
        <f>(M99*21)/100</f>
      </c>
      <c t="s">
        <v>28</v>
      </c>
    </row>
    <row r="100" spans="1:5" ht="12.75">
      <c r="A100" s="35" t="s">
        <v>55</v>
      </c>
      <c r="E100" s="39" t="s">
        <v>6045</v>
      </c>
    </row>
    <row r="101" spans="1:5" ht="12.75">
      <c r="A101" s="35" t="s">
        <v>56</v>
      </c>
      <c r="E101" s="40" t="s">
        <v>5</v>
      </c>
    </row>
    <row r="102" spans="1:5" ht="12.75">
      <c r="A102" t="s">
        <v>57</v>
      </c>
      <c r="E102" s="39" t="s">
        <v>5</v>
      </c>
    </row>
    <row r="103" spans="1:13" ht="12.75">
      <c r="A103" t="s">
        <v>47</v>
      </c>
      <c r="C103" s="31" t="s">
        <v>239</v>
      </c>
      <c r="E103" s="33" t="s">
        <v>368</v>
      </c>
      <c r="J103" s="32">
        <f>0</f>
      </c>
      <c s="32">
        <f>0</f>
      </c>
      <c s="32">
        <f>0+L104+L108+L112+L116+L120</f>
      </c>
      <c s="32">
        <f>0+M104+M108+M112+M116+M120</f>
      </c>
    </row>
    <row r="104" spans="1:16" ht="12.75">
      <c r="A104" t="s">
        <v>50</v>
      </c>
      <c s="34" t="s">
        <v>135</v>
      </c>
      <c s="34" t="s">
        <v>6046</v>
      </c>
      <c s="35" t="s">
        <v>5</v>
      </c>
      <c s="6" t="s">
        <v>6047</v>
      </c>
      <c s="36" t="s">
        <v>257</v>
      </c>
      <c s="37">
        <v>1</v>
      </c>
      <c s="36">
        <v>0</v>
      </c>
      <c s="36">
        <f>ROUND(G104*H104,6)</f>
      </c>
      <c r="L104" s="38">
        <v>0</v>
      </c>
      <c s="32">
        <f>ROUND(ROUND(L104,2)*ROUND(G104,3),2)</f>
      </c>
      <c s="36" t="s">
        <v>98</v>
      </c>
      <c>
        <f>(M104*21)/100</f>
      </c>
      <c t="s">
        <v>28</v>
      </c>
    </row>
    <row r="105" spans="1:5" ht="12.75">
      <c r="A105" s="35" t="s">
        <v>55</v>
      </c>
      <c r="E105" s="39" t="s">
        <v>6047</v>
      </c>
    </row>
    <row r="106" spans="1:5" ht="12.75">
      <c r="A106" s="35" t="s">
        <v>56</v>
      </c>
      <c r="E106" s="40" t="s">
        <v>5</v>
      </c>
    </row>
    <row r="107" spans="1:5" ht="12.75">
      <c r="A107" t="s">
        <v>57</v>
      </c>
      <c r="E107" s="39" t="s">
        <v>5</v>
      </c>
    </row>
    <row r="108" spans="1:16" ht="12.75">
      <c r="A108" t="s">
        <v>50</v>
      </c>
      <c s="34" t="s">
        <v>138</v>
      </c>
      <c s="34" t="s">
        <v>6048</v>
      </c>
      <c s="35" t="s">
        <v>5</v>
      </c>
      <c s="6" t="s">
        <v>6049</v>
      </c>
      <c s="36" t="s">
        <v>257</v>
      </c>
      <c s="37">
        <v>1</v>
      </c>
      <c s="36">
        <v>0</v>
      </c>
      <c s="36">
        <f>ROUND(G108*H108,6)</f>
      </c>
      <c r="L108" s="38">
        <v>0</v>
      </c>
      <c s="32">
        <f>ROUND(ROUND(L108,2)*ROUND(G108,3),2)</f>
      </c>
      <c s="36" t="s">
        <v>98</v>
      </c>
      <c>
        <f>(M108*21)/100</f>
      </c>
      <c t="s">
        <v>28</v>
      </c>
    </row>
    <row r="109" spans="1:5" ht="12.75">
      <c r="A109" s="35" t="s">
        <v>55</v>
      </c>
      <c r="E109" s="39" t="s">
        <v>6049</v>
      </c>
    </row>
    <row r="110" spans="1:5" ht="12.75">
      <c r="A110" s="35" t="s">
        <v>56</v>
      </c>
      <c r="E110" s="40" t="s">
        <v>5</v>
      </c>
    </row>
    <row r="111" spans="1:5" ht="12.75">
      <c r="A111" t="s">
        <v>57</v>
      </c>
      <c r="E111" s="39" t="s">
        <v>5</v>
      </c>
    </row>
    <row r="112" spans="1:16" ht="12.75">
      <c r="A112" t="s">
        <v>50</v>
      </c>
      <c s="34" t="s">
        <v>141</v>
      </c>
      <c s="34" t="s">
        <v>6050</v>
      </c>
      <c s="35" t="s">
        <v>5</v>
      </c>
      <c s="6" t="s">
        <v>6051</v>
      </c>
      <c s="36" t="s">
        <v>257</v>
      </c>
      <c s="37">
        <v>1</v>
      </c>
      <c s="36">
        <v>0</v>
      </c>
      <c s="36">
        <f>ROUND(G112*H112,6)</f>
      </c>
      <c r="L112" s="38">
        <v>0</v>
      </c>
      <c s="32">
        <f>ROUND(ROUND(L112,2)*ROUND(G112,3),2)</f>
      </c>
      <c s="36" t="s">
        <v>98</v>
      </c>
      <c>
        <f>(M112*21)/100</f>
      </c>
      <c t="s">
        <v>28</v>
      </c>
    </row>
    <row r="113" spans="1:5" ht="12.75">
      <c r="A113" s="35" t="s">
        <v>55</v>
      </c>
      <c r="E113" s="39" t="s">
        <v>6051</v>
      </c>
    </row>
    <row r="114" spans="1:5" ht="12.75">
      <c r="A114" s="35" t="s">
        <v>56</v>
      </c>
      <c r="E114" s="40" t="s">
        <v>5</v>
      </c>
    </row>
    <row r="115" spans="1:5" ht="12.75">
      <c r="A115" t="s">
        <v>57</v>
      </c>
      <c r="E115" s="39" t="s">
        <v>5</v>
      </c>
    </row>
    <row r="116" spans="1:16" ht="12.75">
      <c r="A116" t="s">
        <v>50</v>
      </c>
      <c s="34" t="s">
        <v>144</v>
      </c>
      <c s="34" t="s">
        <v>6052</v>
      </c>
      <c s="35" t="s">
        <v>5</v>
      </c>
      <c s="6" t="s">
        <v>6053</v>
      </c>
      <c s="36" t="s">
        <v>5995</v>
      </c>
      <c s="37">
        <v>8</v>
      </c>
      <c s="36">
        <v>0</v>
      </c>
      <c s="36">
        <f>ROUND(G116*H116,6)</f>
      </c>
      <c r="L116" s="38">
        <v>0</v>
      </c>
      <c s="32">
        <f>ROUND(ROUND(L116,2)*ROUND(G116,3),2)</f>
      </c>
      <c s="36" t="s">
        <v>98</v>
      </c>
      <c>
        <f>(M116*21)/100</f>
      </c>
      <c t="s">
        <v>28</v>
      </c>
    </row>
    <row r="117" spans="1:5" ht="12.75">
      <c r="A117" s="35" t="s">
        <v>55</v>
      </c>
      <c r="E117" s="39" t="s">
        <v>6053</v>
      </c>
    </row>
    <row r="118" spans="1:5" ht="12.75">
      <c r="A118" s="35" t="s">
        <v>56</v>
      </c>
      <c r="E118" s="40" t="s">
        <v>5</v>
      </c>
    </row>
    <row r="119" spans="1:5" ht="12.75">
      <c r="A119" t="s">
        <v>57</v>
      </c>
      <c r="E119" s="39" t="s">
        <v>5</v>
      </c>
    </row>
    <row r="120" spans="1:16" ht="12.75">
      <c r="A120" t="s">
        <v>50</v>
      </c>
      <c s="34" t="s">
        <v>149</v>
      </c>
      <c s="34" t="s">
        <v>6054</v>
      </c>
      <c s="35" t="s">
        <v>5</v>
      </c>
      <c s="6" t="s">
        <v>6055</v>
      </c>
      <c s="36" t="s">
        <v>5995</v>
      </c>
      <c s="37">
        <v>4</v>
      </c>
      <c s="36">
        <v>0</v>
      </c>
      <c s="36">
        <f>ROUND(G120*H120,6)</f>
      </c>
      <c r="L120" s="38">
        <v>0</v>
      </c>
      <c s="32">
        <f>ROUND(ROUND(L120,2)*ROUND(G120,3),2)</f>
      </c>
      <c s="36" t="s">
        <v>98</v>
      </c>
      <c>
        <f>(M120*21)/100</f>
      </c>
      <c t="s">
        <v>28</v>
      </c>
    </row>
    <row r="121" spans="1:5" ht="12.75">
      <c r="A121" s="35" t="s">
        <v>55</v>
      </c>
      <c r="E121" s="39" t="s">
        <v>6055</v>
      </c>
    </row>
    <row r="122" spans="1:5" ht="12.75">
      <c r="A122" s="35" t="s">
        <v>56</v>
      </c>
      <c r="E122" s="40" t="s">
        <v>5</v>
      </c>
    </row>
    <row r="123" spans="1:5" ht="12.75">
      <c r="A123" t="s">
        <v>57</v>
      </c>
      <c r="E1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6058</v>
      </c>
      <c r="E8" s="30" t="s">
        <v>6057</v>
      </c>
      <c r="J8" s="29">
        <f>0+J9+J62+J95</f>
      </c>
      <c s="29">
        <f>0+K9+K62+K95</f>
      </c>
      <c s="29">
        <f>0+L9+L62+L95</f>
      </c>
      <c s="29">
        <f>0+M9+M62+M95</f>
      </c>
    </row>
    <row r="9" spans="1:13" ht="12.75">
      <c r="A9" t="s">
        <v>47</v>
      </c>
      <c r="C9" s="31" t="s">
        <v>224</v>
      </c>
      <c r="E9" s="33" t="s">
        <v>5915</v>
      </c>
      <c r="J9" s="32">
        <f>0</f>
      </c>
      <c s="32">
        <f>0</f>
      </c>
      <c s="32">
        <f>0+L10+L14+L18+L22+L26+L30+L34+L38+L42+L46+L50+L54+L58</f>
      </c>
      <c s="32">
        <f>0+M10+M14+M18+M22+M26+M30+M34+M38+M42+M46+M50+M54+M58</f>
      </c>
    </row>
    <row r="10" spans="1:16" ht="25.5">
      <c r="A10" t="s">
        <v>50</v>
      </c>
      <c s="34" t="s">
        <v>48</v>
      </c>
      <c s="34" t="s">
        <v>6059</v>
      </c>
      <c s="35" t="s">
        <v>5</v>
      </c>
      <c s="6" t="s">
        <v>6060</v>
      </c>
      <c s="36" t="s">
        <v>228</v>
      </c>
      <c s="37">
        <v>1</v>
      </c>
      <c s="36">
        <v>0</v>
      </c>
      <c s="36">
        <f>ROUND(G10*H10,6)</f>
      </c>
      <c r="L10" s="38">
        <v>0</v>
      </c>
      <c s="32">
        <f>ROUND(ROUND(L10,2)*ROUND(G10,3),2)</f>
      </c>
      <c s="36" t="s">
        <v>98</v>
      </c>
      <c>
        <f>(M10*21)/100</f>
      </c>
      <c t="s">
        <v>28</v>
      </c>
    </row>
    <row r="11" spans="1:5" ht="25.5">
      <c r="A11" s="35" t="s">
        <v>55</v>
      </c>
      <c r="E11" s="39" t="s">
        <v>6060</v>
      </c>
    </row>
    <row r="12" spans="1:5" ht="12.75">
      <c r="A12" s="35" t="s">
        <v>56</v>
      </c>
      <c r="E12" s="40" t="s">
        <v>5</v>
      </c>
    </row>
    <row r="13" spans="1:5" ht="12.75">
      <c r="A13" t="s">
        <v>57</v>
      </c>
      <c r="E13" s="39" t="s">
        <v>5</v>
      </c>
    </row>
    <row r="14" spans="1:16" ht="12.75">
      <c r="A14" t="s">
        <v>50</v>
      </c>
      <c s="34" t="s">
        <v>28</v>
      </c>
      <c s="34" t="s">
        <v>6061</v>
      </c>
      <c s="35" t="s">
        <v>5</v>
      </c>
      <c s="6" t="s">
        <v>6062</v>
      </c>
      <c s="36" t="s">
        <v>228</v>
      </c>
      <c s="37">
        <v>2</v>
      </c>
      <c s="36">
        <v>0</v>
      </c>
      <c s="36">
        <f>ROUND(G14*H14,6)</f>
      </c>
      <c r="L14" s="38">
        <v>0</v>
      </c>
      <c s="32">
        <f>ROUND(ROUND(L14,2)*ROUND(G14,3),2)</f>
      </c>
      <c s="36" t="s">
        <v>98</v>
      </c>
      <c>
        <f>(M14*21)/100</f>
      </c>
      <c t="s">
        <v>28</v>
      </c>
    </row>
    <row r="15" spans="1:5" ht="12.75">
      <c r="A15" s="35" t="s">
        <v>55</v>
      </c>
      <c r="E15" s="39" t="s">
        <v>6062</v>
      </c>
    </row>
    <row r="16" spans="1:5" ht="12.75">
      <c r="A16" s="35" t="s">
        <v>56</v>
      </c>
      <c r="E16" s="40" t="s">
        <v>5</v>
      </c>
    </row>
    <row r="17" spans="1:5" ht="12.75">
      <c r="A17" t="s">
        <v>57</v>
      </c>
      <c r="E17" s="39" t="s">
        <v>5</v>
      </c>
    </row>
    <row r="18" spans="1:16" ht="12.75">
      <c r="A18" t="s">
        <v>50</v>
      </c>
      <c s="34" t="s">
        <v>26</v>
      </c>
      <c s="34" t="s">
        <v>6063</v>
      </c>
      <c s="35" t="s">
        <v>5</v>
      </c>
      <c s="6" t="s">
        <v>6064</v>
      </c>
      <c s="36" t="s">
        <v>228</v>
      </c>
      <c s="37">
        <v>1</v>
      </c>
      <c s="36">
        <v>0</v>
      </c>
      <c s="36">
        <f>ROUND(G18*H18,6)</f>
      </c>
      <c r="L18" s="38">
        <v>0</v>
      </c>
      <c s="32">
        <f>ROUND(ROUND(L18,2)*ROUND(G18,3),2)</f>
      </c>
      <c s="36" t="s">
        <v>98</v>
      </c>
      <c>
        <f>(M18*21)/100</f>
      </c>
      <c t="s">
        <v>28</v>
      </c>
    </row>
    <row r="19" spans="1:5" ht="12.75">
      <c r="A19" s="35" t="s">
        <v>55</v>
      </c>
      <c r="E19" s="39" t="s">
        <v>6064</v>
      </c>
    </row>
    <row r="20" spans="1:5" ht="12.75">
      <c r="A20" s="35" t="s">
        <v>56</v>
      </c>
      <c r="E20" s="40" t="s">
        <v>5</v>
      </c>
    </row>
    <row r="21" spans="1:5" ht="12.75">
      <c r="A21" t="s">
        <v>57</v>
      </c>
      <c r="E21" s="39" t="s">
        <v>5</v>
      </c>
    </row>
    <row r="22" spans="1:16" ht="12.75">
      <c r="A22" t="s">
        <v>50</v>
      </c>
      <c s="34" t="s">
        <v>63</v>
      </c>
      <c s="34" t="s">
        <v>6065</v>
      </c>
      <c s="35" t="s">
        <v>5</v>
      </c>
      <c s="6" t="s">
        <v>6066</v>
      </c>
      <c s="36" t="s">
        <v>228</v>
      </c>
      <c s="37">
        <v>15</v>
      </c>
      <c s="36">
        <v>0</v>
      </c>
      <c s="36">
        <f>ROUND(G22*H22,6)</f>
      </c>
      <c r="L22" s="38">
        <v>0</v>
      </c>
      <c s="32">
        <f>ROUND(ROUND(L22,2)*ROUND(G22,3),2)</f>
      </c>
      <c s="36" t="s">
        <v>98</v>
      </c>
      <c>
        <f>(M22*21)/100</f>
      </c>
      <c t="s">
        <v>28</v>
      </c>
    </row>
    <row r="23" spans="1:5" ht="12.75">
      <c r="A23" s="35" t="s">
        <v>55</v>
      </c>
      <c r="E23" s="39" t="s">
        <v>6066</v>
      </c>
    </row>
    <row r="24" spans="1:5" ht="12.75">
      <c r="A24" s="35" t="s">
        <v>56</v>
      </c>
      <c r="E24" s="40" t="s">
        <v>5</v>
      </c>
    </row>
    <row r="25" spans="1:5" ht="12.75">
      <c r="A25" t="s">
        <v>57</v>
      </c>
      <c r="E25" s="39" t="s">
        <v>5</v>
      </c>
    </row>
    <row r="26" spans="1:16" ht="38.25">
      <c r="A26" t="s">
        <v>50</v>
      </c>
      <c s="34" t="s">
        <v>66</v>
      </c>
      <c s="34" t="s">
        <v>6067</v>
      </c>
      <c s="35" t="s">
        <v>5</v>
      </c>
      <c s="6" t="s">
        <v>6068</v>
      </c>
      <c s="36" t="s">
        <v>228</v>
      </c>
      <c s="37">
        <v>2</v>
      </c>
      <c s="36">
        <v>0</v>
      </c>
      <c s="36">
        <f>ROUND(G26*H26,6)</f>
      </c>
      <c r="L26" s="38">
        <v>0</v>
      </c>
      <c s="32">
        <f>ROUND(ROUND(L26,2)*ROUND(G26,3),2)</f>
      </c>
      <c s="36" t="s">
        <v>98</v>
      </c>
      <c>
        <f>(M26*21)/100</f>
      </c>
      <c t="s">
        <v>28</v>
      </c>
    </row>
    <row r="27" spans="1:5" ht="38.25">
      <c r="A27" s="35" t="s">
        <v>55</v>
      </c>
      <c r="E27" s="39" t="s">
        <v>6069</v>
      </c>
    </row>
    <row r="28" spans="1:5" ht="12.75">
      <c r="A28" s="35" t="s">
        <v>56</v>
      </c>
      <c r="E28" s="40" t="s">
        <v>5</v>
      </c>
    </row>
    <row r="29" spans="1:5" ht="12.75">
      <c r="A29" t="s">
        <v>57</v>
      </c>
      <c r="E29" s="39" t="s">
        <v>5</v>
      </c>
    </row>
    <row r="30" spans="1:16" ht="12.75">
      <c r="A30" t="s">
        <v>50</v>
      </c>
      <c s="34" t="s">
        <v>27</v>
      </c>
      <c s="34" t="s">
        <v>6070</v>
      </c>
      <c s="35" t="s">
        <v>5</v>
      </c>
      <c s="6" t="s">
        <v>6071</v>
      </c>
      <c s="36" t="s">
        <v>228</v>
      </c>
      <c s="37">
        <v>12</v>
      </c>
      <c s="36">
        <v>0</v>
      </c>
      <c s="36">
        <f>ROUND(G30*H30,6)</f>
      </c>
      <c r="L30" s="38">
        <v>0</v>
      </c>
      <c s="32">
        <f>ROUND(ROUND(L30,2)*ROUND(G30,3),2)</f>
      </c>
      <c s="36" t="s">
        <v>98</v>
      </c>
      <c>
        <f>(M30*21)/100</f>
      </c>
      <c t="s">
        <v>28</v>
      </c>
    </row>
    <row r="31" spans="1:5" ht="12.75">
      <c r="A31" s="35" t="s">
        <v>55</v>
      </c>
      <c r="E31" s="39" t="s">
        <v>6071</v>
      </c>
    </row>
    <row r="32" spans="1:5" ht="12.75">
      <c r="A32" s="35" t="s">
        <v>56</v>
      </c>
      <c r="E32" s="40" t="s">
        <v>5</v>
      </c>
    </row>
    <row r="33" spans="1:5" ht="12.75">
      <c r="A33" t="s">
        <v>57</v>
      </c>
      <c r="E33" s="39" t="s">
        <v>5</v>
      </c>
    </row>
    <row r="34" spans="1:16" ht="12.75">
      <c r="A34" t="s">
        <v>50</v>
      </c>
      <c s="34" t="s">
        <v>75</v>
      </c>
      <c s="34" t="s">
        <v>6072</v>
      </c>
      <c s="35" t="s">
        <v>5</v>
      </c>
      <c s="6" t="s">
        <v>6073</v>
      </c>
      <c s="36" t="s">
        <v>228</v>
      </c>
      <c s="37">
        <v>2</v>
      </c>
      <c s="36">
        <v>0</v>
      </c>
      <c s="36">
        <f>ROUND(G34*H34,6)</f>
      </c>
      <c r="L34" s="38">
        <v>0</v>
      </c>
      <c s="32">
        <f>ROUND(ROUND(L34,2)*ROUND(G34,3),2)</f>
      </c>
      <c s="36" t="s">
        <v>98</v>
      </c>
      <c>
        <f>(M34*21)/100</f>
      </c>
      <c t="s">
        <v>28</v>
      </c>
    </row>
    <row r="35" spans="1:5" ht="12.75">
      <c r="A35" s="35" t="s">
        <v>55</v>
      </c>
      <c r="E35" s="39" t="s">
        <v>6073</v>
      </c>
    </row>
    <row r="36" spans="1:5" ht="12.75">
      <c r="A36" s="35" t="s">
        <v>56</v>
      </c>
      <c r="E36" s="40" t="s">
        <v>5</v>
      </c>
    </row>
    <row r="37" spans="1:5" ht="12.75">
      <c r="A37" t="s">
        <v>57</v>
      </c>
      <c r="E37" s="39" t="s">
        <v>5</v>
      </c>
    </row>
    <row r="38" spans="1:16" ht="12.75">
      <c r="A38" t="s">
        <v>50</v>
      </c>
      <c s="34" t="s">
        <v>79</v>
      </c>
      <c s="34" t="s">
        <v>6074</v>
      </c>
      <c s="35" t="s">
        <v>5</v>
      </c>
      <c s="6" t="s">
        <v>6075</v>
      </c>
      <c s="36" t="s">
        <v>228</v>
      </c>
      <c s="37">
        <v>2</v>
      </c>
      <c s="36">
        <v>0</v>
      </c>
      <c s="36">
        <f>ROUND(G38*H38,6)</f>
      </c>
      <c r="L38" s="38">
        <v>0</v>
      </c>
      <c s="32">
        <f>ROUND(ROUND(L38,2)*ROUND(G38,3),2)</f>
      </c>
      <c s="36" t="s">
        <v>98</v>
      </c>
      <c>
        <f>(M38*21)/100</f>
      </c>
      <c t="s">
        <v>28</v>
      </c>
    </row>
    <row r="39" spans="1:5" ht="12.75">
      <c r="A39" s="35" t="s">
        <v>55</v>
      </c>
      <c r="E39" s="39" t="s">
        <v>6075</v>
      </c>
    </row>
    <row r="40" spans="1:5" ht="12.75">
      <c r="A40" s="35" t="s">
        <v>56</v>
      </c>
      <c r="E40" s="40" t="s">
        <v>5</v>
      </c>
    </row>
    <row r="41" spans="1:5" ht="12.75">
      <c r="A41" t="s">
        <v>57</v>
      </c>
      <c r="E41" s="39" t="s">
        <v>5</v>
      </c>
    </row>
    <row r="42" spans="1:16" ht="12.75">
      <c r="A42" t="s">
        <v>50</v>
      </c>
      <c s="34" t="s">
        <v>82</v>
      </c>
      <c s="34" t="s">
        <v>6076</v>
      </c>
      <c s="35" t="s">
        <v>5</v>
      </c>
      <c s="6" t="s">
        <v>6077</v>
      </c>
      <c s="36" t="s">
        <v>228</v>
      </c>
      <c s="37">
        <v>15</v>
      </c>
      <c s="36">
        <v>0</v>
      </c>
      <c s="36">
        <f>ROUND(G42*H42,6)</f>
      </c>
      <c r="L42" s="38">
        <v>0</v>
      </c>
      <c s="32">
        <f>ROUND(ROUND(L42,2)*ROUND(G42,3),2)</f>
      </c>
      <c s="36" t="s">
        <v>98</v>
      </c>
      <c>
        <f>(M42*21)/100</f>
      </c>
      <c t="s">
        <v>28</v>
      </c>
    </row>
    <row r="43" spans="1:5" ht="12.75">
      <c r="A43" s="35" t="s">
        <v>55</v>
      </c>
      <c r="E43" s="39" t="s">
        <v>6077</v>
      </c>
    </row>
    <row r="44" spans="1:5" ht="12.75">
      <c r="A44" s="35" t="s">
        <v>56</v>
      </c>
      <c r="E44" s="40" t="s">
        <v>5</v>
      </c>
    </row>
    <row r="45" spans="1:5" ht="12.75">
      <c r="A45" t="s">
        <v>57</v>
      </c>
      <c r="E45" s="39" t="s">
        <v>5</v>
      </c>
    </row>
    <row r="46" spans="1:16" ht="12.75">
      <c r="A46" t="s">
        <v>50</v>
      </c>
      <c s="34" t="s">
        <v>86</v>
      </c>
      <c s="34" t="s">
        <v>6078</v>
      </c>
      <c s="35" t="s">
        <v>5</v>
      </c>
      <c s="6" t="s">
        <v>6079</v>
      </c>
      <c s="36" t="s">
        <v>228</v>
      </c>
      <c s="37">
        <v>64</v>
      </c>
      <c s="36">
        <v>0</v>
      </c>
      <c s="36">
        <f>ROUND(G46*H46,6)</f>
      </c>
      <c r="L46" s="38">
        <v>0</v>
      </c>
      <c s="32">
        <f>ROUND(ROUND(L46,2)*ROUND(G46,3),2)</f>
      </c>
      <c s="36" t="s">
        <v>98</v>
      </c>
      <c>
        <f>(M46*21)/100</f>
      </c>
      <c t="s">
        <v>28</v>
      </c>
    </row>
    <row r="47" spans="1:5" ht="12.75">
      <c r="A47" s="35" t="s">
        <v>55</v>
      </c>
      <c r="E47" s="39" t="s">
        <v>6079</v>
      </c>
    </row>
    <row r="48" spans="1:5" ht="12.75">
      <c r="A48" s="35" t="s">
        <v>56</v>
      </c>
      <c r="E48" s="40" t="s">
        <v>5</v>
      </c>
    </row>
    <row r="49" spans="1:5" ht="12.75">
      <c r="A49" t="s">
        <v>57</v>
      </c>
      <c r="E49" s="39" t="s">
        <v>5</v>
      </c>
    </row>
    <row r="50" spans="1:16" ht="12.75">
      <c r="A50" t="s">
        <v>50</v>
      </c>
      <c s="34" t="s">
        <v>89</v>
      </c>
      <c s="34" t="s">
        <v>6080</v>
      </c>
      <c s="35" t="s">
        <v>5</v>
      </c>
      <c s="6" t="s">
        <v>6081</v>
      </c>
      <c s="36" t="s">
        <v>228</v>
      </c>
      <c s="37">
        <v>56</v>
      </c>
      <c s="36">
        <v>0</v>
      </c>
      <c s="36">
        <f>ROUND(G50*H50,6)</f>
      </c>
      <c r="L50" s="38">
        <v>0</v>
      </c>
      <c s="32">
        <f>ROUND(ROUND(L50,2)*ROUND(G50,3),2)</f>
      </c>
      <c s="36" t="s">
        <v>98</v>
      </c>
      <c>
        <f>(M50*21)/100</f>
      </c>
      <c t="s">
        <v>28</v>
      </c>
    </row>
    <row r="51" spans="1:5" ht="12.75">
      <c r="A51" s="35" t="s">
        <v>55</v>
      </c>
      <c r="E51" s="39" t="s">
        <v>6081</v>
      </c>
    </row>
    <row r="52" spans="1:5" ht="12.75">
      <c r="A52" s="35" t="s">
        <v>56</v>
      </c>
      <c r="E52" s="40" t="s">
        <v>5</v>
      </c>
    </row>
    <row r="53" spans="1:5" ht="12.75">
      <c r="A53" t="s">
        <v>57</v>
      </c>
      <c r="E53" s="39" t="s">
        <v>5</v>
      </c>
    </row>
    <row r="54" spans="1:16" ht="12.75">
      <c r="A54" t="s">
        <v>50</v>
      </c>
      <c s="34" t="s">
        <v>92</v>
      </c>
      <c s="34" t="s">
        <v>6082</v>
      </c>
      <c s="35" t="s">
        <v>5</v>
      </c>
      <c s="6" t="s">
        <v>6083</v>
      </c>
      <c s="36" t="s">
        <v>228</v>
      </c>
      <c s="37">
        <v>2</v>
      </c>
      <c s="36">
        <v>0</v>
      </c>
      <c s="36">
        <f>ROUND(G54*H54,6)</f>
      </c>
      <c r="L54" s="38">
        <v>0</v>
      </c>
      <c s="32">
        <f>ROUND(ROUND(L54,2)*ROUND(G54,3),2)</f>
      </c>
      <c s="36" t="s">
        <v>98</v>
      </c>
      <c>
        <f>(M54*21)/100</f>
      </c>
      <c t="s">
        <v>28</v>
      </c>
    </row>
    <row r="55" spans="1:5" ht="12.75">
      <c r="A55" s="35" t="s">
        <v>55</v>
      </c>
      <c r="E55" s="39" t="s">
        <v>6083</v>
      </c>
    </row>
    <row r="56" spans="1:5" ht="12.75">
      <c r="A56" s="35" t="s">
        <v>56</v>
      </c>
      <c r="E56" s="40" t="s">
        <v>5</v>
      </c>
    </row>
    <row r="57" spans="1:5" ht="12.75">
      <c r="A57" t="s">
        <v>57</v>
      </c>
      <c r="E57" s="39" t="s">
        <v>5</v>
      </c>
    </row>
    <row r="58" spans="1:16" ht="12.75">
      <c r="A58" t="s">
        <v>50</v>
      </c>
      <c s="34" t="s">
        <v>95</v>
      </c>
      <c s="34" t="s">
        <v>6084</v>
      </c>
      <c s="35" t="s">
        <v>5</v>
      </c>
      <c s="6" t="s">
        <v>6085</v>
      </c>
      <c s="36" t="s">
        <v>228</v>
      </c>
      <c s="37">
        <v>1</v>
      </c>
      <c s="36">
        <v>0</v>
      </c>
      <c s="36">
        <f>ROUND(G58*H58,6)</f>
      </c>
      <c r="L58" s="38">
        <v>0</v>
      </c>
      <c s="32">
        <f>ROUND(ROUND(L58,2)*ROUND(G58,3),2)</f>
      </c>
      <c s="36" t="s">
        <v>98</v>
      </c>
      <c>
        <f>(M58*21)/100</f>
      </c>
      <c t="s">
        <v>28</v>
      </c>
    </row>
    <row r="59" spans="1:5" ht="12.75">
      <c r="A59" s="35" t="s">
        <v>55</v>
      </c>
      <c r="E59" s="39" t="s">
        <v>6085</v>
      </c>
    </row>
    <row r="60" spans="1:5" ht="12.75">
      <c r="A60" s="35" t="s">
        <v>56</v>
      </c>
      <c r="E60" s="40" t="s">
        <v>5</v>
      </c>
    </row>
    <row r="61" spans="1:5" ht="12.75">
      <c r="A61" t="s">
        <v>57</v>
      </c>
      <c r="E61" s="39" t="s">
        <v>5</v>
      </c>
    </row>
    <row r="62" spans="1:13" ht="12.75">
      <c r="A62" t="s">
        <v>47</v>
      </c>
      <c r="C62" s="31" t="s">
        <v>231</v>
      </c>
      <c r="E62" s="33" t="s">
        <v>5958</v>
      </c>
      <c r="J62" s="32">
        <f>0</f>
      </c>
      <c s="32">
        <f>0</f>
      </c>
      <c s="32">
        <f>0+L63+L67+L71+L75+L79+L83+L87+L91</f>
      </c>
      <c s="32">
        <f>0+M63+M67+M71+M75+M79+M83+M87+M91</f>
      </c>
    </row>
    <row r="63" spans="1:16" ht="12.75">
      <c r="A63" t="s">
        <v>50</v>
      </c>
      <c s="34" t="s">
        <v>101</v>
      </c>
      <c s="34" t="s">
        <v>6086</v>
      </c>
      <c s="35" t="s">
        <v>5</v>
      </c>
      <c s="6" t="s">
        <v>6087</v>
      </c>
      <c s="36" t="s">
        <v>78</v>
      </c>
      <c s="37">
        <v>880</v>
      </c>
      <c s="36">
        <v>0</v>
      </c>
      <c s="36">
        <f>ROUND(G63*H63,6)</f>
      </c>
      <c r="L63" s="38">
        <v>0</v>
      </c>
      <c s="32">
        <f>ROUND(ROUND(L63,2)*ROUND(G63,3),2)</f>
      </c>
      <c s="36" t="s">
        <v>98</v>
      </c>
      <c>
        <f>(M63*21)/100</f>
      </c>
      <c t="s">
        <v>28</v>
      </c>
    </row>
    <row r="64" spans="1:5" ht="12.75">
      <c r="A64" s="35" t="s">
        <v>55</v>
      </c>
      <c r="E64" s="39" t="s">
        <v>6087</v>
      </c>
    </row>
    <row r="65" spans="1:5" ht="12.75">
      <c r="A65" s="35" t="s">
        <v>56</v>
      </c>
      <c r="E65" s="40" t="s">
        <v>5</v>
      </c>
    </row>
    <row r="66" spans="1:5" ht="12.75">
      <c r="A66" t="s">
        <v>57</v>
      </c>
      <c r="E66" s="39" t="s">
        <v>5</v>
      </c>
    </row>
    <row r="67" spans="1:16" ht="12.75">
      <c r="A67" t="s">
        <v>50</v>
      </c>
      <c s="34" t="s">
        <v>104</v>
      </c>
      <c s="34" t="s">
        <v>6088</v>
      </c>
      <c s="35" t="s">
        <v>5</v>
      </c>
      <c s="6" t="s">
        <v>6089</v>
      </c>
      <c s="36" t="s">
        <v>78</v>
      </c>
      <c s="37">
        <v>130</v>
      </c>
      <c s="36">
        <v>0</v>
      </c>
      <c s="36">
        <f>ROUND(G67*H67,6)</f>
      </c>
      <c r="L67" s="38">
        <v>0</v>
      </c>
      <c s="32">
        <f>ROUND(ROUND(L67,2)*ROUND(G67,3),2)</f>
      </c>
      <c s="36" t="s">
        <v>98</v>
      </c>
      <c>
        <f>(M67*21)/100</f>
      </c>
      <c t="s">
        <v>28</v>
      </c>
    </row>
    <row r="68" spans="1:5" ht="12.75">
      <c r="A68" s="35" t="s">
        <v>55</v>
      </c>
      <c r="E68" s="39" t="s">
        <v>6089</v>
      </c>
    </row>
    <row r="69" spans="1:5" ht="12.75">
      <c r="A69" s="35" t="s">
        <v>56</v>
      </c>
      <c r="E69" s="40" t="s">
        <v>5</v>
      </c>
    </row>
    <row r="70" spans="1:5" ht="12.75">
      <c r="A70" t="s">
        <v>57</v>
      </c>
      <c r="E70" s="39" t="s">
        <v>5</v>
      </c>
    </row>
    <row r="71" spans="1:16" ht="12.75">
      <c r="A71" t="s">
        <v>50</v>
      </c>
      <c s="34" t="s">
        <v>109</v>
      </c>
      <c s="34" t="s">
        <v>6090</v>
      </c>
      <c s="35" t="s">
        <v>5</v>
      </c>
      <c s="6" t="s">
        <v>6091</v>
      </c>
      <c s="36" t="s">
        <v>78</v>
      </c>
      <c s="37">
        <v>140</v>
      </c>
      <c s="36">
        <v>0</v>
      </c>
      <c s="36">
        <f>ROUND(G71*H71,6)</f>
      </c>
      <c r="L71" s="38">
        <v>0</v>
      </c>
      <c s="32">
        <f>ROUND(ROUND(L71,2)*ROUND(G71,3),2)</f>
      </c>
      <c s="36" t="s">
        <v>98</v>
      </c>
      <c>
        <f>(M71*21)/100</f>
      </c>
      <c t="s">
        <v>28</v>
      </c>
    </row>
    <row r="72" spans="1:5" ht="12.75">
      <c r="A72" s="35" t="s">
        <v>55</v>
      </c>
      <c r="E72" s="39" t="s">
        <v>6091</v>
      </c>
    </row>
    <row r="73" spans="1:5" ht="12.75">
      <c r="A73" s="35" t="s">
        <v>56</v>
      </c>
      <c r="E73" s="40" t="s">
        <v>5</v>
      </c>
    </row>
    <row r="74" spans="1:5" ht="12.75">
      <c r="A74" t="s">
        <v>57</v>
      </c>
      <c r="E74" s="39" t="s">
        <v>5</v>
      </c>
    </row>
    <row r="75" spans="1:16" ht="12.75">
      <c r="A75" t="s">
        <v>50</v>
      </c>
      <c s="34" t="s">
        <v>112</v>
      </c>
      <c s="34" t="s">
        <v>6092</v>
      </c>
      <c s="35" t="s">
        <v>5</v>
      </c>
      <c s="6" t="s">
        <v>6039</v>
      </c>
      <c s="36" t="s">
        <v>78</v>
      </c>
      <c s="37">
        <v>140</v>
      </c>
      <c s="36">
        <v>0</v>
      </c>
      <c s="36">
        <f>ROUND(G75*H75,6)</f>
      </c>
      <c r="L75" s="38">
        <v>0</v>
      </c>
      <c s="32">
        <f>ROUND(ROUND(L75,2)*ROUND(G75,3),2)</f>
      </c>
      <c s="36" t="s">
        <v>98</v>
      </c>
      <c>
        <f>(M75*21)/100</f>
      </c>
      <c t="s">
        <v>28</v>
      </c>
    </row>
    <row r="76" spans="1:5" ht="12.75">
      <c r="A76" s="35" t="s">
        <v>55</v>
      </c>
      <c r="E76" s="39" t="s">
        <v>6039</v>
      </c>
    </row>
    <row r="77" spans="1:5" ht="12.75">
      <c r="A77" s="35" t="s">
        <v>56</v>
      </c>
      <c r="E77" s="40" t="s">
        <v>5</v>
      </c>
    </row>
    <row r="78" spans="1:5" ht="12.75">
      <c r="A78" t="s">
        <v>57</v>
      </c>
      <c r="E78" s="39" t="s">
        <v>5</v>
      </c>
    </row>
    <row r="79" spans="1:16" ht="12.75">
      <c r="A79" t="s">
        <v>50</v>
      </c>
      <c s="34" t="s">
        <v>115</v>
      </c>
      <c s="34" t="s">
        <v>6093</v>
      </c>
      <c s="35" t="s">
        <v>5</v>
      </c>
      <c s="6" t="s">
        <v>6041</v>
      </c>
      <c s="36" t="s">
        <v>228</v>
      </c>
      <c s="37">
        <v>1</v>
      </c>
      <c s="36">
        <v>0</v>
      </c>
      <c s="36">
        <f>ROUND(G79*H79,6)</f>
      </c>
      <c r="L79" s="38">
        <v>0</v>
      </c>
      <c s="32">
        <f>ROUND(ROUND(L79,2)*ROUND(G79,3),2)</f>
      </c>
      <c s="36" t="s">
        <v>98</v>
      </c>
      <c>
        <f>(M79*21)/100</f>
      </c>
      <c t="s">
        <v>28</v>
      </c>
    </row>
    <row r="80" spans="1:5" ht="12.75">
      <c r="A80" s="35" t="s">
        <v>55</v>
      </c>
      <c r="E80" s="39" t="s">
        <v>6041</v>
      </c>
    </row>
    <row r="81" spans="1:5" ht="12.75">
      <c r="A81" s="35" t="s">
        <v>56</v>
      </c>
      <c r="E81" s="40" t="s">
        <v>5</v>
      </c>
    </row>
    <row r="82" spans="1:5" ht="12.75">
      <c r="A82" t="s">
        <v>57</v>
      </c>
      <c r="E82" s="39" t="s">
        <v>5</v>
      </c>
    </row>
    <row r="83" spans="1:16" ht="12.75">
      <c r="A83" t="s">
        <v>50</v>
      </c>
      <c s="34" t="s">
        <v>118</v>
      </c>
      <c s="34" t="s">
        <v>6094</v>
      </c>
      <c s="35" t="s">
        <v>5</v>
      </c>
      <c s="6" t="s">
        <v>6095</v>
      </c>
      <c s="36" t="s">
        <v>228</v>
      </c>
      <c s="37">
        <v>1</v>
      </c>
      <c s="36">
        <v>0</v>
      </c>
      <c s="36">
        <f>ROUND(G83*H83,6)</f>
      </c>
      <c r="L83" s="38">
        <v>0</v>
      </c>
      <c s="32">
        <f>ROUND(ROUND(L83,2)*ROUND(G83,3),2)</f>
      </c>
      <c s="36" t="s">
        <v>98</v>
      </c>
      <c>
        <f>(M83*21)/100</f>
      </c>
      <c t="s">
        <v>28</v>
      </c>
    </row>
    <row r="84" spans="1:5" ht="12.75">
      <c r="A84" s="35" t="s">
        <v>55</v>
      </c>
      <c r="E84" s="39" t="s">
        <v>6095</v>
      </c>
    </row>
    <row r="85" spans="1:5" ht="12.75">
      <c r="A85" s="35" t="s">
        <v>56</v>
      </c>
      <c r="E85" s="40" t="s">
        <v>5</v>
      </c>
    </row>
    <row r="86" spans="1:5" ht="12.75">
      <c r="A86" t="s">
        <v>57</v>
      </c>
      <c r="E86" s="39" t="s">
        <v>5</v>
      </c>
    </row>
    <row r="87" spans="1:16" ht="12.75">
      <c r="A87" t="s">
        <v>50</v>
      </c>
      <c s="34" t="s">
        <v>121</v>
      </c>
      <c s="34" t="s">
        <v>6096</v>
      </c>
      <c s="35" t="s">
        <v>5</v>
      </c>
      <c s="6" t="s">
        <v>6097</v>
      </c>
      <c s="36" t="s">
        <v>228</v>
      </c>
      <c s="37">
        <v>7</v>
      </c>
      <c s="36">
        <v>0</v>
      </c>
      <c s="36">
        <f>ROUND(G87*H87,6)</f>
      </c>
      <c r="L87" s="38">
        <v>0</v>
      </c>
      <c s="32">
        <f>ROUND(ROUND(L87,2)*ROUND(G87,3),2)</f>
      </c>
      <c s="36" t="s">
        <v>98</v>
      </c>
      <c>
        <f>(M87*21)/100</f>
      </c>
      <c t="s">
        <v>28</v>
      </c>
    </row>
    <row r="88" spans="1:5" ht="12.75">
      <c r="A88" s="35" t="s">
        <v>55</v>
      </c>
      <c r="E88" s="39" t="s">
        <v>6097</v>
      </c>
    </row>
    <row r="89" spans="1:5" ht="12.75">
      <c r="A89" s="35" t="s">
        <v>56</v>
      </c>
      <c r="E89" s="40" t="s">
        <v>5</v>
      </c>
    </row>
    <row r="90" spans="1:5" ht="12.75">
      <c r="A90" t="s">
        <v>57</v>
      </c>
      <c r="E90" s="39" t="s">
        <v>5</v>
      </c>
    </row>
    <row r="91" spans="1:16" ht="12.75">
      <c r="A91" t="s">
        <v>50</v>
      </c>
      <c s="34" t="s">
        <v>124</v>
      </c>
      <c s="34" t="s">
        <v>6098</v>
      </c>
      <c s="35" t="s">
        <v>5</v>
      </c>
      <c s="6" t="s">
        <v>6099</v>
      </c>
      <c s="36" t="s">
        <v>228</v>
      </c>
      <c s="37">
        <v>7</v>
      </c>
      <c s="36">
        <v>0</v>
      </c>
      <c s="36">
        <f>ROUND(G91*H91,6)</f>
      </c>
      <c r="L91" s="38">
        <v>0</v>
      </c>
      <c s="32">
        <f>ROUND(ROUND(L91,2)*ROUND(G91,3),2)</f>
      </c>
      <c s="36" t="s">
        <v>98</v>
      </c>
      <c>
        <f>(M91*21)/100</f>
      </c>
      <c t="s">
        <v>28</v>
      </c>
    </row>
    <row r="92" spans="1:5" ht="12.75">
      <c r="A92" s="35" t="s">
        <v>55</v>
      </c>
      <c r="E92" s="39" t="s">
        <v>6099</v>
      </c>
    </row>
    <row r="93" spans="1:5" ht="12.75">
      <c r="A93" s="35" t="s">
        <v>56</v>
      </c>
      <c r="E93" s="40" t="s">
        <v>5</v>
      </c>
    </row>
    <row r="94" spans="1:5" ht="12.75">
      <c r="A94" t="s">
        <v>57</v>
      </c>
      <c r="E94" s="39" t="s">
        <v>5</v>
      </c>
    </row>
    <row r="95" spans="1:13" ht="12.75">
      <c r="A95" t="s">
        <v>47</v>
      </c>
      <c r="C95" s="31" t="s">
        <v>239</v>
      </c>
      <c r="E95" s="33" t="s">
        <v>368</v>
      </c>
      <c r="J95" s="32">
        <f>0</f>
      </c>
      <c s="32">
        <f>0</f>
      </c>
      <c s="32">
        <f>0+L96+L100+L104</f>
      </c>
      <c s="32">
        <f>0+M96+M100+M104</f>
      </c>
    </row>
    <row r="96" spans="1:16" ht="12.75">
      <c r="A96" t="s">
        <v>50</v>
      </c>
      <c s="34" t="s">
        <v>127</v>
      </c>
      <c s="34" t="s">
        <v>6100</v>
      </c>
      <c s="35" t="s">
        <v>5</v>
      </c>
      <c s="6" t="s">
        <v>6047</v>
      </c>
      <c s="36" t="s">
        <v>257</v>
      </c>
      <c s="37">
        <v>1</v>
      </c>
      <c s="36">
        <v>0</v>
      </c>
      <c s="36">
        <f>ROUND(G96*H96,6)</f>
      </c>
      <c r="L96" s="38">
        <v>0</v>
      </c>
      <c s="32">
        <f>ROUND(ROUND(L96,2)*ROUND(G96,3),2)</f>
      </c>
      <c s="36" t="s">
        <v>98</v>
      </c>
      <c>
        <f>(M96*21)/100</f>
      </c>
      <c t="s">
        <v>28</v>
      </c>
    </row>
    <row r="97" spans="1:5" ht="12.75">
      <c r="A97" s="35" t="s">
        <v>55</v>
      </c>
      <c r="E97" s="39" t="s">
        <v>6047</v>
      </c>
    </row>
    <row r="98" spans="1:5" ht="12.75">
      <c r="A98" s="35" t="s">
        <v>56</v>
      </c>
      <c r="E98" s="40" t="s">
        <v>5</v>
      </c>
    </row>
    <row r="99" spans="1:5" ht="12.75">
      <c r="A99" t="s">
        <v>57</v>
      </c>
      <c r="E99" s="39" t="s">
        <v>5</v>
      </c>
    </row>
    <row r="100" spans="1:16" ht="12.75">
      <c r="A100" t="s">
        <v>50</v>
      </c>
      <c s="34" t="s">
        <v>130</v>
      </c>
      <c s="34" t="s">
        <v>6101</v>
      </c>
      <c s="35" t="s">
        <v>5</v>
      </c>
      <c s="6" t="s">
        <v>6049</v>
      </c>
      <c s="36" t="s">
        <v>257</v>
      </c>
      <c s="37">
        <v>1</v>
      </c>
      <c s="36">
        <v>0</v>
      </c>
      <c s="36">
        <f>ROUND(G100*H100,6)</f>
      </c>
      <c r="L100" s="38">
        <v>0</v>
      </c>
      <c s="32">
        <f>ROUND(ROUND(L100,2)*ROUND(G100,3),2)</f>
      </c>
      <c s="36" t="s">
        <v>98</v>
      </c>
      <c>
        <f>(M100*21)/100</f>
      </c>
      <c t="s">
        <v>28</v>
      </c>
    </row>
    <row r="101" spans="1:5" ht="12.75">
      <c r="A101" s="35" t="s">
        <v>55</v>
      </c>
      <c r="E101" s="39" t="s">
        <v>6049</v>
      </c>
    </row>
    <row r="102" spans="1:5" ht="12.75">
      <c r="A102" s="35" t="s">
        <v>56</v>
      </c>
      <c r="E102" s="40" t="s">
        <v>5</v>
      </c>
    </row>
    <row r="103" spans="1:5" ht="12.75">
      <c r="A103" t="s">
        <v>57</v>
      </c>
      <c r="E103" s="39" t="s">
        <v>5</v>
      </c>
    </row>
    <row r="104" spans="1:16" ht="12.75">
      <c r="A104" t="s">
        <v>50</v>
      </c>
      <c s="34" t="s">
        <v>135</v>
      </c>
      <c s="34" t="s">
        <v>6102</v>
      </c>
      <c s="35" t="s">
        <v>5</v>
      </c>
      <c s="6" t="s">
        <v>6103</v>
      </c>
      <c s="36" t="s">
        <v>5995</v>
      </c>
      <c s="37">
        <v>4</v>
      </c>
      <c s="36">
        <v>0</v>
      </c>
      <c s="36">
        <f>ROUND(G104*H104,6)</f>
      </c>
      <c r="L104" s="38">
        <v>0</v>
      </c>
      <c s="32">
        <f>ROUND(ROUND(L104,2)*ROUND(G104,3),2)</f>
      </c>
      <c s="36" t="s">
        <v>98</v>
      </c>
      <c>
        <f>(M104*21)/100</f>
      </c>
      <c t="s">
        <v>28</v>
      </c>
    </row>
    <row r="105" spans="1:5" ht="12.75">
      <c r="A105" s="35" t="s">
        <v>55</v>
      </c>
      <c r="E105" s="39" t="s">
        <v>6103</v>
      </c>
    </row>
    <row r="106" spans="1:5" ht="12.75">
      <c r="A106" s="35" t="s">
        <v>56</v>
      </c>
      <c r="E106" s="40" t="s">
        <v>5</v>
      </c>
    </row>
    <row r="107" spans="1:5" ht="12.75">
      <c r="A107" t="s">
        <v>57</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COUNTIFS(L8:L100,"=0",A8:A100,"P")+COUNTIFS(L8:L100,"",A8:A100,"P")+SUM(Q8:Q100)</f>
      </c>
    </row>
    <row r="8" spans="1:13" ht="12.75">
      <c r="A8" t="s">
        <v>45</v>
      </c>
      <c r="C8" s="28" t="s">
        <v>6106</v>
      </c>
      <c r="E8" s="30" t="s">
        <v>6105</v>
      </c>
      <c r="J8" s="29">
        <f>0+J9+J54+J83</f>
      </c>
      <c s="29">
        <f>0+K9+K54+K83</f>
      </c>
      <c s="29">
        <f>0+L9+L54+L83</f>
      </c>
      <c s="29">
        <f>0+M9+M54+M83</f>
      </c>
    </row>
    <row r="9" spans="1:13" ht="12.75">
      <c r="A9" t="s">
        <v>47</v>
      </c>
      <c r="C9" s="31" t="s">
        <v>224</v>
      </c>
      <c r="E9" s="33" t="s">
        <v>5999</v>
      </c>
      <c r="J9" s="32">
        <f>0</f>
      </c>
      <c s="32">
        <f>0</f>
      </c>
      <c s="32">
        <f>0+L10+L14+L18+L22+L26+L30+L34+L38+L42+L46+L50</f>
      </c>
      <c s="32">
        <f>0+M10+M14+M18+M22+M26+M30+M34+M38+M42+M46+M50</f>
      </c>
    </row>
    <row r="10" spans="1:16" ht="12.75">
      <c r="A10" t="s">
        <v>50</v>
      </c>
      <c s="34" t="s">
        <v>48</v>
      </c>
      <c s="34" t="s">
        <v>6107</v>
      </c>
      <c s="35" t="s">
        <v>5</v>
      </c>
      <c s="6" t="s">
        <v>6001</v>
      </c>
      <c s="36" t="s">
        <v>228</v>
      </c>
      <c s="37">
        <v>1</v>
      </c>
      <c s="36">
        <v>0</v>
      </c>
      <c s="36">
        <f>ROUND(G10*H10,6)</f>
      </c>
      <c r="L10" s="38">
        <v>0</v>
      </c>
      <c s="32">
        <f>ROUND(ROUND(L10,2)*ROUND(G10,3),2)</f>
      </c>
      <c s="36" t="s">
        <v>98</v>
      </c>
      <c>
        <f>(M10*21)/100</f>
      </c>
      <c t="s">
        <v>28</v>
      </c>
    </row>
    <row r="11" spans="1:5" ht="12.75">
      <c r="A11" s="35" t="s">
        <v>55</v>
      </c>
      <c r="E11" s="39" t="s">
        <v>6001</v>
      </c>
    </row>
    <row r="12" spans="1:5" ht="12.75">
      <c r="A12" s="35" t="s">
        <v>56</v>
      </c>
      <c r="E12" s="40" t="s">
        <v>5</v>
      </c>
    </row>
    <row r="13" spans="1:5" ht="12.75">
      <c r="A13" t="s">
        <v>57</v>
      </c>
      <c r="E13" s="39" t="s">
        <v>5</v>
      </c>
    </row>
    <row r="14" spans="1:16" ht="12.75">
      <c r="A14" t="s">
        <v>50</v>
      </c>
      <c s="34" t="s">
        <v>28</v>
      </c>
      <c s="34" t="s">
        <v>6108</v>
      </c>
      <c s="35" t="s">
        <v>5</v>
      </c>
      <c s="6" t="s">
        <v>6003</v>
      </c>
      <c s="36" t="s">
        <v>228</v>
      </c>
      <c s="37">
        <v>1</v>
      </c>
      <c s="36">
        <v>0</v>
      </c>
      <c s="36">
        <f>ROUND(G14*H14,6)</f>
      </c>
      <c r="L14" s="38">
        <v>0</v>
      </c>
      <c s="32">
        <f>ROUND(ROUND(L14,2)*ROUND(G14,3),2)</f>
      </c>
      <c s="36" t="s">
        <v>98</v>
      </c>
      <c>
        <f>(M14*21)/100</f>
      </c>
      <c t="s">
        <v>28</v>
      </c>
    </row>
    <row r="15" spans="1:5" ht="12.75">
      <c r="A15" s="35" t="s">
        <v>55</v>
      </c>
      <c r="E15" s="39" t="s">
        <v>6003</v>
      </c>
    </row>
    <row r="16" spans="1:5" ht="12.75">
      <c r="A16" s="35" t="s">
        <v>56</v>
      </c>
      <c r="E16" s="40" t="s">
        <v>5</v>
      </c>
    </row>
    <row r="17" spans="1:5" ht="12.75">
      <c r="A17" t="s">
        <v>57</v>
      </c>
      <c r="E17" s="39" t="s">
        <v>5</v>
      </c>
    </row>
    <row r="18" spans="1:16" ht="12.75">
      <c r="A18" t="s">
        <v>50</v>
      </c>
      <c s="34" t="s">
        <v>26</v>
      </c>
      <c s="34" t="s">
        <v>6109</v>
      </c>
      <c s="35" t="s">
        <v>5</v>
      </c>
      <c s="6" t="s">
        <v>6005</v>
      </c>
      <c s="36" t="s">
        <v>228</v>
      </c>
      <c s="37">
        <v>1</v>
      </c>
      <c s="36">
        <v>0</v>
      </c>
      <c s="36">
        <f>ROUND(G18*H18,6)</f>
      </c>
      <c r="L18" s="38">
        <v>0</v>
      </c>
      <c s="32">
        <f>ROUND(ROUND(L18,2)*ROUND(G18,3),2)</f>
      </c>
      <c s="36" t="s">
        <v>98</v>
      </c>
      <c>
        <f>(M18*21)/100</f>
      </c>
      <c t="s">
        <v>28</v>
      </c>
    </row>
    <row r="19" spans="1:5" ht="12.75">
      <c r="A19" s="35" t="s">
        <v>55</v>
      </c>
      <c r="E19" s="39" t="s">
        <v>6005</v>
      </c>
    </row>
    <row r="20" spans="1:5" ht="12.75">
      <c r="A20" s="35" t="s">
        <v>56</v>
      </c>
      <c r="E20" s="40" t="s">
        <v>5</v>
      </c>
    </row>
    <row r="21" spans="1:5" ht="12.75">
      <c r="A21" t="s">
        <v>57</v>
      </c>
      <c r="E21" s="39" t="s">
        <v>5</v>
      </c>
    </row>
    <row r="22" spans="1:16" ht="12.75">
      <c r="A22" t="s">
        <v>50</v>
      </c>
      <c s="34" t="s">
        <v>63</v>
      </c>
      <c s="34" t="s">
        <v>6110</v>
      </c>
      <c s="35" t="s">
        <v>5</v>
      </c>
      <c s="6" t="s">
        <v>6007</v>
      </c>
      <c s="36" t="s">
        <v>228</v>
      </c>
      <c s="37">
        <v>1</v>
      </c>
      <c s="36">
        <v>0</v>
      </c>
      <c s="36">
        <f>ROUND(G22*H22,6)</f>
      </c>
      <c r="L22" s="38">
        <v>0</v>
      </c>
      <c s="32">
        <f>ROUND(ROUND(L22,2)*ROUND(G22,3),2)</f>
      </c>
      <c s="36" t="s">
        <v>98</v>
      </c>
      <c>
        <f>(M22*21)/100</f>
      </c>
      <c t="s">
        <v>28</v>
      </c>
    </row>
    <row r="23" spans="1:5" ht="12.75">
      <c r="A23" s="35" t="s">
        <v>55</v>
      </c>
      <c r="E23" s="39" t="s">
        <v>6007</v>
      </c>
    </row>
    <row r="24" spans="1:5" ht="12.75">
      <c r="A24" s="35" t="s">
        <v>56</v>
      </c>
      <c r="E24" s="40" t="s">
        <v>5</v>
      </c>
    </row>
    <row r="25" spans="1:5" ht="12.75">
      <c r="A25" t="s">
        <v>57</v>
      </c>
      <c r="E25" s="39" t="s">
        <v>5</v>
      </c>
    </row>
    <row r="26" spans="1:16" ht="12.75">
      <c r="A26" t="s">
        <v>50</v>
      </c>
      <c s="34" t="s">
        <v>66</v>
      </c>
      <c s="34" t="s">
        <v>6111</v>
      </c>
      <c s="35" t="s">
        <v>5</v>
      </c>
      <c s="6" t="s">
        <v>6009</v>
      </c>
      <c s="36" t="s">
        <v>228</v>
      </c>
      <c s="37">
        <v>2</v>
      </c>
      <c s="36">
        <v>0</v>
      </c>
      <c s="36">
        <f>ROUND(G26*H26,6)</f>
      </c>
      <c r="L26" s="38">
        <v>0</v>
      </c>
      <c s="32">
        <f>ROUND(ROUND(L26,2)*ROUND(G26,3),2)</f>
      </c>
      <c s="36" t="s">
        <v>98</v>
      </c>
      <c>
        <f>(M26*21)/100</f>
      </c>
      <c t="s">
        <v>28</v>
      </c>
    </row>
    <row r="27" spans="1:5" ht="12.75">
      <c r="A27" s="35" t="s">
        <v>55</v>
      </c>
      <c r="E27" s="39" t="s">
        <v>6009</v>
      </c>
    </row>
    <row r="28" spans="1:5" ht="12.75">
      <c r="A28" s="35" t="s">
        <v>56</v>
      </c>
      <c r="E28" s="40" t="s">
        <v>5</v>
      </c>
    </row>
    <row r="29" spans="1:5" ht="12.75">
      <c r="A29" t="s">
        <v>57</v>
      </c>
      <c r="E29" s="39" t="s">
        <v>5</v>
      </c>
    </row>
    <row r="30" spans="1:16" ht="12.75">
      <c r="A30" t="s">
        <v>50</v>
      </c>
      <c s="34" t="s">
        <v>27</v>
      </c>
      <c s="34" t="s">
        <v>6112</v>
      </c>
      <c s="35" t="s">
        <v>5</v>
      </c>
      <c s="6" t="s">
        <v>6011</v>
      </c>
      <c s="36" t="s">
        <v>228</v>
      </c>
      <c s="37">
        <v>54</v>
      </c>
      <c s="36">
        <v>0</v>
      </c>
      <c s="36">
        <f>ROUND(G30*H30,6)</f>
      </c>
      <c r="L30" s="38">
        <v>0</v>
      </c>
      <c s="32">
        <f>ROUND(ROUND(L30,2)*ROUND(G30,3),2)</f>
      </c>
      <c s="36" t="s">
        <v>98</v>
      </c>
      <c>
        <f>(M30*21)/100</f>
      </c>
      <c t="s">
        <v>28</v>
      </c>
    </row>
    <row r="31" spans="1:5" ht="12.75">
      <c r="A31" s="35" t="s">
        <v>55</v>
      </c>
      <c r="E31" s="39" t="s">
        <v>6011</v>
      </c>
    </row>
    <row r="32" spans="1:5" ht="12.75">
      <c r="A32" s="35" t="s">
        <v>56</v>
      </c>
      <c r="E32" s="40" t="s">
        <v>5</v>
      </c>
    </row>
    <row r="33" spans="1:5" ht="12.75">
      <c r="A33" t="s">
        <v>57</v>
      </c>
      <c r="E33" s="39" t="s">
        <v>5</v>
      </c>
    </row>
    <row r="34" spans="1:16" ht="12.75">
      <c r="A34" t="s">
        <v>50</v>
      </c>
      <c s="34" t="s">
        <v>75</v>
      </c>
      <c s="34" t="s">
        <v>6113</v>
      </c>
      <c s="35" t="s">
        <v>5</v>
      </c>
      <c s="6" t="s">
        <v>6013</v>
      </c>
      <c s="36" t="s">
        <v>228</v>
      </c>
      <c s="37">
        <v>54</v>
      </c>
      <c s="36">
        <v>0</v>
      </c>
      <c s="36">
        <f>ROUND(G34*H34,6)</f>
      </c>
      <c r="L34" s="38">
        <v>0</v>
      </c>
      <c s="32">
        <f>ROUND(ROUND(L34,2)*ROUND(G34,3),2)</f>
      </c>
      <c s="36" t="s">
        <v>98</v>
      </c>
      <c>
        <f>(M34*21)/100</f>
      </c>
      <c t="s">
        <v>28</v>
      </c>
    </row>
    <row r="35" spans="1:5" ht="12.75">
      <c r="A35" s="35" t="s">
        <v>55</v>
      </c>
      <c r="E35" s="39" t="s">
        <v>6013</v>
      </c>
    </row>
    <row r="36" spans="1:5" ht="12.75">
      <c r="A36" s="35" t="s">
        <v>56</v>
      </c>
      <c r="E36" s="40" t="s">
        <v>5</v>
      </c>
    </row>
    <row r="37" spans="1:5" ht="12.75">
      <c r="A37" t="s">
        <v>57</v>
      </c>
      <c r="E37" s="39" t="s">
        <v>5</v>
      </c>
    </row>
    <row r="38" spans="1:16" ht="12.75">
      <c r="A38" t="s">
        <v>50</v>
      </c>
      <c s="34" t="s">
        <v>79</v>
      </c>
      <c s="34" t="s">
        <v>6114</v>
      </c>
      <c s="35" t="s">
        <v>5</v>
      </c>
      <c s="6" t="s">
        <v>6015</v>
      </c>
      <c s="36" t="s">
        <v>228</v>
      </c>
      <c s="37">
        <v>6</v>
      </c>
      <c s="36">
        <v>0</v>
      </c>
      <c s="36">
        <f>ROUND(G38*H38,6)</f>
      </c>
      <c r="L38" s="38">
        <v>0</v>
      </c>
      <c s="32">
        <f>ROUND(ROUND(L38,2)*ROUND(G38,3),2)</f>
      </c>
      <c s="36" t="s">
        <v>98</v>
      </c>
      <c>
        <f>(M38*21)/100</f>
      </c>
      <c t="s">
        <v>28</v>
      </c>
    </row>
    <row r="39" spans="1:5" ht="12.75">
      <c r="A39" s="35" t="s">
        <v>55</v>
      </c>
      <c r="E39" s="39" t="s">
        <v>6015</v>
      </c>
    </row>
    <row r="40" spans="1:5" ht="12.75">
      <c r="A40" s="35" t="s">
        <v>56</v>
      </c>
      <c r="E40" s="40" t="s">
        <v>5</v>
      </c>
    </row>
    <row r="41" spans="1:5" ht="12.75">
      <c r="A41" t="s">
        <v>57</v>
      </c>
      <c r="E41" s="39" t="s">
        <v>5</v>
      </c>
    </row>
    <row r="42" spans="1:16" ht="12.75">
      <c r="A42" t="s">
        <v>50</v>
      </c>
      <c s="34" t="s">
        <v>82</v>
      </c>
      <c s="34" t="s">
        <v>6115</v>
      </c>
      <c s="35" t="s">
        <v>5</v>
      </c>
      <c s="6" t="s">
        <v>6019</v>
      </c>
      <c s="36" t="s">
        <v>228</v>
      </c>
      <c s="37">
        <v>12</v>
      </c>
      <c s="36">
        <v>0</v>
      </c>
      <c s="36">
        <f>ROUND(G42*H42,6)</f>
      </c>
      <c r="L42" s="38">
        <v>0</v>
      </c>
      <c s="32">
        <f>ROUND(ROUND(L42,2)*ROUND(G42,3),2)</f>
      </c>
      <c s="36" t="s">
        <v>98</v>
      </c>
      <c>
        <f>(M42*21)/100</f>
      </c>
      <c t="s">
        <v>28</v>
      </c>
    </row>
    <row r="43" spans="1:5" ht="12.75">
      <c r="A43" s="35" t="s">
        <v>55</v>
      </c>
      <c r="E43" s="39" t="s">
        <v>6019</v>
      </c>
    </row>
    <row r="44" spans="1:5" ht="12.75">
      <c r="A44" s="35" t="s">
        <v>56</v>
      </c>
      <c r="E44" s="40" t="s">
        <v>5</v>
      </c>
    </row>
    <row r="45" spans="1:5" ht="12.75">
      <c r="A45" t="s">
        <v>57</v>
      </c>
      <c r="E45" s="39" t="s">
        <v>5</v>
      </c>
    </row>
    <row r="46" spans="1:16" ht="12.75">
      <c r="A46" t="s">
        <v>50</v>
      </c>
      <c s="34" t="s">
        <v>86</v>
      </c>
      <c s="34" t="s">
        <v>6116</v>
      </c>
      <c s="35" t="s">
        <v>5</v>
      </c>
      <c s="6" t="s">
        <v>6023</v>
      </c>
      <c s="36" t="s">
        <v>228</v>
      </c>
      <c s="37">
        <v>2</v>
      </c>
      <c s="36">
        <v>0</v>
      </c>
      <c s="36">
        <f>ROUND(G46*H46,6)</f>
      </c>
      <c r="L46" s="38">
        <v>0</v>
      </c>
      <c s="32">
        <f>ROUND(ROUND(L46,2)*ROUND(G46,3),2)</f>
      </c>
      <c s="36" t="s">
        <v>98</v>
      </c>
      <c>
        <f>(M46*21)/100</f>
      </c>
      <c t="s">
        <v>28</v>
      </c>
    </row>
    <row r="47" spans="1:5" ht="12.75">
      <c r="A47" s="35" t="s">
        <v>55</v>
      </c>
      <c r="E47" s="39" t="s">
        <v>6023</v>
      </c>
    </row>
    <row r="48" spans="1:5" ht="12.75">
      <c r="A48" s="35" t="s">
        <v>56</v>
      </c>
      <c r="E48" s="40" t="s">
        <v>5</v>
      </c>
    </row>
    <row r="49" spans="1:5" ht="12.75">
      <c r="A49" t="s">
        <v>57</v>
      </c>
      <c r="E49" s="39" t="s">
        <v>5</v>
      </c>
    </row>
    <row r="50" spans="1:16" ht="12.75">
      <c r="A50" t="s">
        <v>50</v>
      </c>
      <c s="34" t="s">
        <v>89</v>
      </c>
      <c s="34" t="s">
        <v>6117</v>
      </c>
      <c s="35" t="s">
        <v>5</v>
      </c>
      <c s="6" t="s">
        <v>6025</v>
      </c>
      <c s="36" t="s">
        <v>228</v>
      </c>
      <c s="37">
        <v>1</v>
      </c>
      <c s="36">
        <v>0</v>
      </c>
      <c s="36">
        <f>ROUND(G50*H50,6)</f>
      </c>
      <c r="L50" s="38">
        <v>0</v>
      </c>
      <c s="32">
        <f>ROUND(ROUND(L50,2)*ROUND(G50,3),2)</f>
      </c>
      <c s="36" t="s">
        <v>98</v>
      </c>
      <c>
        <f>(M50*21)/100</f>
      </c>
      <c t="s">
        <v>28</v>
      </c>
    </row>
    <row r="51" spans="1:5" ht="12.75">
      <c r="A51" s="35" t="s">
        <v>55</v>
      </c>
      <c r="E51" s="39" t="s">
        <v>6025</v>
      </c>
    </row>
    <row r="52" spans="1:5" ht="12.75">
      <c r="A52" s="35" t="s">
        <v>56</v>
      </c>
      <c r="E52" s="40" t="s">
        <v>5</v>
      </c>
    </row>
    <row r="53" spans="1:5" ht="12.75">
      <c r="A53" t="s">
        <v>57</v>
      </c>
      <c r="E53" s="39" t="s">
        <v>5</v>
      </c>
    </row>
    <row r="54" spans="1:13" ht="12.75">
      <c r="A54" t="s">
        <v>47</v>
      </c>
      <c r="C54" s="31" t="s">
        <v>231</v>
      </c>
      <c r="E54" s="33" t="s">
        <v>5958</v>
      </c>
      <c r="J54" s="32">
        <f>0</f>
      </c>
      <c s="32">
        <f>0</f>
      </c>
      <c s="32">
        <f>0+L55+L59+L63+L67+L71+L75+L79</f>
      </c>
      <c s="32">
        <f>0+M55+M59+M63+M67+M71+M75+M79</f>
      </c>
    </row>
    <row r="55" spans="1:16" ht="12.75">
      <c r="A55" t="s">
        <v>50</v>
      </c>
      <c s="34" t="s">
        <v>92</v>
      </c>
      <c s="34" t="s">
        <v>6118</v>
      </c>
      <c s="35" t="s">
        <v>5</v>
      </c>
      <c s="6" t="s">
        <v>6027</v>
      </c>
      <c s="36" t="s">
        <v>78</v>
      </c>
      <c s="37">
        <v>420</v>
      </c>
      <c s="36">
        <v>0</v>
      </c>
      <c s="36">
        <f>ROUND(G55*H55,6)</f>
      </c>
      <c r="L55" s="38">
        <v>0</v>
      </c>
      <c s="32">
        <f>ROUND(ROUND(L55,2)*ROUND(G55,3),2)</f>
      </c>
      <c s="36" t="s">
        <v>98</v>
      </c>
      <c>
        <f>(M55*21)/100</f>
      </c>
      <c t="s">
        <v>28</v>
      </c>
    </row>
    <row r="56" spans="1:5" ht="12.75">
      <c r="A56" s="35" t="s">
        <v>55</v>
      </c>
      <c r="E56" s="39" t="s">
        <v>6027</v>
      </c>
    </row>
    <row r="57" spans="1:5" ht="12.75">
      <c r="A57" s="35" t="s">
        <v>56</v>
      </c>
      <c r="E57" s="40" t="s">
        <v>5</v>
      </c>
    </row>
    <row r="58" spans="1:5" ht="12.75">
      <c r="A58" t="s">
        <v>57</v>
      </c>
      <c r="E58" s="39" t="s">
        <v>5</v>
      </c>
    </row>
    <row r="59" spans="1:16" ht="12.75">
      <c r="A59" t="s">
        <v>50</v>
      </c>
      <c s="34" t="s">
        <v>95</v>
      </c>
      <c s="34" t="s">
        <v>6119</v>
      </c>
      <c s="35" t="s">
        <v>5</v>
      </c>
      <c s="6" t="s">
        <v>6029</v>
      </c>
      <c s="36" t="s">
        <v>78</v>
      </c>
      <c s="37">
        <v>210</v>
      </c>
      <c s="36">
        <v>0</v>
      </c>
      <c s="36">
        <f>ROUND(G59*H59,6)</f>
      </c>
      <c r="L59" s="38">
        <v>0</v>
      </c>
      <c s="32">
        <f>ROUND(ROUND(L59,2)*ROUND(G59,3),2)</f>
      </c>
      <c s="36" t="s">
        <v>98</v>
      </c>
      <c>
        <f>(M59*21)/100</f>
      </c>
      <c t="s">
        <v>28</v>
      </c>
    </row>
    <row r="60" spans="1:5" ht="12.75">
      <c r="A60" s="35" t="s">
        <v>55</v>
      </c>
      <c r="E60" s="39" t="s">
        <v>6029</v>
      </c>
    </row>
    <row r="61" spans="1:5" ht="12.75">
      <c r="A61" s="35" t="s">
        <v>56</v>
      </c>
      <c r="E61" s="40" t="s">
        <v>5</v>
      </c>
    </row>
    <row r="62" spans="1:5" ht="12.75">
      <c r="A62" t="s">
        <v>57</v>
      </c>
      <c r="E62" s="39" t="s">
        <v>5</v>
      </c>
    </row>
    <row r="63" spans="1:16" ht="12.75">
      <c r="A63" t="s">
        <v>50</v>
      </c>
      <c s="34" t="s">
        <v>101</v>
      </c>
      <c s="34" t="s">
        <v>6120</v>
      </c>
      <c s="35" t="s">
        <v>5</v>
      </c>
      <c s="6" t="s">
        <v>6035</v>
      </c>
      <c s="36" t="s">
        <v>228</v>
      </c>
      <c s="37">
        <v>2100</v>
      </c>
      <c s="36">
        <v>0</v>
      </c>
      <c s="36">
        <f>ROUND(G63*H63,6)</f>
      </c>
      <c r="L63" s="38">
        <v>0</v>
      </c>
      <c s="32">
        <f>ROUND(ROUND(L63,2)*ROUND(G63,3),2)</f>
      </c>
      <c s="36" t="s">
        <v>98</v>
      </c>
      <c>
        <f>(M63*21)/100</f>
      </c>
      <c t="s">
        <v>28</v>
      </c>
    </row>
    <row r="64" spans="1:5" ht="12.75">
      <c r="A64" s="35" t="s">
        <v>55</v>
      </c>
      <c r="E64" s="39" t="s">
        <v>6035</v>
      </c>
    </row>
    <row r="65" spans="1:5" ht="12.75">
      <c r="A65" s="35" t="s">
        <v>56</v>
      </c>
      <c r="E65" s="40" t="s">
        <v>5</v>
      </c>
    </row>
    <row r="66" spans="1:5" ht="12.75">
      <c r="A66" t="s">
        <v>57</v>
      </c>
      <c r="E66" s="39" t="s">
        <v>5</v>
      </c>
    </row>
    <row r="67" spans="1:16" ht="12.75">
      <c r="A67" t="s">
        <v>50</v>
      </c>
      <c s="34" t="s">
        <v>104</v>
      </c>
      <c s="34" t="s">
        <v>6121</v>
      </c>
      <c s="35" t="s">
        <v>5</v>
      </c>
      <c s="6" t="s">
        <v>6037</v>
      </c>
      <c s="36" t="s">
        <v>78</v>
      </c>
      <c s="37">
        <v>210</v>
      </c>
      <c s="36">
        <v>0</v>
      </c>
      <c s="36">
        <f>ROUND(G67*H67,6)</f>
      </c>
      <c r="L67" s="38">
        <v>0</v>
      </c>
      <c s="32">
        <f>ROUND(ROUND(L67,2)*ROUND(G67,3),2)</f>
      </c>
      <c s="36" t="s">
        <v>98</v>
      </c>
      <c>
        <f>(M67*21)/100</f>
      </c>
      <c t="s">
        <v>28</v>
      </c>
    </row>
    <row r="68" spans="1:5" ht="12.75">
      <c r="A68" s="35" t="s">
        <v>55</v>
      </c>
      <c r="E68" s="39" t="s">
        <v>6037</v>
      </c>
    </row>
    <row r="69" spans="1:5" ht="12.75">
      <c r="A69" s="35" t="s">
        <v>56</v>
      </c>
      <c r="E69" s="40" t="s">
        <v>5</v>
      </c>
    </row>
    <row r="70" spans="1:5" ht="12.75">
      <c r="A70" t="s">
        <v>57</v>
      </c>
      <c r="E70" s="39" t="s">
        <v>5</v>
      </c>
    </row>
    <row r="71" spans="1:16" ht="12.75">
      <c r="A71" t="s">
        <v>50</v>
      </c>
      <c s="34" t="s">
        <v>109</v>
      </c>
      <c s="34" t="s">
        <v>6122</v>
      </c>
      <c s="35" t="s">
        <v>5</v>
      </c>
      <c s="6" t="s">
        <v>6039</v>
      </c>
      <c s="36" t="s">
        <v>78</v>
      </c>
      <c s="37">
        <v>210</v>
      </c>
      <c s="36">
        <v>0</v>
      </c>
      <c s="36">
        <f>ROUND(G71*H71,6)</f>
      </c>
      <c r="L71" s="38">
        <v>0</v>
      </c>
      <c s="32">
        <f>ROUND(ROUND(L71,2)*ROUND(G71,3),2)</f>
      </c>
      <c s="36" t="s">
        <v>98</v>
      </c>
      <c>
        <f>(M71*21)/100</f>
      </c>
      <c t="s">
        <v>28</v>
      </c>
    </row>
    <row r="72" spans="1:5" ht="12.75">
      <c r="A72" s="35" t="s">
        <v>55</v>
      </c>
      <c r="E72" s="39" t="s">
        <v>6039</v>
      </c>
    </row>
    <row r="73" spans="1:5" ht="12.75">
      <c r="A73" s="35" t="s">
        <v>56</v>
      </c>
      <c r="E73" s="40" t="s">
        <v>5</v>
      </c>
    </row>
    <row r="74" spans="1:5" ht="12.75">
      <c r="A74" t="s">
        <v>57</v>
      </c>
      <c r="E74" s="39" t="s">
        <v>5</v>
      </c>
    </row>
    <row r="75" spans="1:16" ht="12.75">
      <c r="A75" t="s">
        <v>50</v>
      </c>
      <c s="34" t="s">
        <v>112</v>
      </c>
      <c s="34" t="s">
        <v>6123</v>
      </c>
      <c s="35" t="s">
        <v>5</v>
      </c>
      <c s="6" t="s">
        <v>6041</v>
      </c>
      <c s="36" t="s">
        <v>228</v>
      </c>
      <c s="37">
        <v>4</v>
      </c>
      <c s="36">
        <v>0</v>
      </c>
      <c s="36">
        <f>ROUND(G75*H75,6)</f>
      </c>
      <c r="L75" s="38">
        <v>0</v>
      </c>
      <c s="32">
        <f>ROUND(ROUND(L75,2)*ROUND(G75,3),2)</f>
      </c>
      <c s="36" t="s">
        <v>98</v>
      </c>
      <c>
        <f>(M75*21)/100</f>
      </c>
      <c t="s">
        <v>28</v>
      </c>
    </row>
    <row r="76" spans="1:5" ht="12.75">
      <c r="A76" s="35" t="s">
        <v>55</v>
      </c>
      <c r="E76" s="39" t="s">
        <v>6041</v>
      </c>
    </row>
    <row r="77" spans="1:5" ht="12.75">
      <c r="A77" s="35" t="s">
        <v>56</v>
      </c>
      <c r="E77" s="40" t="s">
        <v>5</v>
      </c>
    </row>
    <row r="78" spans="1:5" ht="12.75">
      <c r="A78" t="s">
        <v>57</v>
      </c>
      <c r="E78" s="39" t="s">
        <v>5</v>
      </c>
    </row>
    <row r="79" spans="1:16" ht="12.75">
      <c r="A79" t="s">
        <v>50</v>
      </c>
      <c s="34" t="s">
        <v>115</v>
      </c>
      <c s="34" t="s">
        <v>6124</v>
      </c>
      <c s="35" t="s">
        <v>5</v>
      </c>
      <c s="6" t="s">
        <v>6043</v>
      </c>
      <c s="36" t="s">
        <v>228</v>
      </c>
      <c s="37">
        <v>14</v>
      </c>
      <c s="36">
        <v>0</v>
      </c>
      <c s="36">
        <f>ROUND(G79*H79,6)</f>
      </c>
      <c r="L79" s="38">
        <v>0</v>
      </c>
      <c s="32">
        <f>ROUND(ROUND(L79,2)*ROUND(G79,3),2)</f>
      </c>
      <c s="36" t="s">
        <v>98</v>
      </c>
      <c>
        <f>(M79*21)/100</f>
      </c>
      <c t="s">
        <v>28</v>
      </c>
    </row>
    <row r="80" spans="1:5" ht="12.75">
      <c r="A80" s="35" t="s">
        <v>55</v>
      </c>
      <c r="E80" s="39" t="s">
        <v>6043</v>
      </c>
    </row>
    <row r="81" spans="1:5" ht="12.75">
      <c r="A81" s="35" t="s">
        <v>56</v>
      </c>
      <c r="E81" s="40" t="s">
        <v>5</v>
      </c>
    </row>
    <row r="82" spans="1:5" ht="12.75">
      <c r="A82" t="s">
        <v>57</v>
      </c>
      <c r="E82" s="39" t="s">
        <v>5</v>
      </c>
    </row>
    <row r="83" spans="1:13" ht="12.75">
      <c r="A83" t="s">
        <v>47</v>
      </c>
      <c r="C83" s="31" t="s">
        <v>239</v>
      </c>
      <c r="E83" s="33" t="s">
        <v>368</v>
      </c>
      <c r="J83" s="32">
        <f>0</f>
      </c>
      <c s="32">
        <f>0</f>
      </c>
      <c s="32">
        <f>0+L84+L88+L92+L96+L100</f>
      </c>
      <c s="32">
        <f>0+M84+M88+M92+M96+M100</f>
      </c>
    </row>
    <row r="84" spans="1:16" ht="12.75">
      <c r="A84" t="s">
        <v>50</v>
      </c>
      <c s="34" t="s">
        <v>121</v>
      </c>
      <c s="34" t="s">
        <v>6125</v>
      </c>
      <c s="35" t="s">
        <v>5</v>
      </c>
      <c s="6" t="s">
        <v>6047</v>
      </c>
      <c s="36" t="s">
        <v>257</v>
      </c>
      <c s="37">
        <v>1</v>
      </c>
      <c s="36">
        <v>0</v>
      </c>
      <c s="36">
        <f>ROUND(G84*H84,6)</f>
      </c>
      <c r="L84" s="38">
        <v>0</v>
      </c>
      <c s="32">
        <f>ROUND(ROUND(L84,2)*ROUND(G84,3),2)</f>
      </c>
      <c s="36" t="s">
        <v>98</v>
      </c>
      <c>
        <f>(M84*21)/100</f>
      </c>
      <c t="s">
        <v>28</v>
      </c>
    </row>
    <row r="85" spans="1:5" ht="12.75">
      <c r="A85" s="35" t="s">
        <v>55</v>
      </c>
      <c r="E85" s="39" t="s">
        <v>6047</v>
      </c>
    </row>
    <row r="86" spans="1:5" ht="12.75">
      <c r="A86" s="35" t="s">
        <v>56</v>
      </c>
      <c r="E86" s="40" t="s">
        <v>5</v>
      </c>
    </row>
    <row r="87" spans="1:5" ht="12.75">
      <c r="A87" t="s">
        <v>57</v>
      </c>
      <c r="E87" s="39" t="s">
        <v>5</v>
      </c>
    </row>
    <row r="88" spans="1:16" ht="12.75">
      <c r="A88" t="s">
        <v>50</v>
      </c>
      <c s="34" t="s">
        <v>124</v>
      </c>
      <c s="34" t="s">
        <v>6126</v>
      </c>
      <c s="35" t="s">
        <v>5</v>
      </c>
      <c s="6" t="s">
        <v>6049</v>
      </c>
      <c s="36" t="s">
        <v>257</v>
      </c>
      <c s="37">
        <v>1</v>
      </c>
      <c s="36">
        <v>0</v>
      </c>
      <c s="36">
        <f>ROUND(G88*H88,6)</f>
      </c>
      <c r="L88" s="38">
        <v>0</v>
      </c>
      <c s="32">
        <f>ROUND(ROUND(L88,2)*ROUND(G88,3),2)</f>
      </c>
      <c s="36" t="s">
        <v>98</v>
      </c>
      <c>
        <f>(M88*21)/100</f>
      </c>
      <c t="s">
        <v>28</v>
      </c>
    </row>
    <row r="89" spans="1:5" ht="12.75">
      <c r="A89" s="35" t="s">
        <v>55</v>
      </c>
      <c r="E89" s="39" t="s">
        <v>6049</v>
      </c>
    </row>
    <row r="90" spans="1:5" ht="12.75">
      <c r="A90" s="35" t="s">
        <v>56</v>
      </c>
      <c r="E90" s="40" t="s">
        <v>5</v>
      </c>
    </row>
    <row r="91" spans="1:5" ht="12.75">
      <c r="A91" t="s">
        <v>57</v>
      </c>
      <c r="E91" s="39" t="s">
        <v>5</v>
      </c>
    </row>
    <row r="92" spans="1:16" ht="12.75">
      <c r="A92" t="s">
        <v>50</v>
      </c>
      <c s="34" t="s">
        <v>127</v>
      </c>
      <c s="34" t="s">
        <v>6127</v>
      </c>
      <c s="35" t="s">
        <v>5</v>
      </c>
      <c s="6" t="s">
        <v>6051</v>
      </c>
      <c s="36" t="s">
        <v>257</v>
      </c>
      <c s="37">
        <v>1</v>
      </c>
      <c s="36">
        <v>0</v>
      </c>
      <c s="36">
        <f>ROUND(G92*H92,6)</f>
      </c>
      <c r="L92" s="38">
        <v>0</v>
      </c>
      <c s="32">
        <f>ROUND(ROUND(L92,2)*ROUND(G92,3),2)</f>
      </c>
      <c s="36" t="s">
        <v>98</v>
      </c>
      <c>
        <f>(M92*21)/100</f>
      </c>
      <c t="s">
        <v>28</v>
      </c>
    </row>
    <row r="93" spans="1:5" ht="12.75">
      <c r="A93" s="35" t="s">
        <v>55</v>
      </c>
      <c r="E93" s="39" t="s">
        <v>6051</v>
      </c>
    </row>
    <row r="94" spans="1:5" ht="12.75">
      <c r="A94" s="35" t="s">
        <v>56</v>
      </c>
      <c r="E94" s="40" t="s">
        <v>5</v>
      </c>
    </row>
    <row r="95" spans="1:5" ht="12.75">
      <c r="A95" t="s">
        <v>57</v>
      </c>
      <c r="E95" s="39" t="s">
        <v>5</v>
      </c>
    </row>
    <row r="96" spans="1:16" ht="12.75">
      <c r="A96" t="s">
        <v>50</v>
      </c>
      <c s="34" t="s">
        <v>130</v>
      </c>
      <c s="34" t="s">
        <v>6128</v>
      </c>
      <c s="35" t="s">
        <v>5</v>
      </c>
      <c s="6" t="s">
        <v>6053</v>
      </c>
      <c s="36" t="s">
        <v>5995</v>
      </c>
      <c s="37">
        <v>8</v>
      </c>
      <c s="36">
        <v>0</v>
      </c>
      <c s="36">
        <f>ROUND(G96*H96,6)</f>
      </c>
      <c r="L96" s="38">
        <v>0</v>
      </c>
      <c s="32">
        <f>ROUND(ROUND(L96,2)*ROUND(G96,3),2)</f>
      </c>
      <c s="36" t="s">
        <v>98</v>
      </c>
      <c>
        <f>(M96*21)/100</f>
      </c>
      <c t="s">
        <v>28</v>
      </c>
    </row>
    <row r="97" spans="1:5" ht="12.75">
      <c r="A97" s="35" t="s">
        <v>55</v>
      </c>
      <c r="E97" s="39" t="s">
        <v>6053</v>
      </c>
    </row>
    <row r="98" spans="1:5" ht="12.75">
      <c r="A98" s="35" t="s">
        <v>56</v>
      </c>
      <c r="E98" s="40" t="s">
        <v>5</v>
      </c>
    </row>
    <row r="99" spans="1:5" ht="12.75">
      <c r="A99" t="s">
        <v>57</v>
      </c>
      <c r="E99" s="39" t="s">
        <v>5</v>
      </c>
    </row>
    <row r="100" spans="1:16" ht="12.75">
      <c r="A100" t="s">
        <v>50</v>
      </c>
      <c s="34" t="s">
        <v>135</v>
      </c>
      <c s="34" t="s">
        <v>6129</v>
      </c>
      <c s="35" t="s">
        <v>5</v>
      </c>
      <c s="6" t="s">
        <v>6055</v>
      </c>
      <c s="36" t="s">
        <v>5995</v>
      </c>
      <c s="37">
        <v>4</v>
      </c>
      <c s="36">
        <v>0</v>
      </c>
      <c s="36">
        <f>ROUND(G100*H100,6)</f>
      </c>
      <c r="L100" s="38">
        <v>0</v>
      </c>
      <c s="32">
        <f>ROUND(ROUND(L100,2)*ROUND(G100,3),2)</f>
      </c>
      <c s="36" t="s">
        <v>98</v>
      </c>
      <c>
        <f>(M100*21)/100</f>
      </c>
      <c t="s">
        <v>28</v>
      </c>
    </row>
    <row r="101" spans="1:5" ht="12.75">
      <c r="A101" s="35" t="s">
        <v>55</v>
      </c>
      <c r="E101" s="39" t="s">
        <v>6055</v>
      </c>
    </row>
    <row r="102" spans="1:5" ht="12.75">
      <c r="A102" s="35" t="s">
        <v>56</v>
      </c>
      <c r="E102" s="40" t="s">
        <v>5</v>
      </c>
    </row>
    <row r="103" spans="1:5" ht="12.75">
      <c r="A103" t="s">
        <v>57</v>
      </c>
      <c r="E1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0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COUNTIFS(L8:L2025,"=0",A8:A2025,"P")+COUNTIFS(L8:L2025,"",A8:A2025,"P")+SUM(Q8:Q2025)</f>
      </c>
    </row>
    <row r="8" spans="1:13" ht="12.75">
      <c r="A8" t="s">
        <v>45</v>
      </c>
      <c r="C8" s="28" t="s">
        <v>6132</v>
      </c>
      <c r="E8" s="30" t="s">
        <v>6131</v>
      </c>
      <c r="J8" s="29">
        <f>0+J9+J14+J295+J304+J357+J602+J811+J1384+J1509+J1582+J1643+J1736+J1821+J1910+J1999+J2020</f>
      </c>
      <c s="29">
        <f>0+K9+K14+K295+K304+K357+K602+K811+K1384+K1509+K1582+K1643+K1736+K1821+K1910+K1999+K2020</f>
      </c>
      <c s="29">
        <f>0+L9+L14+L295+L304+L357+L602+L811+L1384+L1509+L1582+L1643+L1736+L1821+L1910+L1999+L2020</f>
      </c>
      <c s="29">
        <f>0+M9+M14+M295+M304+M357+M602+M811+M1384+M1509+M1582+M1643+M1736+M1821+M1910+M1999+M2020</f>
      </c>
    </row>
    <row r="9" spans="1:13" ht="12.75">
      <c r="A9" t="s">
        <v>47</v>
      </c>
      <c r="C9" s="31" t="s">
        <v>109</v>
      </c>
      <c r="E9" s="33" t="s">
        <v>6133</v>
      </c>
      <c r="J9" s="32">
        <f>0</f>
      </c>
      <c s="32">
        <f>0</f>
      </c>
      <c s="32">
        <f>0+L10</f>
      </c>
      <c s="32">
        <f>0+M10</f>
      </c>
    </row>
    <row r="10" spans="1:16" ht="25.5">
      <c r="A10" t="s">
        <v>50</v>
      </c>
      <c s="34" t="s">
        <v>4016</v>
      </c>
      <c s="34" t="s">
        <v>654</v>
      </c>
      <c s="35" t="s">
        <v>5</v>
      </c>
      <c s="6" t="s">
        <v>427</v>
      </c>
      <c s="36" t="s">
        <v>53</v>
      </c>
      <c s="37">
        <v>21</v>
      </c>
      <c s="36">
        <v>0</v>
      </c>
      <c s="36">
        <f>ROUND(G10*H10,6)</f>
      </c>
      <c r="L10" s="38">
        <v>0</v>
      </c>
      <c s="32">
        <f>ROUND(ROUND(L10,2)*ROUND(G10,3),2)</f>
      </c>
      <c s="36" t="s">
        <v>316</v>
      </c>
      <c>
        <f>(M10*21)/100</f>
      </c>
      <c t="s">
        <v>28</v>
      </c>
    </row>
    <row r="11" spans="1:5" ht="25.5">
      <c r="A11" s="35" t="s">
        <v>55</v>
      </c>
      <c r="E11" s="39" t="s">
        <v>427</v>
      </c>
    </row>
    <row r="12" spans="1:5" ht="38.25">
      <c r="A12" s="35" t="s">
        <v>56</v>
      </c>
      <c r="E12" s="40" t="s">
        <v>6134</v>
      </c>
    </row>
    <row r="13" spans="1:5" ht="12.75">
      <c r="A13" t="s">
        <v>57</v>
      </c>
      <c r="E13" s="39" t="s">
        <v>5</v>
      </c>
    </row>
    <row r="14" spans="1:13" ht="12.75">
      <c r="A14" t="s">
        <v>47</v>
      </c>
      <c r="C14" s="31" t="s">
        <v>224</v>
      </c>
      <c r="E14" s="33" t="s">
        <v>6135</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L283+L287+L291</f>
      </c>
      <c s="32">
        <f>0+M15+M19+M23+M27+M31+M35+M39+M43+M47+M51+M55+M59+M63+M67+M71+M75+M79+M83+M87+M91+M95+M99+M103+M107+M111+M115+M119+M123+M127+M131+M135+M139+M143+M147+M151+M155+M159+M163+M167+M171+M175+M179+M183+M187+M191+M195+M199+M203+M207+M211+M215+M219+M223+M227+M231+M235+M239+M243+M247+M251+M255+M259+M263+M267+M271+M275+M279+M283+M287+M291</f>
      </c>
    </row>
    <row r="15" spans="1:16" ht="25.5">
      <c r="A15" t="s">
        <v>50</v>
      </c>
      <c s="34" t="s">
        <v>48</v>
      </c>
      <c s="34" t="s">
        <v>6136</v>
      </c>
      <c s="35" t="s">
        <v>5</v>
      </c>
      <c s="6" t="s">
        <v>6137</v>
      </c>
      <c s="36" t="s">
        <v>85</v>
      </c>
      <c s="37">
        <v>1</v>
      </c>
      <c s="36">
        <v>0</v>
      </c>
      <c s="36">
        <f>ROUND(G15*H15,6)</f>
      </c>
      <c r="L15" s="38">
        <v>0</v>
      </c>
      <c s="32">
        <f>ROUND(ROUND(L15,2)*ROUND(G15,3),2)</f>
      </c>
      <c s="36" t="s">
        <v>98</v>
      </c>
      <c>
        <f>(M15*21)/100</f>
      </c>
      <c t="s">
        <v>28</v>
      </c>
    </row>
    <row r="16" spans="1:5" ht="25.5">
      <c r="A16" s="35" t="s">
        <v>55</v>
      </c>
      <c r="E16" s="39" t="s">
        <v>6137</v>
      </c>
    </row>
    <row r="17" spans="1:5" ht="12.75">
      <c r="A17" s="35" t="s">
        <v>56</v>
      </c>
      <c r="E17" s="40" t="s">
        <v>5</v>
      </c>
    </row>
    <row r="18" spans="1:5" ht="12.75">
      <c r="A18" t="s">
        <v>57</v>
      </c>
      <c r="E18" s="39" t="s">
        <v>5</v>
      </c>
    </row>
    <row r="19" spans="1:16" ht="25.5">
      <c r="A19" t="s">
        <v>50</v>
      </c>
      <c s="34" t="s">
        <v>28</v>
      </c>
      <c s="34" t="s">
        <v>6138</v>
      </c>
      <c s="35" t="s">
        <v>5</v>
      </c>
      <c s="6" t="s">
        <v>6139</v>
      </c>
      <c s="36" t="s">
        <v>85</v>
      </c>
      <c s="37">
        <v>1</v>
      </c>
      <c s="36">
        <v>0</v>
      </c>
      <c s="36">
        <f>ROUND(G19*H19,6)</f>
      </c>
      <c r="L19" s="38">
        <v>0</v>
      </c>
      <c s="32">
        <f>ROUND(ROUND(L19,2)*ROUND(G19,3),2)</f>
      </c>
      <c s="36" t="s">
        <v>98</v>
      </c>
      <c>
        <f>(M19*21)/100</f>
      </c>
      <c t="s">
        <v>28</v>
      </c>
    </row>
    <row r="20" spans="1:5" ht="25.5">
      <c r="A20" s="35" t="s">
        <v>55</v>
      </c>
      <c r="E20" s="39" t="s">
        <v>6139</v>
      </c>
    </row>
    <row r="21" spans="1:5" ht="12.75">
      <c r="A21" s="35" t="s">
        <v>56</v>
      </c>
      <c r="E21" s="40" t="s">
        <v>5</v>
      </c>
    </row>
    <row r="22" spans="1:5" ht="12.75">
      <c r="A22" t="s">
        <v>57</v>
      </c>
      <c r="E22" s="39" t="s">
        <v>5</v>
      </c>
    </row>
    <row r="23" spans="1:16" ht="12.75">
      <c r="A23" t="s">
        <v>50</v>
      </c>
      <c s="34" t="s">
        <v>26</v>
      </c>
      <c s="34" t="s">
        <v>6140</v>
      </c>
      <c s="35" t="s">
        <v>5</v>
      </c>
      <c s="6" t="s">
        <v>6141</v>
      </c>
      <c s="36" t="s">
        <v>85</v>
      </c>
      <c s="37">
        <v>20</v>
      </c>
      <c s="36">
        <v>0</v>
      </c>
      <c s="36">
        <f>ROUND(G23*H23,6)</f>
      </c>
      <c r="L23" s="38">
        <v>0</v>
      </c>
      <c s="32">
        <f>ROUND(ROUND(L23,2)*ROUND(G23,3),2)</f>
      </c>
      <c s="36" t="s">
        <v>98</v>
      </c>
      <c>
        <f>(M23*21)/100</f>
      </c>
      <c t="s">
        <v>28</v>
      </c>
    </row>
    <row r="24" spans="1:5" ht="12.75">
      <c r="A24" s="35" t="s">
        <v>55</v>
      </c>
      <c r="E24" s="39" t="s">
        <v>6141</v>
      </c>
    </row>
    <row r="25" spans="1:5" ht="12.75">
      <c r="A25" s="35" t="s">
        <v>56</v>
      </c>
      <c r="E25" s="40" t="s">
        <v>5</v>
      </c>
    </row>
    <row r="26" spans="1:5" ht="12.75">
      <c r="A26" t="s">
        <v>57</v>
      </c>
      <c r="E26" s="39" t="s">
        <v>5</v>
      </c>
    </row>
    <row r="27" spans="1:16" ht="12.75">
      <c r="A27" t="s">
        <v>50</v>
      </c>
      <c s="34" t="s">
        <v>63</v>
      </c>
      <c s="34" t="s">
        <v>6142</v>
      </c>
      <c s="35" t="s">
        <v>5</v>
      </c>
      <c s="6" t="s">
        <v>6143</v>
      </c>
      <c s="36" t="s">
        <v>85</v>
      </c>
      <c s="37">
        <v>2</v>
      </c>
      <c s="36">
        <v>0</v>
      </c>
      <c s="36">
        <f>ROUND(G27*H27,6)</f>
      </c>
      <c r="L27" s="38">
        <v>0</v>
      </c>
      <c s="32">
        <f>ROUND(ROUND(L27,2)*ROUND(G27,3),2)</f>
      </c>
      <c s="36" t="s">
        <v>98</v>
      </c>
      <c>
        <f>(M27*21)/100</f>
      </c>
      <c t="s">
        <v>28</v>
      </c>
    </row>
    <row r="28" spans="1:5" ht="12.75">
      <c r="A28" s="35" t="s">
        <v>55</v>
      </c>
      <c r="E28" s="39" t="s">
        <v>6143</v>
      </c>
    </row>
    <row r="29" spans="1:5" ht="12.75">
      <c r="A29" s="35" t="s">
        <v>56</v>
      </c>
      <c r="E29" s="40" t="s">
        <v>5</v>
      </c>
    </row>
    <row r="30" spans="1:5" ht="12.75">
      <c r="A30" t="s">
        <v>57</v>
      </c>
      <c r="E30" s="39" t="s">
        <v>5</v>
      </c>
    </row>
    <row r="31" spans="1:16" ht="12.75">
      <c r="A31" t="s">
        <v>50</v>
      </c>
      <c s="34" t="s">
        <v>66</v>
      </c>
      <c s="34" t="s">
        <v>6144</v>
      </c>
      <c s="35" t="s">
        <v>5</v>
      </c>
      <c s="6" t="s">
        <v>6145</v>
      </c>
      <c s="36" t="s">
        <v>85</v>
      </c>
      <c s="37">
        <v>2</v>
      </c>
      <c s="36">
        <v>0</v>
      </c>
      <c s="36">
        <f>ROUND(G31*H31,6)</f>
      </c>
      <c r="L31" s="38">
        <v>0</v>
      </c>
      <c s="32">
        <f>ROUND(ROUND(L31,2)*ROUND(G31,3),2)</f>
      </c>
      <c s="36" t="s">
        <v>98</v>
      </c>
      <c>
        <f>(M31*21)/100</f>
      </c>
      <c t="s">
        <v>28</v>
      </c>
    </row>
    <row r="32" spans="1:5" ht="12.75">
      <c r="A32" s="35" t="s">
        <v>55</v>
      </c>
      <c r="E32" s="39" t="s">
        <v>6145</v>
      </c>
    </row>
    <row r="33" spans="1:5" ht="12.75">
      <c r="A33" s="35" t="s">
        <v>56</v>
      </c>
      <c r="E33" s="40" t="s">
        <v>5</v>
      </c>
    </row>
    <row r="34" spans="1:5" ht="12.75">
      <c r="A34" t="s">
        <v>57</v>
      </c>
      <c r="E34" s="39" t="s">
        <v>5</v>
      </c>
    </row>
    <row r="35" spans="1:16" ht="12.75">
      <c r="A35" t="s">
        <v>50</v>
      </c>
      <c s="34" t="s">
        <v>27</v>
      </c>
      <c s="34" t="s">
        <v>6146</v>
      </c>
      <c s="35" t="s">
        <v>5</v>
      </c>
      <c s="6" t="s">
        <v>6147</v>
      </c>
      <c s="36" t="s">
        <v>85</v>
      </c>
      <c s="37">
        <v>2</v>
      </c>
      <c s="36">
        <v>0</v>
      </c>
      <c s="36">
        <f>ROUND(G35*H35,6)</f>
      </c>
      <c r="L35" s="38">
        <v>0</v>
      </c>
      <c s="32">
        <f>ROUND(ROUND(L35,2)*ROUND(G35,3),2)</f>
      </c>
      <c s="36" t="s">
        <v>316</v>
      </c>
      <c>
        <f>(M35*21)/100</f>
      </c>
      <c t="s">
        <v>28</v>
      </c>
    </row>
    <row r="36" spans="1:5" ht="12.75">
      <c r="A36" s="35" t="s">
        <v>55</v>
      </c>
      <c r="E36" s="39" t="s">
        <v>6147</v>
      </c>
    </row>
    <row r="37" spans="1:5" ht="12.75">
      <c r="A37" s="35" t="s">
        <v>56</v>
      </c>
      <c r="E37" s="40" t="s">
        <v>5</v>
      </c>
    </row>
    <row r="38" spans="1:5" ht="12.75">
      <c r="A38" t="s">
        <v>57</v>
      </c>
      <c r="E38" s="39" t="s">
        <v>5</v>
      </c>
    </row>
    <row r="39" spans="1:16" ht="12.75">
      <c r="A39" t="s">
        <v>50</v>
      </c>
      <c s="34" t="s">
        <v>75</v>
      </c>
      <c s="34" t="s">
        <v>6148</v>
      </c>
      <c s="35" t="s">
        <v>5</v>
      </c>
      <c s="6" t="s">
        <v>6149</v>
      </c>
      <c s="36" t="s">
        <v>85</v>
      </c>
      <c s="37">
        <v>5</v>
      </c>
      <c s="36">
        <v>0</v>
      </c>
      <c s="36">
        <f>ROUND(G39*H39,6)</f>
      </c>
      <c r="L39" s="38">
        <v>0</v>
      </c>
      <c s="32">
        <f>ROUND(ROUND(L39,2)*ROUND(G39,3),2)</f>
      </c>
      <c s="36" t="s">
        <v>98</v>
      </c>
      <c>
        <f>(M39*21)/100</f>
      </c>
      <c t="s">
        <v>28</v>
      </c>
    </row>
    <row r="40" spans="1:5" ht="12.75">
      <c r="A40" s="35" t="s">
        <v>55</v>
      </c>
      <c r="E40" s="39" t="s">
        <v>6149</v>
      </c>
    </row>
    <row r="41" spans="1:5" ht="12.75">
      <c r="A41" s="35" t="s">
        <v>56</v>
      </c>
      <c r="E41" s="40" t="s">
        <v>5</v>
      </c>
    </row>
    <row r="42" spans="1:5" ht="12.75">
      <c r="A42" t="s">
        <v>57</v>
      </c>
      <c r="E42" s="39" t="s">
        <v>5</v>
      </c>
    </row>
    <row r="43" spans="1:16" ht="25.5">
      <c r="A43" t="s">
        <v>50</v>
      </c>
      <c s="34" t="s">
        <v>79</v>
      </c>
      <c s="34" t="s">
        <v>6150</v>
      </c>
      <c s="35" t="s">
        <v>5</v>
      </c>
      <c s="6" t="s">
        <v>6151</v>
      </c>
      <c s="36" t="s">
        <v>85</v>
      </c>
      <c s="37">
        <v>5</v>
      </c>
      <c s="36">
        <v>0</v>
      </c>
      <c s="36">
        <f>ROUND(G43*H43,6)</f>
      </c>
      <c r="L43" s="38">
        <v>0</v>
      </c>
      <c s="32">
        <f>ROUND(ROUND(L43,2)*ROUND(G43,3),2)</f>
      </c>
      <c s="36" t="s">
        <v>316</v>
      </c>
      <c>
        <f>(M43*21)/100</f>
      </c>
      <c t="s">
        <v>28</v>
      </c>
    </row>
    <row r="44" spans="1:5" ht="25.5">
      <c r="A44" s="35" t="s">
        <v>55</v>
      </c>
      <c r="E44" s="39" t="s">
        <v>6151</v>
      </c>
    </row>
    <row r="45" spans="1:5" ht="12.75">
      <c r="A45" s="35" t="s">
        <v>56</v>
      </c>
      <c r="E45" s="40" t="s">
        <v>5</v>
      </c>
    </row>
    <row r="46" spans="1:5" ht="12.75">
      <c r="A46" t="s">
        <v>57</v>
      </c>
      <c r="E46" s="39" t="s">
        <v>5</v>
      </c>
    </row>
    <row r="47" spans="1:16" ht="12.75">
      <c r="A47" t="s">
        <v>50</v>
      </c>
      <c s="34" t="s">
        <v>82</v>
      </c>
      <c s="34" t="s">
        <v>6152</v>
      </c>
      <c s="35" t="s">
        <v>5</v>
      </c>
      <c s="6" t="s">
        <v>6153</v>
      </c>
      <c s="36" t="s">
        <v>85</v>
      </c>
      <c s="37">
        <v>10</v>
      </c>
      <c s="36">
        <v>0</v>
      </c>
      <c s="36">
        <f>ROUND(G47*H47,6)</f>
      </c>
      <c r="L47" s="38">
        <v>0</v>
      </c>
      <c s="32">
        <f>ROUND(ROUND(L47,2)*ROUND(G47,3),2)</f>
      </c>
      <c s="36" t="s">
        <v>98</v>
      </c>
      <c>
        <f>(M47*21)/100</f>
      </c>
      <c t="s">
        <v>28</v>
      </c>
    </row>
    <row r="48" spans="1:5" ht="12.75">
      <c r="A48" s="35" t="s">
        <v>55</v>
      </c>
      <c r="E48" s="39" t="s">
        <v>6153</v>
      </c>
    </row>
    <row r="49" spans="1:5" ht="12.75">
      <c r="A49" s="35" t="s">
        <v>56</v>
      </c>
      <c r="E49" s="40" t="s">
        <v>5</v>
      </c>
    </row>
    <row r="50" spans="1:5" ht="12.75">
      <c r="A50" t="s">
        <v>57</v>
      </c>
      <c r="E50" s="39" t="s">
        <v>5</v>
      </c>
    </row>
    <row r="51" spans="1:16" ht="25.5">
      <c r="A51" t="s">
        <v>50</v>
      </c>
      <c s="34" t="s">
        <v>86</v>
      </c>
      <c s="34" t="s">
        <v>6154</v>
      </c>
      <c s="35" t="s">
        <v>5</v>
      </c>
      <c s="6" t="s">
        <v>6155</v>
      </c>
      <c s="36" t="s">
        <v>85</v>
      </c>
      <c s="37">
        <v>10</v>
      </c>
      <c s="36">
        <v>0</v>
      </c>
      <c s="36">
        <f>ROUND(G51*H51,6)</f>
      </c>
      <c r="L51" s="38">
        <v>0</v>
      </c>
      <c s="32">
        <f>ROUND(ROUND(L51,2)*ROUND(G51,3),2)</f>
      </c>
      <c s="36" t="s">
        <v>316</v>
      </c>
      <c>
        <f>(M51*21)/100</f>
      </c>
      <c t="s">
        <v>28</v>
      </c>
    </row>
    <row r="52" spans="1:5" ht="25.5">
      <c r="A52" s="35" t="s">
        <v>55</v>
      </c>
      <c r="E52" s="39" t="s">
        <v>6155</v>
      </c>
    </row>
    <row r="53" spans="1:5" ht="12.75">
      <c r="A53" s="35" t="s">
        <v>56</v>
      </c>
      <c r="E53" s="40" t="s">
        <v>5</v>
      </c>
    </row>
    <row r="54" spans="1:5" ht="12.75">
      <c r="A54" t="s">
        <v>57</v>
      </c>
      <c r="E54" s="39" t="s">
        <v>5</v>
      </c>
    </row>
    <row r="55" spans="1:16" ht="12.75">
      <c r="A55" t="s">
        <v>50</v>
      </c>
      <c s="34" t="s">
        <v>89</v>
      </c>
      <c s="34" t="s">
        <v>6156</v>
      </c>
      <c s="35" t="s">
        <v>5</v>
      </c>
      <c s="6" t="s">
        <v>6157</v>
      </c>
      <c s="36" t="s">
        <v>85</v>
      </c>
      <c s="37">
        <v>4</v>
      </c>
      <c s="36">
        <v>0</v>
      </c>
      <c s="36">
        <f>ROUND(G55*H55,6)</f>
      </c>
      <c r="L55" s="38">
        <v>0</v>
      </c>
      <c s="32">
        <f>ROUND(ROUND(L55,2)*ROUND(G55,3),2)</f>
      </c>
      <c s="36" t="s">
        <v>98</v>
      </c>
      <c>
        <f>(M55*21)/100</f>
      </c>
      <c t="s">
        <v>28</v>
      </c>
    </row>
    <row r="56" spans="1:5" ht="12.75">
      <c r="A56" s="35" t="s">
        <v>55</v>
      </c>
      <c r="E56" s="39" t="s">
        <v>6157</v>
      </c>
    </row>
    <row r="57" spans="1:5" ht="12.75">
      <c r="A57" s="35" t="s">
        <v>56</v>
      </c>
      <c r="E57" s="40" t="s">
        <v>5</v>
      </c>
    </row>
    <row r="58" spans="1:5" ht="12.75">
      <c r="A58" t="s">
        <v>57</v>
      </c>
      <c r="E58" s="39" t="s">
        <v>5</v>
      </c>
    </row>
    <row r="59" spans="1:16" ht="12.75">
      <c r="A59" t="s">
        <v>50</v>
      </c>
      <c s="34" t="s">
        <v>92</v>
      </c>
      <c s="34" t="s">
        <v>6158</v>
      </c>
      <c s="35" t="s">
        <v>5</v>
      </c>
      <c s="6" t="s">
        <v>6159</v>
      </c>
      <c s="36" t="s">
        <v>85</v>
      </c>
      <c s="37">
        <v>8</v>
      </c>
      <c s="36">
        <v>0</v>
      </c>
      <c s="36">
        <f>ROUND(G59*H59,6)</f>
      </c>
      <c r="L59" s="38">
        <v>0</v>
      </c>
      <c s="32">
        <f>ROUND(ROUND(L59,2)*ROUND(G59,3),2)</f>
      </c>
      <c s="36" t="s">
        <v>98</v>
      </c>
      <c>
        <f>(M59*21)/100</f>
      </c>
      <c t="s">
        <v>28</v>
      </c>
    </row>
    <row r="60" spans="1:5" ht="12.75">
      <c r="A60" s="35" t="s">
        <v>55</v>
      </c>
      <c r="E60" s="39" t="s">
        <v>6159</v>
      </c>
    </row>
    <row r="61" spans="1:5" ht="12.75">
      <c r="A61" s="35" t="s">
        <v>56</v>
      </c>
      <c r="E61" s="40" t="s">
        <v>5</v>
      </c>
    </row>
    <row r="62" spans="1:5" ht="12.75">
      <c r="A62" t="s">
        <v>57</v>
      </c>
      <c r="E62" s="39" t="s">
        <v>5</v>
      </c>
    </row>
    <row r="63" spans="1:16" ht="12.75">
      <c r="A63" t="s">
        <v>50</v>
      </c>
      <c s="34" t="s">
        <v>95</v>
      </c>
      <c s="34" t="s">
        <v>6160</v>
      </c>
      <c s="35" t="s">
        <v>5</v>
      </c>
      <c s="6" t="s">
        <v>6161</v>
      </c>
      <c s="36" t="s">
        <v>85</v>
      </c>
      <c s="37">
        <v>96</v>
      </c>
      <c s="36">
        <v>0</v>
      </c>
      <c s="36">
        <f>ROUND(G63*H63,6)</f>
      </c>
      <c r="L63" s="38">
        <v>0</v>
      </c>
      <c s="32">
        <f>ROUND(ROUND(L63,2)*ROUND(G63,3),2)</f>
      </c>
      <c s="36" t="s">
        <v>98</v>
      </c>
      <c>
        <f>(M63*21)/100</f>
      </c>
      <c t="s">
        <v>28</v>
      </c>
    </row>
    <row r="64" spans="1:5" ht="12.75">
      <c r="A64" s="35" t="s">
        <v>55</v>
      </c>
      <c r="E64" s="39" t="s">
        <v>6161</v>
      </c>
    </row>
    <row r="65" spans="1:5" ht="12.75">
      <c r="A65" s="35" t="s">
        <v>56</v>
      </c>
      <c r="E65" s="40" t="s">
        <v>5</v>
      </c>
    </row>
    <row r="66" spans="1:5" ht="12.75">
      <c r="A66" t="s">
        <v>57</v>
      </c>
      <c r="E66" s="39" t="s">
        <v>5</v>
      </c>
    </row>
    <row r="67" spans="1:16" ht="12.75">
      <c r="A67" t="s">
        <v>50</v>
      </c>
      <c s="34" t="s">
        <v>101</v>
      </c>
      <c s="34" t="s">
        <v>6162</v>
      </c>
      <c s="35" t="s">
        <v>5</v>
      </c>
      <c s="6" t="s">
        <v>6163</v>
      </c>
      <c s="36" t="s">
        <v>85</v>
      </c>
      <c s="37">
        <v>96</v>
      </c>
      <c s="36">
        <v>0</v>
      </c>
      <c s="36">
        <f>ROUND(G67*H67,6)</f>
      </c>
      <c r="L67" s="38">
        <v>0</v>
      </c>
      <c s="32">
        <f>ROUND(ROUND(L67,2)*ROUND(G67,3),2)</f>
      </c>
      <c s="36" t="s">
        <v>98</v>
      </c>
      <c>
        <f>(M67*21)/100</f>
      </c>
      <c t="s">
        <v>28</v>
      </c>
    </row>
    <row r="68" spans="1:5" ht="12.75">
      <c r="A68" s="35" t="s">
        <v>55</v>
      </c>
      <c r="E68" s="39" t="s">
        <v>6163</v>
      </c>
    </row>
    <row r="69" spans="1:5" ht="12.75">
      <c r="A69" s="35" t="s">
        <v>56</v>
      </c>
      <c r="E69" s="40" t="s">
        <v>5</v>
      </c>
    </row>
    <row r="70" spans="1:5" ht="12.75">
      <c r="A70" t="s">
        <v>57</v>
      </c>
      <c r="E70" s="39" t="s">
        <v>5</v>
      </c>
    </row>
    <row r="71" spans="1:16" ht="12.75">
      <c r="A71" t="s">
        <v>50</v>
      </c>
      <c s="34" t="s">
        <v>104</v>
      </c>
      <c s="34" t="s">
        <v>6164</v>
      </c>
      <c s="35" t="s">
        <v>5</v>
      </c>
      <c s="6" t="s">
        <v>6165</v>
      </c>
      <c s="36" t="s">
        <v>85</v>
      </c>
      <c s="37">
        <v>96</v>
      </c>
      <c s="36">
        <v>0</v>
      </c>
      <c s="36">
        <f>ROUND(G71*H71,6)</f>
      </c>
      <c r="L71" s="38">
        <v>0</v>
      </c>
      <c s="32">
        <f>ROUND(ROUND(L71,2)*ROUND(G71,3),2)</f>
      </c>
      <c s="36" t="s">
        <v>98</v>
      </c>
      <c>
        <f>(M71*21)/100</f>
      </c>
      <c t="s">
        <v>28</v>
      </c>
    </row>
    <row r="72" spans="1:5" ht="12.75">
      <c r="A72" s="35" t="s">
        <v>55</v>
      </c>
      <c r="E72" s="39" t="s">
        <v>6165</v>
      </c>
    </row>
    <row r="73" spans="1:5" ht="12.75">
      <c r="A73" s="35" t="s">
        <v>56</v>
      </c>
      <c r="E73" s="40" t="s">
        <v>5</v>
      </c>
    </row>
    <row r="74" spans="1:5" ht="12.75">
      <c r="A74" t="s">
        <v>57</v>
      </c>
      <c r="E74" s="39" t="s">
        <v>5</v>
      </c>
    </row>
    <row r="75" spans="1:16" ht="12.75">
      <c r="A75" t="s">
        <v>50</v>
      </c>
      <c s="34" t="s">
        <v>109</v>
      </c>
      <c s="34" t="s">
        <v>6166</v>
      </c>
      <c s="35" t="s">
        <v>5</v>
      </c>
      <c s="6" t="s">
        <v>6167</v>
      </c>
      <c s="36" t="s">
        <v>85</v>
      </c>
      <c s="37">
        <v>6</v>
      </c>
      <c s="36">
        <v>0</v>
      </c>
      <c s="36">
        <f>ROUND(G75*H75,6)</f>
      </c>
      <c r="L75" s="38">
        <v>0</v>
      </c>
      <c s="32">
        <f>ROUND(ROUND(L75,2)*ROUND(G75,3),2)</f>
      </c>
      <c s="36" t="s">
        <v>98</v>
      </c>
      <c>
        <f>(M75*21)/100</f>
      </c>
      <c t="s">
        <v>28</v>
      </c>
    </row>
    <row r="76" spans="1:5" ht="12.75">
      <c r="A76" s="35" t="s">
        <v>55</v>
      </c>
      <c r="E76" s="39" t="s">
        <v>6167</v>
      </c>
    </row>
    <row r="77" spans="1:5" ht="12.75">
      <c r="A77" s="35" t="s">
        <v>56</v>
      </c>
      <c r="E77" s="40" t="s">
        <v>5</v>
      </c>
    </row>
    <row r="78" spans="1:5" ht="12.75">
      <c r="A78" t="s">
        <v>57</v>
      </c>
      <c r="E78" s="39" t="s">
        <v>5</v>
      </c>
    </row>
    <row r="79" spans="1:16" ht="12.75">
      <c r="A79" t="s">
        <v>50</v>
      </c>
      <c s="34" t="s">
        <v>112</v>
      </c>
      <c s="34" t="s">
        <v>6168</v>
      </c>
      <c s="35" t="s">
        <v>5</v>
      </c>
      <c s="6" t="s">
        <v>6169</v>
      </c>
      <c s="36" t="s">
        <v>85</v>
      </c>
      <c s="37">
        <v>6</v>
      </c>
      <c s="36">
        <v>0</v>
      </c>
      <c s="36">
        <f>ROUND(G79*H79,6)</f>
      </c>
      <c r="L79" s="38">
        <v>0</v>
      </c>
      <c s="32">
        <f>ROUND(ROUND(L79,2)*ROUND(G79,3),2)</f>
      </c>
      <c s="36" t="s">
        <v>98</v>
      </c>
      <c>
        <f>(M79*21)/100</f>
      </c>
      <c t="s">
        <v>28</v>
      </c>
    </row>
    <row r="80" spans="1:5" ht="12.75">
      <c r="A80" s="35" t="s">
        <v>55</v>
      </c>
      <c r="E80" s="39" t="s">
        <v>6169</v>
      </c>
    </row>
    <row r="81" spans="1:5" ht="12.75">
      <c r="A81" s="35" t="s">
        <v>56</v>
      </c>
      <c r="E81" s="40" t="s">
        <v>5</v>
      </c>
    </row>
    <row r="82" spans="1:5" ht="12.75">
      <c r="A82" t="s">
        <v>57</v>
      </c>
      <c r="E82" s="39" t="s">
        <v>5</v>
      </c>
    </row>
    <row r="83" spans="1:16" ht="12.75">
      <c r="A83" t="s">
        <v>50</v>
      </c>
      <c s="34" t="s">
        <v>115</v>
      </c>
      <c s="34" t="s">
        <v>6170</v>
      </c>
      <c s="35" t="s">
        <v>5</v>
      </c>
      <c s="6" t="s">
        <v>6171</v>
      </c>
      <c s="36" t="s">
        <v>85</v>
      </c>
      <c s="37">
        <v>4</v>
      </c>
      <c s="36">
        <v>0</v>
      </c>
      <c s="36">
        <f>ROUND(G83*H83,6)</f>
      </c>
      <c r="L83" s="38">
        <v>0</v>
      </c>
      <c s="32">
        <f>ROUND(ROUND(L83,2)*ROUND(G83,3),2)</f>
      </c>
      <c s="36" t="s">
        <v>98</v>
      </c>
      <c>
        <f>(M83*21)/100</f>
      </c>
      <c t="s">
        <v>28</v>
      </c>
    </row>
    <row r="84" spans="1:5" ht="12.75">
      <c r="A84" s="35" t="s">
        <v>55</v>
      </c>
      <c r="E84" s="39" t="s">
        <v>6171</v>
      </c>
    </row>
    <row r="85" spans="1:5" ht="12.75">
      <c r="A85" s="35" t="s">
        <v>56</v>
      </c>
      <c r="E85" s="40" t="s">
        <v>5</v>
      </c>
    </row>
    <row r="86" spans="1:5" ht="12.75">
      <c r="A86" t="s">
        <v>57</v>
      </c>
      <c r="E86" s="39" t="s">
        <v>5</v>
      </c>
    </row>
    <row r="87" spans="1:16" ht="12.75">
      <c r="A87" t="s">
        <v>50</v>
      </c>
      <c s="34" t="s">
        <v>118</v>
      </c>
      <c s="34" t="s">
        <v>6172</v>
      </c>
      <c s="35" t="s">
        <v>5</v>
      </c>
      <c s="6" t="s">
        <v>6173</v>
      </c>
      <c s="36" t="s">
        <v>85</v>
      </c>
      <c s="37">
        <v>4</v>
      </c>
      <c s="36">
        <v>0</v>
      </c>
      <c s="36">
        <f>ROUND(G87*H87,6)</f>
      </c>
      <c r="L87" s="38">
        <v>0</v>
      </c>
      <c s="32">
        <f>ROUND(ROUND(L87,2)*ROUND(G87,3),2)</f>
      </c>
      <c s="36" t="s">
        <v>98</v>
      </c>
      <c>
        <f>(M87*21)/100</f>
      </c>
      <c t="s">
        <v>28</v>
      </c>
    </row>
    <row r="88" spans="1:5" ht="12.75">
      <c r="A88" s="35" t="s">
        <v>55</v>
      </c>
      <c r="E88" s="39" t="s">
        <v>6173</v>
      </c>
    </row>
    <row r="89" spans="1:5" ht="12.75">
      <c r="A89" s="35" t="s">
        <v>56</v>
      </c>
      <c r="E89" s="40" t="s">
        <v>5</v>
      </c>
    </row>
    <row r="90" spans="1:5" ht="12.75">
      <c r="A90" t="s">
        <v>57</v>
      </c>
      <c r="E90" s="39" t="s">
        <v>5</v>
      </c>
    </row>
    <row r="91" spans="1:16" ht="25.5">
      <c r="A91" t="s">
        <v>50</v>
      </c>
      <c s="34" t="s">
        <v>121</v>
      </c>
      <c s="34" t="s">
        <v>6174</v>
      </c>
      <c s="35" t="s">
        <v>5</v>
      </c>
      <c s="6" t="s">
        <v>6175</v>
      </c>
      <c s="36" t="s">
        <v>85</v>
      </c>
      <c s="37">
        <v>96</v>
      </c>
      <c s="36">
        <v>0</v>
      </c>
      <c s="36">
        <f>ROUND(G91*H91,6)</f>
      </c>
      <c r="L91" s="38">
        <v>0</v>
      </c>
      <c s="32">
        <f>ROUND(ROUND(L91,2)*ROUND(G91,3),2)</f>
      </c>
      <c s="36" t="s">
        <v>98</v>
      </c>
      <c>
        <f>(M91*21)/100</f>
      </c>
      <c t="s">
        <v>28</v>
      </c>
    </row>
    <row r="92" spans="1:5" ht="25.5">
      <c r="A92" s="35" t="s">
        <v>55</v>
      </c>
      <c r="E92" s="39" t="s">
        <v>6175</v>
      </c>
    </row>
    <row r="93" spans="1:5" ht="12.75">
      <c r="A93" s="35" t="s">
        <v>56</v>
      </c>
      <c r="E93" s="40" t="s">
        <v>5</v>
      </c>
    </row>
    <row r="94" spans="1:5" ht="12.75">
      <c r="A94" t="s">
        <v>57</v>
      </c>
      <c r="E94" s="39" t="s">
        <v>5</v>
      </c>
    </row>
    <row r="95" spans="1:16" ht="12.75">
      <c r="A95" t="s">
        <v>50</v>
      </c>
      <c s="34" t="s">
        <v>124</v>
      </c>
      <c s="34" t="s">
        <v>6176</v>
      </c>
      <c s="35" t="s">
        <v>5</v>
      </c>
      <c s="6" t="s">
        <v>6177</v>
      </c>
      <c s="36" t="s">
        <v>85</v>
      </c>
      <c s="37">
        <v>96</v>
      </c>
      <c s="36">
        <v>0</v>
      </c>
      <c s="36">
        <f>ROUND(G95*H95,6)</f>
      </c>
      <c r="L95" s="38">
        <v>0</v>
      </c>
      <c s="32">
        <f>ROUND(ROUND(L95,2)*ROUND(G95,3),2)</f>
      </c>
      <c s="36" t="s">
        <v>316</v>
      </c>
      <c>
        <f>(M95*21)/100</f>
      </c>
      <c t="s">
        <v>28</v>
      </c>
    </row>
    <row r="96" spans="1:5" ht="12.75">
      <c r="A96" s="35" t="s">
        <v>55</v>
      </c>
      <c r="E96" s="39" t="s">
        <v>6177</v>
      </c>
    </row>
    <row r="97" spans="1:5" ht="12.75">
      <c r="A97" s="35" t="s">
        <v>56</v>
      </c>
      <c r="E97" s="40" t="s">
        <v>5</v>
      </c>
    </row>
    <row r="98" spans="1:5" ht="12.75">
      <c r="A98" t="s">
        <v>57</v>
      </c>
      <c r="E98" s="39" t="s">
        <v>5</v>
      </c>
    </row>
    <row r="99" spans="1:16" ht="25.5">
      <c r="A99" t="s">
        <v>50</v>
      </c>
      <c s="34" t="s">
        <v>127</v>
      </c>
      <c s="34" t="s">
        <v>6178</v>
      </c>
      <c s="35" t="s">
        <v>5</v>
      </c>
      <c s="6" t="s">
        <v>6179</v>
      </c>
      <c s="36" t="s">
        <v>85</v>
      </c>
      <c s="37">
        <v>2</v>
      </c>
      <c s="36">
        <v>0</v>
      </c>
      <c s="36">
        <f>ROUND(G99*H99,6)</f>
      </c>
      <c r="L99" s="38">
        <v>0</v>
      </c>
      <c s="32">
        <f>ROUND(ROUND(L99,2)*ROUND(G99,3),2)</f>
      </c>
      <c s="36" t="s">
        <v>98</v>
      </c>
      <c>
        <f>(M99*21)/100</f>
      </c>
      <c t="s">
        <v>28</v>
      </c>
    </row>
    <row r="100" spans="1:5" ht="25.5">
      <c r="A100" s="35" t="s">
        <v>55</v>
      </c>
      <c r="E100" s="39" t="s">
        <v>6179</v>
      </c>
    </row>
    <row r="101" spans="1:5" ht="12.75">
      <c r="A101" s="35" t="s">
        <v>56</v>
      </c>
      <c r="E101" s="40" t="s">
        <v>5</v>
      </c>
    </row>
    <row r="102" spans="1:5" ht="12.75">
      <c r="A102" t="s">
        <v>57</v>
      </c>
      <c r="E102" s="39" t="s">
        <v>5</v>
      </c>
    </row>
    <row r="103" spans="1:16" ht="25.5">
      <c r="A103" t="s">
        <v>50</v>
      </c>
      <c s="34" t="s">
        <v>130</v>
      </c>
      <c s="34" t="s">
        <v>6180</v>
      </c>
      <c s="35" t="s">
        <v>5</v>
      </c>
      <c s="6" t="s">
        <v>6181</v>
      </c>
      <c s="36" t="s">
        <v>85</v>
      </c>
      <c s="37">
        <v>2</v>
      </c>
      <c s="36">
        <v>0</v>
      </c>
      <c s="36">
        <f>ROUND(G103*H103,6)</f>
      </c>
      <c r="L103" s="38">
        <v>0</v>
      </c>
      <c s="32">
        <f>ROUND(ROUND(L103,2)*ROUND(G103,3),2)</f>
      </c>
      <c s="36" t="s">
        <v>98</v>
      </c>
      <c>
        <f>(M103*21)/100</f>
      </c>
      <c t="s">
        <v>28</v>
      </c>
    </row>
    <row r="104" spans="1:5" ht="25.5">
      <c r="A104" s="35" t="s">
        <v>55</v>
      </c>
      <c r="E104" s="39" t="s">
        <v>6181</v>
      </c>
    </row>
    <row r="105" spans="1:5" ht="12.75">
      <c r="A105" s="35" t="s">
        <v>56</v>
      </c>
      <c r="E105" s="40" t="s">
        <v>5</v>
      </c>
    </row>
    <row r="106" spans="1:5" ht="12.75">
      <c r="A106" t="s">
        <v>57</v>
      </c>
      <c r="E106" s="39" t="s">
        <v>5</v>
      </c>
    </row>
    <row r="107" spans="1:16" ht="12.75">
      <c r="A107" t="s">
        <v>50</v>
      </c>
      <c s="34" t="s">
        <v>135</v>
      </c>
      <c s="34" t="s">
        <v>6182</v>
      </c>
      <c s="35" t="s">
        <v>5</v>
      </c>
      <c s="6" t="s">
        <v>6183</v>
      </c>
      <c s="36" t="s">
        <v>85</v>
      </c>
      <c s="37">
        <v>3</v>
      </c>
      <c s="36">
        <v>0</v>
      </c>
      <c s="36">
        <f>ROUND(G107*H107,6)</f>
      </c>
      <c r="L107" s="38">
        <v>0</v>
      </c>
      <c s="32">
        <f>ROUND(ROUND(L107,2)*ROUND(G107,3),2)</f>
      </c>
      <c s="36" t="s">
        <v>98</v>
      </c>
      <c>
        <f>(M107*21)/100</f>
      </c>
      <c t="s">
        <v>28</v>
      </c>
    </row>
    <row r="108" spans="1:5" ht="12.75">
      <c r="A108" s="35" t="s">
        <v>55</v>
      </c>
      <c r="E108" s="39" t="s">
        <v>6183</v>
      </c>
    </row>
    <row r="109" spans="1:5" ht="12.75">
      <c r="A109" s="35" t="s">
        <v>56</v>
      </c>
      <c r="E109" s="40" t="s">
        <v>5</v>
      </c>
    </row>
    <row r="110" spans="1:5" ht="12.75">
      <c r="A110" t="s">
        <v>57</v>
      </c>
      <c r="E110" s="39" t="s">
        <v>5</v>
      </c>
    </row>
    <row r="111" spans="1:16" ht="12.75">
      <c r="A111" t="s">
        <v>50</v>
      </c>
      <c s="34" t="s">
        <v>138</v>
      </c>
      <c s="34" t="s">
        <v>6184</v>
      </c>
      <c s="35" t="s">
        <v>5</v>
      </c>
      <c s="6" t="s">
        <v>6185</v>
      </c>
      <c s="36" t="s">
        <v>85</v>
      </c>
      <c s="37">
        <v>3</v>
      </c>
      <c s="36">
        <v>0</v>
      </c>
      <c s="36">
        <f>ROUND(G111*H111,6)</f>
      </c>
      <c r="L111" s="38">
        <v>0</v>
      </c>
      <c s="32">
        <f>ROUND(ROUND(L111,2)*ROUND(G111,3),2)</f>
      </c>
      <c s="36" t="s">
        <v>98</v>
      </c>
      <c>
        <f>(M111*21)/100</f>
      </c>
      <c t="s">
        <v>28</v>
      </c>
    </row>
    <row r="112" spans="1:5" ht="12.75">
      <c r="A112" s="35" t="s">
        <v>55</v>
      </c>
      <c r="E112" s="39" t="s">
        <v>6185</v>
      </c>
    </row>
    <row r="113" spans="1:5" ht="12.75">
      <c r="A113" s="35" t="s">
        <v>56</v>
      </c>
      <c r="E113" s="40" t="s">
        <v>5</v>
      </c>
    </row>
    <row r="114" spans="1:5" ht="12.75">
      <c r="A114" t="s">
        <v>57</v>
      </c>
      <c r="E114" s="39" t="s">
        <v>5</v>
      </c>
    </row>
    <row r="115" spans="1:16" ht="12.75">
      <c r="A115" t="s">
        <v>50</v>
      </c>
      <c s="34" t="s">
        <v>141</v>
      </c>
      <c s="34" t="s">
        <v>6186</v>
      </c>
      <c s="35" t="s">
        <v>5</v>
      </c>
      <c s="6" t="s">
        <v>6187</v>
      </c>
      <c s="36" t="s">
        <v>6188</v>
      </c>
      <c s="37">
        <v>12</v>
      </c>
      <c s="36">
        <v>0</v>
      </c>
      <c s="36">
        <f>ROUND(G115*H115,6)</f>
      </c>
      <c r="L115" s="38">
        <v>0</v>
      </c>
      <c s="32">
        <f>ROUND(ROUND(L115,2)*ROUND(G115,3),2)</f>
      </c>
      <c s="36" t="s">
        <v>98</v>
      </c>
      <c>
        <f>(M115*21)/100</f>
      </c>
      <c t="s">
        <v>28</v>
      </c>
    </row>
    <row r="116" spans="1:5" ht="12.75">
      <c r="A116" s="35" t="s">
        <v>55</v>
      </c>
      <c r="E116" s="39" t="s">
        <v>6187</v>
      </c>
    </row>
    <row r="117" spans="1:5" ht="12.75">
      <c r="A117" s="35" t="s">
        <v>56</v>
      </c>
      <c r="E117" s="40" t="s">
        <v>5</v>
      </c>
    </row>
    <row r="118" spans="1:5" ht="12.75">
      <c r="A118" t="s">
        <v>57</v>
      </c>
      <c r="E118" s="39" t="s">
        <v>5</v>
      </c>
    </row>
    <row r="119" spans="1:16" ht="12.75">
      <c r="A119" t="s">
        <v>50</v>
      </c>
      <c s="34" t="s">
        <v>144</v>
      </c>
      <c s="34" t="s">
        <v>6189</v>
      </c>
      <c s="35" t="s">
        <v>5</v>
      </c>
      <c s="6" t="s">
        <v>6147</v>
      </c>
      <c s="36" t="s">
        <v>85</v>
      </c>
      <c s="37">
        <v>8</v>
      </c>
      <c s="36">
        <v>0</v>
      </c>
      <c s="36">
        <f>ROUND(G119*H119,6)</f>
      </c>
      <c r="L119" s="38">
        <v>0</v>
      </c>
      <c s="32">
        <f>ROUND(ROUND(L119,2)*ROUND(G119,3),2)</f>
      </c>
      <c s="36" t="s">
        <v>316</v>
      </c>
      <c>
        <f>(M119*21)/100</f>
      </c>
      <c t="s">
        <v>28</v>
      </c>
    </row>
    <row r="120" spans="1:5" ht="12.75">
      <c r="A120" s="35" t="s">
        <v>55</v>
      </c>
      <c r="E120" s="39" t="s">
        <v>6147</v>
      </c>
    </row>
    <row r="121" spans="1:5" ht="12.75">
      <c r="A121" s="35" t="s">
        <v>56</v>
      </c>
      <c r="E121" s="40" t="s">
        <v>5</v>
      </c>
    </row>
    <row r="122" spans="1:5" ht="12.75">
      <c r="A122" t="s">
        <v>57</v>
      </c>
      <c r="E122" s="39" t="s">
        <v>5</v>
      </c>
    </row>
    <row r="123" spans="1:16" ht="12.75">
      <c r="A123" t="s">
        <v>50</v>
      </c>
      <c s="34" t="s">
        <v>149</v>
      </c>
      <c s="34" t="s">
        <v>6190</v>
      </c>
      <c s="35" t="s">
        <v>5</v>
      </c>
      <c s="6" t="s">
        <v>6191</v>
      </c>
      <c s="36" t="s">
        <v>168</v>
      </c>
      <c s="37">
        <v>48</v>
      </c>
      <c s="36">
        <v>0</v>
      </c>
      <c s="36">
        <f>ROUND(G123*H123,6)</f>
      </c>
      <c r="L123" s="38">
        <v>0</v>
      </c>
      <c s="32">
        <f>ROUND(ROUND(L123,2)*ROUND(G123,3),2)</f>
      </c>
      <c s="36" t="s">
        <v>316</v>
      </c>
      <c>
        <f>(M123*21)/100</f>
      </c>
      <c t="s">
        <v>28</v>
      </c>
    </row>
    <row r="124" spans="1:5" ht="12.75">
      <c r="A124" s="35" t="s">
        <v>55</v>
      </c>
      <c r="E124" s="39" t="s">
        <v>6191</v>
      </c>
    </row>
    <row r="125" spans="1:5" ht="12.75">
      <c r="A125" s="35" t="s">
        <v>56</v>
      </c>
      <c r="E125" s="40" t="s">
        <v>5</v>
      </c>
    </row>
    <row r="126" spans="1:5" ht="12.75">
      <c r="A126" t="s">
        <v>57</v>
      </c>
      <c r="E126" s="39" t="s">
        <v>5</v>
      </c>
    </row>
    <row r="127" spans="1:16" ht="12.75">
      <c r="A127" t="s">
        <v>50</v>
      </c>
      <c s="34" t="s">
        <v>152</v>
      </c>
      <c s="34" t="s">
        <v>6192</v>
      </c>
      <c s="35" t="s">
        <v>5</v>
      </c>
      <c s="6" t="s">
        <v>6193</v>
      </c>
      <c s="36" t="s">
        <v>85</v>
      </c>
      <c s="37">
        <v>28</v>
      </c>
      <c s="36">
        <v>0</v>
      </c>
      <c s="36">
        <f>ROUND(G127*H127,6)</f>
      </c>
      <c r="L127" s="38">
        <v>0</v>
      </c>
      <c s="32">
        <f>ROUND(ROUND(L127,2)*ROUND(G127,3),2)</f>
      </c>
      <c s="36" t="s">
        <v>98</v>
      </c>
      <c>
        <f>(M127*21)/100</f>
      </c>
      <c t="s">
        <v>28</v>
      </c>
    </row>
    <row r="128" spans="1:5" ht="12.75">
      <c r="A128" s="35" t="s">
        <v>55</v>
      </c>
      <c r="E128" s="39" t="s">
        <v>6193</v>
      </c>
    </row>
    <row r="129" spans="1:5" ht="12.75">
      <c r="A129" s="35" t="s">
        <v>56</v>
      </c>
      <c r="E129" s="40" t="s">
        <v>5</v>
      </c>
    </row>
    <row r="130" spans="1:5" ht="12.75">
      <c r="A130" t="s">
        <v>57</v>
      </c>
      <c r="E130" s="39" t="s">
        <v>5</v>
      </c>
    </row>
    <row r="131" spans="1:16" ht="12.75">
      <c r="A131" t="s">
        <v>50</v>
      </c>
      <c s="34" t="s">
        <v>156</v>
      </c>
      <c s="34" t="s">
        <v>6194</v>
      </c>
      <c s="35" t="s">
        <v>5</v>
      </c>
      <c s="6" t="s">
        <v>6195</v>
      </c>
      <c s="36" t="s">
        <v>85</v>
      </c>
      <c s="37">
        <v>7</v>
      </c>
      <c s="36">
        <v>0</v>
      </c>
      <c s="36">
        <f>ROUND(G131*H131,6)</f>
      </c>
      <c r="L131" s="38">
        <v>0</v>
      </c>
      <c s="32">
        <f>ROUND(ROUND(L131,2)*ROUND(G131,3),2)</f>
      </c>
      <c s="36" t="s">
        <v>98</v>
      </c>
      <c>
        <f>(M131*21)/100</f>
      </c>
      <c t="s">
        <v>28</v>
      </c>
    </row>
    <row r="132" spans="1:5" ht="12.75">
      <c r="A132" s="35" t="s">
        <v>55</v>
      </c>
      <c r="E132" s="39" t="s">
        <v>6195</v>
      </c>
    </row>
    <row r="133" spans="1:5" ht="12.75">
      <c r="A133" s="35" t="s">
        <v>56</v>
      </c>
      <c r="E133" s="40" t="s">
        <v>5</v>
      </c>
    </row>
    <row r="134" spans="1:5" ht="12.75">
      <c r="A134" t="s">
        <v>57</v>
      </c>
      <c r="E134" s="39" t="s">
        <v>5</v>
      </c>
    </row>
    <row r="135" spans="1:16" ht="25.5">
      <c r="A135" t="s">
        <v>50</v>
      </c>
      <c s="34" t="s">
        <v>159</v>
      </c>
      <c s="34" t="s">
        <v>6196</v>
      </c>
      <c s="35" t="s">
        <v>5</v>
      </c>
      <c s="6" t="s">
        <v>6197</v>
      </c>
      <c s="36" t="s">
        <v>85</v>
      </c>
      <c s="37">
        <v>7</v>
      </c>
      <c s="36">
        <v>0</v>
      </c>
      <c s="36">
        <f>ROUND(G135*H135,6)</f>
      </c>
      <c r="L135" s="38">
        <v>0</v>
      </c>
      <c s="32">
        <f>ROUND(ROUND(L135,2)*ROUND(G135,3),2)</f>
      </c>
      <c s="36" t="s">
        <v>316</v>
      </c>
      <c>
        <f>(M135*21)/100</f>
      </c>
      <c t="s">
        <v>28</v>
      </c>
    </row>
    <row r="136" spans="1:5" ht="25.5">
      <c r="A136" s="35" t="s">
        <v>55</v>
      </c>
      <c r="E136" s="39" t="s">
        <v>6197</v>
      </c>
    </row>
    <row r="137" spans="1:5" ht="12.75">
      <c r="A137" s="35" t="s">
        <v>56</v>
      </c>
      <c r="E137" s="40" t="s">
        <v>5</v>
      </c>
    </row>
    <row r="138" spans="1:5" ht="12.75">
      <c r="A138" t="s">
        <v>57</v>
      </c>
      <c r="E138" s="39" t="s">
        <v>5</v>
      </c>
    </row>
    <row r="139" spans="1:16" ht="12.75">
      <c r="A139" t="s">
        <v>50</v>
      </c>
      <c s="34" t="s">
        <v>162</v>
      </c>
      <c s="34" t="s">
        <v>6198</v>
      </c>
      <c s="35" t="s">
        <v>5</v>
      </c>
      <c s="6" t="s">
        <v>6199</v>
      </c>
      <c s="36" t="s">
        <v>85</v>
      </c>
      <c s="37">
        <v>10</v>
      </c>
      <c s="36">
        <v>0</v>
      </c>
      <c s="36">
        <f>ROUND(G139*H139,6)</f>
      </c>
      <c r="L139" s="38">
        <v>0</v>
      </c>
      <c s="32">
        <f>ROUND(ROUND(L139,2)*ROUND(G139,3),2)</f>
      </c>
      <c s="36" t="s">
        <v>98</v>
      </c>
      <c>
        <f>(M139*21)/100</f>
      </c>
      <c t="s">
        <v>28</v>
      </c>
    </row>
    <row r="140" spans="1:5" ht="12.75">
      <c r="A140" s="35" t="s">
        <v>55</v>
      </c>
      <c r="E140" s="39" t="s">
        <v>6199</v>
      </c>
    </row>
    <row r="141" spans="1:5" ht="12.75">
      <c r="A141" s="35" t="s">
        <v>56</v>
      </c>
      <c r="E141" s="40" t="s">
        <v>5</v>
      </c>
    </row>
    <row r="142" spans="1:5" ht="12.75">
      <c r="A142" t="s">
        <v>57</v>
      </c>
      <c r="E142" s="39" t="s">
        <v>5</v>
      </c>
    </row>
    <row r="143" spans="1:16" ht="12.75">
      <c r="A143" t="s">
        <v>50</v>
      </c>
      <c s="34" t="s">
        <v>165</v>
      </c>
      <c s="34" t="s">
        <v>6200</v>
      </c>
      <c s="35" t="s">
        <v>5</v>
      </c>
      <c s="6" t="s">
        <v>6201</v>
      </c>
      <c s="36" t="s">
        <v>85</v>
      </c>
      <c s="37">
        <v>10</v>
      </c>
      <c s="36">
        <v>0</v>
      </c>
      <c s="36">
        <f>ROUND(G143*H143,6)</f>
      </c>
      <c r="L143" s="38">
        <v>0</v>
      </c>
      <c s="32">
        <f>ROUND(ROUND(L143,2)*ROUND(G143,3),2)</f>
      </c>
      <c s="36" t="s">
        <v>98</v>
      </c>
      <c>
        <f>(M143*21)/100</f>
      </c>
      <c t="s">
        <v>28</v>
      </c>
    </row>
    <row r="144" spans="1:5" ht="12.75">
      <c r="A144" s="35" t="s">
        <v>55</v>
      </c>
      <c r="E144" s="39" t="s">
        <v>6201</v>
      </c>
    </row>
    <row r="145" spans="1:5" ht="12.75">
      <c r="A145" s="35" t="s">
        <v>56</v>
      </c>
      <c r="E145" s="40" t="s">
        <v>5</v>
      </c>
    </row>
    <row r="146" spans="1:5" ht="12.75">
      <c r="A146" t="s">
        <v>57</v>
      </c>
      <c r="E146" s="39" t="s">
        <v>5</v>
      </c>
    </row>
    <row r="147" spans="1:16" ht="12.75">
      <c r="A147" t="s">
        <v>50</v>
      </c>
      <c s="34" t="s">
        <v>169</v>
      </c>
      <c s="34" t="s">
        <v>6202</v>
      </c>
      <c s="35" t="s">
        <v>5</v>
      </c>
      <c s="6" t="s">
        <v>6177</v>
      </c>
      <c s="36" t="s">
        <v>85</v>
      </c>
      <c s="37">
        <v>9</v>
      </c>
      <c s="36">
        <v>0</v>
      </c>
      <c s="36">
        <f>ROUND(G147*H147,6)</f>
      </c>
      <c r="L147" s="38">
        <v>0</v>
      </c>
      <c s="32">
        <f>ROUND(ROUND(L147,2)*ROUND(G147,3),2)</f>
      </c>
      <c s="36" t="s">
        <v>316</v>
      </c>
      <c>
        <f>(M147*21)/100</f>
      </c>
      <c t="s">
        <v>28</v>
      </c>
    </row>
    <row r="148" spans="1:5" ht="12.75">
      <c r="A148" s="35" t="s">
        <v>55</v>
      </c>
      <c r="E148" s="39" t="s">
        <v>6177</v>
      </c>
    </row>
    <row r="149" spans="1:5" ht="12.75">
      <c r="A149" s="35" t="s">
        <v>56</v>
      </c>
      <c r="E149" s="40" t="s">
        <v>5</v>
      </c>
    </row>
    <row r="150" spans="1:5" ht="12.75">
      <c r="A150" t="s">
        <v>57</v>
      </c>
      <c r="E150" s="39" t="s">
        <v>5</v>
      </c>
    </row>
    <row r="151" spans="1:16" ht="25.5">
      <c r="A151" t="s">
        <v>50</v>
      </c>
      <c s="34" t="s">
        <v>172</v>
      </c>
      <c s="34" t="s">
        <v>6203</v>
      </c>
      <c s="35" t="s">
        <v>5</v>
      </c>
      <c s="6" t="s">
        <v>6204</v>
      </c>
      <c s="36" t="s">
        <v>85</v>
      </c>
      <c s="37">
        <v>3</v>
      </c>
      <c s="36">
        <v>0</v>
      </c>
      <c s="36">
        <f>ROUND(G151*H151,6)</f>
      </c>
      <c r="L151" s="38">
        <v>0</v>
      </c>
      <c s="32">
        <f>ROUND(ROUND(L151,2)*ROUND(G151,3),2)</f>
      </c>
      <c s="36" t="s">
        <v>98</v>
      </c>
      <c>
        <f>(M151*21)/100</f>
      </c>
      <c t="s">
        <v>28</v>
      </c>
    </row>
    <row r="152" spans="1:5" ht="38.25">
      <c r="A152" s="35" t="s">
        <v>55</v>
      </c>
      <c r="E152" s="39" t="s">
        <v>6205</v>
      </c>
    </row>
    <row r="153" spans="1:5" ht="12.75">
      <c r="A153" s="35" t="s">
        <v>56</v>
      </c>
      <c r="E153" s="40" t="s">
        <v>5</v>
      </c>
    </row>
    <row r="154" spans="1:5" ht="12.75">
      <c r="A154" t="s">
        <v>57</v>
      </c>
      <c r="E154" s="39" t="s">
        <v>5</v>
      </c>
    </row>
    <row r="155" spans="1:16" ht="12.75">
      <c r="A155" t="s">
        <v>50</v>
      </c>
      <c s="34" t="s">
        <v>175</v>
      </c>
      <c s="34" t="s">
        <v>6206</v>
      </c>
      <c s="35" t="s">
        <v>5</v>
      </c>
      <c s="6" t="s">
        <v>6207</v>
      </c>
      <c s="36" t="s">
        <v>85</v>
      </c>
      <c s="37">
        <v>3</v>
      </c>
      <c s="36">
        <v>0</v>
      </c>
      <c s="36">
        <f>ROUND(G155*H155,6)</f>
      </c>
      <c r="L155" s="38">
        <v>0</v>
      </c>
      <c s="32">
        <f>ROUND(ROUND(L155,2)*ROUND(G155,3),2)</f>
      </c>
      <c s="36" t="s">
        <v>316</v>
      </c>
      <c>
        <f>(M155*21)/100</f>
      </c>
      <c t="s">
        <v>28</v>
      </c>
    </row>
    <row r="156" spans="1:5" ht="12.75">
      <c r="A156" s="35" t="s">
        <v>55</v>
      </c>
      <c r="E156" s="39" t="s">
        <v>6207</v>
      </c>
    </row>
    <row r="157" spans="1:5" ht="12.75">
      <c r="A157" s="35" t="s">
        <v>56</v>
      </c>
      <c r="E157" s="40" t="s">
        <v>5</v>
      </c>
    </row>
    <row r="158" spans="1:5" ht="12.75">
      <c r="A158" t="s">
        <v>57</v>
      </c>
      <c r="E158" s="39" t="s">
        <v>5</v>
      </c>
    </row>
    <row r="159" spans="1:16" ht="25.5">
      <c r="A159" t="s">
        <v>50</v>
      </c>
      <c s="34" t="s">
        <v>180</v>
      </c>
      <c s="34" t="s">
        <v>6208</v>
      </c>
      <c s="35" t="s">
        <v>5</v>
      </c>
      <c s="6" t="s">
        <v>6209</v>
      </c>
      <c s="36" t="s">
        <v>85</v>
      </c>
      <c s="37">
        <v>30</v>
      </c>
      <c s="36">
        <v>0</v>
      </c>
      <c s="36">
        <f>ROUND(G159*H159,6)</f>
      </c>
      <c r="L159" s="38">
        <v>0</v>
      </c>
      <c s="32">
        <f>ROUND(ROUND(L159,2)*ROUND(G159,3),2)</f>
      </c>
      <c s="36" t="s">
        <v>98</v>
      </c>
      <c>
        <f>(M159*21)/100</f>
      </c>
      <c t="s">
        <v>28</v>
      </c>
    </row>
    <row r="160" spans="1:5" ht="25.5">
      <c r="A160" s="35" t="s">
        <v>55</v>
      </c>
      <c r="E160" s="39" t="s">
        <v>6209</v>
      </c>
    </row>
    <row r="161" spans="1:5" ht="12.75">
      <c r="A161" s="35" t="s">
        <v>56</v>
      </c>
      <c r="E161" s="40" t="s">
        <v>5</v>
      </c>
    </row>
    <row r="162" spans="1:5" ht="12.75">
      <c r="A162" t="s">
        <v>57</v>
      </c>
      <c r="E162" s="39" t="s">
        <v>5</v>
      </c>
    </row>
    <row r="163" spans="1:16" ht="25.5">
      <c r="A163" t="s">
        <v>50</v>
      </c>
      <c s="34" t="s">
        <v>183</v>
      </c>
      <c s="34" t="s">
        <v>6210</v>
      </c>
      <c s="35" t="s">
        <v>5</v>
      </c>
      <c s="6" t="s">
        <v>6211</v>
      </c>
      <c s="36" t="s">
        <v>85</v>
      </c>
      <c s="37">
        <v>30</v>
      </c>
      <c s="36">
        <v>0</v>
      </c>
      <c s="36">
        <f>ROUND(G163*H163,6)</f>
      </c>
      <c r="L163" s="38">
        <v>0</v>
      </c>
      <c s="32">
        <f>ROUND(ROUND(L163,2)*ROUND(G163,3),2)</f>
      </c>
      <c s="36" t="s">
        <v>316</v>
      </c>
      <c>
        <f>(M163*21)/100</f>
      </c>
      <c t="s">
        <v>28</v>
      </c>
    </row>
    <row r="164" spans="1:5" ht="25.5">
      <c r="A164" s="35" t="s">
        <v>55</v>
      </c>
      <c r="E164" s="39" t="s">
        <v>6211</v>
      </c>
    </row>
    <row r="165" spans="1:5" ht="12.75">
      <c r="A165" s="35" t="s">
        <v>56</v>
      </c>
      <c r="E165" s="40" t="s">
        <v>5</v>
      </c>
    </row>
    <row r="166" spans="1:5" ht="12.75">
      <c r="A166" t="s">
        <v>57</v>
      </c>
      <c r="E166" s="39" t="s">
        <v>5</v>
      </c>
    </row>
    <row r="167" spans="1:16" ht="12.75">
      <c r="A167" t="s">
        <v>50</v>
      </c>
      <c s="34" t="s">
        <v>186</v>
      </c>
      <c s="34" t="s">
        <v>6212</v>
      </c>
      <c s="35" t="s">
        <v>5</v>
      </c>
      <c s="6" t="s">
        <v>6213</v>
      </c>
      <c s="36" t="s">
        <v>85</v>
      </c>
      <c s="37">
        <v>62</v>
      </c>
      <c s="36">
        <v>0</v>
      </c>
      <c s="36">
        <f>ROUND(G167*H167,6)</f>
      </c>
      <c r="L167" s="38">
        <v>0</v>
      </c>
      <c s="32">
        <f>ROUND(ROUND(L167,2)*ROUND(G167,3),2)</f>
      </c>
      <c s="36" t="s">
        <v>316</v>
      </c>
      <c>
        <f>(M167*21)/100</f>
      </c>
      <c t="s">
        <v>28</v>
      </c>
    </row>
    <row r="168" spans="1:5" ht="12.75">
      <c r="A168" s="35" t="s">
        <v>55</v>
      </c>
      <c r="E168" s="39" t="s">
        <v>6213</v>
      </c>
    </row>
    <row r="169" spans="1:5" ht="12.75">
      <c r="A169" s="35" t="s">
        <v>56</v>
      </c>
      <c r="E169" s="40" t="s">
        <v>5</v>
      </c>
    </row>
    <row r="170" spans="1:5" ht="12.75">
      <c r="A170" t="s">
        <v>57</v>
      </c>
      <c r="E170" s="39" t="s">
        <v>5</v>
      </c>
    </row>
    <row r="171" spans="1:16" ht="25.5">
      <c r="A171" t="s">
        <v>50</v>
      </c>
      <c s="34" t="s">
        <v>189</v>
      </c>
      <c s="34" t="s">
        <v>6214</v>
      </c>
      <c s="35" t="s">
        <v>5</v>
      </c>
      <c s="6" t="s">
        <v>6215</v>
      </c>
      <c s="36" t="s">
        <v>85</v>
      </c>
      <c s="37">
        <v>4</v>
      </c>
      <c s="36">
        <v>0</v>
      </c>
      <c s="36">
        <f>ROUND(G171*H171,6)</f>
      </c>
      <c r="L171" s="38">
        <v>0</v>
      </c>
      <c s="32">
        <f>ROUND(ROUND(L171,2)*ROUND(G171,3),2)</f>
      </c>
      <c s="36" t="s">
        <v>98</v>
      </c>
      <c>
        <f>(M171*21)/100</f>
      </c>
      <c t="s">
        <v>28</v>
      </c>
    </row>
    <row r="172" spans="1:5" ht="25.5">
      <c r="A172" s="35" t="s">
        <v>55</v>
      </c>
      <c r="E172" s="39" t="s">
        <v>6215</v>
      </c>
    </row>
    <row r="173" spans="1:5" ht="12.75">
      <c r="A173" s="35" t="s">
        <v>56</v>
      </c>
      <c r="E173" s="40" t="s">
        <v>5</v>
      </c>
    </row>
    <row r="174" spans="1:5" ht="12.75">
      <c r="A174" t="s">
        <v>57</v>
      </c>
      <c r="E174" s="39" t="s">
        <v>5</v>
      </c>
    </row>
    <row r="175" spans="1:16" ht="25.5">
      <c r="A175" t="s">
        <v>50</v>
      </c>
      <c s="34" t="s">
        <v>474</v>
      </c>
      <c s="34" t="s">
        <v>6216</v>
      </c>
      <c s="35" t="s">
        <v>5</v>
      </c>
      <c s="6" t="s">
        <v>6211</v>
      </c>
      <c s="36" t="s">
        <v>85</v>
      </c>
      <c s="37">
        <v>4</v>
      </c>
      <c s="36">
        <v>0</v>
      </c>
      <c s="36">
        <f>ROUND(G175*H175,6)</f>
      </c>
      <c r="L175" s="38">
        <v>0</v>
      </c>
      <c s="32">
        <f>ROUND(ROUND(L175,2)*ROUND(G175,3),2)</f>
      </c>
      <c s="36" t="s">
        <v>316</v>
      </c>
      <c>
        <f>(M175*21)/100</f>
      </c>
      <c t="s">
        <v>28</v>
      </c>
    </row>
    <row r="176" spans="1:5" ht="25.5">
      <c r="A176" s="35" t="s">
        <v>55</v>
      </c>
      <c r="E176" s="39" t="s">
        <v>6211</v>
      </c>
    </row>
    <row r="177" spans="1:5" ht="12.75">
      <c r="A177" s="35" t="s">
        <v>56</v>
      </c>
      <c r="E177" s="40" t="s">
        <v>5</v>
      </c>
    </row>
    <row r="178" spans="1:5" ht="12.75">
      <c r="A178" t="s">
        <v>57</v>
      </c>
      <c r="E178" s="39" t="s">
        <v>5</v>
      </c>
    </row>
    <row r="179" spans="1:16" ht="12.75">
      <c r="A179" t="s">
        <v>50</v>
      </c>
      <c s="34" t="s">
        <v>192</v>
      </c>
      <c s="34" t="s">
        <v>6217</v>
      </c>
      <c s="35" t="s">
        <v>5</v>
      </c>
      <c s="6" t="s">
        <v>6213</v>
      </c>
      <c s="36" t="s">
        <v>85</v>
      </c>
      <c s="37">
        <v>4</v>
      </c>
      <c s="36">
        <v>0</v>
      </c>
      <c s="36">
        <f>ROUND(G179*H179,6)</f>
      </c>
      <c r="L179" s="38">
        <v>0</v>
      </c>
      <c s="32">
        <f>ROUND(ROUND(L179,2)*ROUND(G179,3),2)</f>
      </c>
      <c s="36" t="s">
        <v>316</v>
      </c>
      <c>
        <f>(M179*21)/100</f>
      </c>
      <c t="s">
        <v>28</v>
      </c>
    </row>
    <row r="180" spans="1:5" ht="12.75">
      <c r="A180" s="35" t="s">
        <v>55</v>
      </c>
      <c r="E180" s="39" t="s">
        <v>6213</v>
      </c>
    </row>
    <row r="181" spans="1:5" ht="12.75">
      <c r="A181" s="35" t="s">
        <v>56</v>
      </c>
      <c r="E181" s="40" t="s">
        <v>5</v>
      </c>
    </row>
    <row r="182" spans="1:5" ht="12.75">
      <c r="A182" t="s">
        <v>57</v>
      </c>
      <c r="E182" s="39" t="s">
        <v>5</v>
      </c>
    </row>
    <row r="183" spans="1:16" ht="12.75">
      <c r="A183" t="s">
        <v>50</v>
      </c>
      <c s="34" t="s">
        <v>197</v>
      </c>
      <c s="34" t="s">
        <v>6218</v>
      </c>
      <c s="35" t="s">
        <v>5</v>
      </c>
      <c s="6" t="s">
        <v>6219</v>
      </c>
      <c s="36" t="s">
        <v>85</v>
      </c>
      <c s="37">
        <v>4</v>
      </c>
      <c s="36">
        <v>0</v>
      </c>
      <c s="36">
        <f>ROUND(G183*H183,6)</f>
      </c>
      <c r="L183" s="38">
        <v>0</v>
      </c>
      <c s="32">
        <f>ROUND(ROUND(L183,2)*ROUND(G183,3),2)</f>
      </c>
      <c s="36" t="s">
        <v>98</v>
      </c>
      <c>
        <f>(M183*21)/100</f>
      </c>
      <c t="s">
        <v>28</v>
      </c>
    </row>
    <row r="184" spans="1:5" ht="12.75">
      <c r="A184" s="35" t="s">
        <v>55</v>
      </c>
      <c r="E184" s="39" t="s">
        <v>6219</v>
      </c>
    </row>
    <row r="185" spans="1:5" ht="12.75">
      <c r="A185" s="35" t="s">
        <v>56</v>
      </c>
      <c r="E185" s="40" t="s">
        <v>5</v>
      </c>
    </row>
    <row r="186" spans="1:5" ht="12.75">
      <c r="A186" t="s">
        <v>57</v>
      </c>
      <c r="E186" s="39" t="s">
        <v>5</v>
      </c>
    </row>
    <row r="187" spans="1:16" ht="25.5">
      <c r="A187" t="s">
        <v>50</v>
      </c>
      <c s="34" t="s">
        <v>203</v>
      </c>
      <c s="34" t="s">
        <v>6220</v>
      </c>
      <c s="35" t="s">
        <v>5</v>
      </c>
      <c s="6" t="s">
        <v>6211</v>
      </c>
      <c s="36" t="s">
        <v>85</v>
      </c>
      <c s="37">
        <v>4</v>
      </c>
      <c s="36">
        <v>0</v>
      </c>
      <c s="36">
        <f>ROUND(G187*H187,6)</f>
      </c>
      <c r="L187" s="38">
        <v>0</v>
      </c>
      <c s="32">
        <f>ROUND(ROUND(L187,2)*ROUND(G187,3),2)</f>
      </c>
      <c s="36" t="s">
        <v>316</v>
      </c>
      <c>
        <f>(M187*21)/100</f>
      </c>
      <c t="s">
        <v>28</v>
      </c>
    </row>
    <row r="188" spans="1:5" ht="25.5">
      <c r="A188" s="35" t="s">
        <v>55</v>
      </c>
      <c r="E188" s="39" t="s">
        <v>6211</v>
      </c>
    </row>
    <row r="189" spans="1:5" ht="12.75">
      <c r="A189" s="35" t="s">
        <v>56</v>
      </c>
      <c r="E189" s="40" t="s">
        <v>5</v>
      </c>
    </row>
    <row r="190" spans="1:5" ht="12.75">
      <c r="A190" t="s">
        <v>57</v>
      </c>
      <c r="E190" s="39" t="s">
        <v>5</v>
      </c>
    </row>
    <row r="191" spans="1:16" ht="12.75">
      <c r="A191" t="s">
        <v>50</v>
      </c>
      <c s="34" t="s">
        <v>208</v>
      </c>
      <c s="34" t="s">
        <v>6221</v>
      </c>
      <c s="35" t="s">
        <v>5</v>
      </c>
      <c s="6" t="s">
        <v>6213</v>
      </c>
      <c s="36" t="s">
        <v>85</v>
      </c>
      <c s="37">
        <v>4</v>
      </c>
      <c s="36">
        <v>0</v>
      </c>
      <c s="36">
        <f>ROUND(G191*H191,6)</f>
      </c>
      <c r="L191" s="38">
        <v>0</v>
      </c>
      <c s="32">
        <f>ROUND(ROUND(L191,2)*ROUND(G191,3),2)</f>
      </c>
      <c s="36" t="s">
        <v>316</v>
      </c>
      <c>
        <f>(M191*21)/100</f>
      </c>
      <c t="s">
        <v>28</v>
      </c>
    </row>
    <row r="192" spans="1:5" ht="12.75">
      <c r="A192" s="35" t="s">
        <v>55</v>
      </c>
      <c r="E192" s="39" t="s">
        <v>6213</v>
      </c>
    </row>
    <row r="193" spans="1:5" ht="12.75">
      <c r="A193" s="35" t="s">
        <v>56</v>
      </c>
      <c r="E193" s="40" t="s">
        <v>5</v>
      </c>
    </row>
    <row r="194" spans="1:5" ht="12.75">
      <c r="A194" t="s">
        <v>57</v>
      </c>
      <c r="E194" s="39" t="s">
        <v>5</v>
      </c>
    </row>
    <row r="195" spans="1:16" ht="12.75">
      <c r="A195" t="s">
        <v>50</v>
      </c>
      <c s="34" t="s">
        <v>213</v>
      </c>
      <c s="34" t="s">
        <v>6222</v>
      </c>
      <c s="35" t="s">
        <v>5</v>
      </c>
      <c s="6" t="s">
        <v>6223</v>
      </c>
      <c s="36" t="s">
        <v>85</v>
      </c>
      <c s="37">
        <v>6</v>
      </c>
      <c s="36">
        <v>0</v>
      </c>
      <c s="36">
        <f>ROUND(G195*H195,6)</f>
      </c>
      <c r="L195" s="38">
        <v>0</v>
      </c>
      <c s="32">
        <f>ROUND(ROUND(L195,2)*ROUND(G195,3),2)</f>
      </c>
      <c s="36" t="s">
        <v>98</v>
      </c>
      <c>
        <f>(M195*21)/100</f>
      </c>
      <c t="s">
        <v>28</v>
      </c>
    </row>
    <row r="196" spans="1:5" ht="12.75">
      <c r="A196" s="35" t="s">
        <v>55</v>
      </c>
      <c r="E196" s="39" t="s">
        <v>6223</v>
      </c>
    </row>
    <row r="197" spans="1:5" ht="12.75">
      <c r="A197" s="35" t="s">
        <v>56</v>
      </c>
      <c r="E197" s="40" t="s">
        <v>5</v>
      </c>
    </row>
    <row r="198" spans="1:5" ht="12.75">
      <c r="A198" t="s">
        <v>57</v>
      </c>
      <c r="E198" s="39" t="s">
        <v>5</v>
      </c>
    </row>
    <row r="199" spans="1:16" ht="25.5">
      <c r="A199" t="s">
        <v>50</v>
      </c>
      <c s="34" t="s">
        <v>487</v>
      </c>
      <c s="34" t="s">
        <v>6224</v>
      </c>
      <c s="35" t="s">
        <v>5</v>
      </c>
      <c s="6" t="s">
        <v>6211</v>
      </c>
      <c s="36" t="s">
        <v>85</v>
      </c>
      <c s="37">
        <v>6</v>
      </c>
      <c s="36">
        <v>0</v>
      </c>
      <c s="36">
        <f>ROUND(G199*H199,6)</f>
      </c>
      <c r="L199" s="38">
        <v>0</v>
      </c>
      <c s="32">
        <f>ROUND(ROUND(L199,2)*ROUND(G199,3),2)</f>
      </c>
      <c s="36" t="s">
        <v>316</v>
      </c>
      <c>
        <f>(M199*21)/100</f>
      </c>
      <c t="s">
        <v>28</v>
      </c>
    </row>
    <row r="200" spans="1:5" ht="25.5">
      <c r="A200" s="35" t="s">
        <v>55</v>
      </c>
      <c r="E200" s="39" t="s">
        <v>6211</v>
      </c>
    </row>
    <row r="201" spans="1:5" ht="12.75">
      <c r="A201" s="35" t="s">
        <v>56</v>
      </c>
      <c r="E201" s="40" t="s">
        <v>5</v>
      </c>
    </row>
    <row r="202" spans="1:5" ht="12.75">
      <c r="A202" t="s">
        <v>57</v>
      </c>
      <c r="E202" s="39" t="s">
        <v>5</v>
      </c>
    </row>
    <row r="203" spans="1:16" ht="12.75">
      <c r="A203" t="s">
        <v>50</v>
      </c>
      <c s="34" t="s">
        <v>490</v>
      </c>
      <c s="34" t="s">
        <v>6225</v>
      </c>
      <c s="35" t="s">
        <v>5</v>
      </c>
      <c s="6" t="s">
        <v>6213</v>
      </c>
      <c s="36" t="s">
        <v>85</v>
      </c>
      <c s="37">
        <v>6</v>
      </c>
      <c s="36">
        <v>0</v>
      </c>
      <c s="36">
        <f>ROUND(G203*H203,6)</f>
      </c>
      <c r="L203" s="38">
        <v>0</v>
      </c>
      <c s="32">
        <f>ROUND(ROUND(L203,2)*ROUND(G203,3),2)</f>
      </c>
      <c s="36" t="s">
        <v>316</v>
      </c>
      <c>
        <f>(M203*21)/100</f>
      </c>
      <c t="s">
        <v>28</v>
      </c>
    </row>
    <row r="204" spans="1:5" ht="12.75">
      <c r="A204" s="35" t="s">
        <v>55</v>
      </c>
      <c r="E204" s="39" t="s">
        <v>6213</v>
      </c>
    </row>
    <row r="205" spans="1:5" ht="12.75">
      <c r="A205" s="35" t="s">
        <v>56</v>
      </c>
      <c r="E205" s="40" t="s">
        <v>5</v>
      </c>
    </row>
    <row r="206" spans="1:5" ht="12.75">
      <c r="A206" t="s">
        <v>57</v>
      </c>
      <c r="E206" s="39" t="s">
        <v>5</v>
      </c>
    </row>
    <row r="207" spans="1:16" ht="12.75">
      <c r="A207" t="s">
        <v>50</v>
      </c>
      <c s="34" t="s">
        <v>494</v>
      </c>
      <c s="34" t="s">
        <v>6226</v>
      </c>
      <c s="35" t="s">
        <v>5</v>
      </c>
      <c s="6" t="s">
        <v>6227</v>
      </c>
      <c s="36" t="s">
        <v>85</v>
      </c>
      <c s="37">
        <v>54</v>
      </c>
      <c s="36">
        <v>0</v>
      </c>
      <c s="36">
        <f>ROUND(G207*H207,6)</f>
      </c>
      <c r="L207" s="38">
        <v>0</v>
      </c>
      <c s="32">
        <f>ROUND(ROUND(L207,2)*ROUND(G207,3),2)</f>
      </c>
      <c s="36" t="s">
        <v>98</v>
      </c>
      <c>
        <f>(M207*21)/100</f>
      </c>
      <c t="s">
        <v>28</v>
      </c>
    </row>
    <row r="208" spans="1:5" ht="12.75">
      <c r="A208" s="35" t="s">
        <v>55</v>
      </c>
      <c r="E208" s="39" t="s">
        <v>6227</v>
      </c>
    </row>
    <row r="209" spans="1:5" ht="12.75">
      <c r="A209" s="35" t="s">
        <v>56</v>
      </c>
      <c r="E209" s="40" t="s">
        <v>5</v>
      </c>
    </row>
    <row r="210" spans="1:5" ht="12.75">
      <c r="A210" t="s">
        <v>57</v>
      </c>
      <c r="E210" s="39" t="s">
        <v>5</v>
      </c>
    </row>
    <row r="211" spans="1:16" ht="25.5">
      <c r="A211" t="s">
        <v>50</v>
      </c>
      <c s="34" t="s">
        <v>497</v>
      </c>
      <c s="34" t="s">
        <v>6228</v>
      </c>
      <c s="35" t="s">
        <v>5</v>
      </c>
      <c s="6" t="s">
        <v>6211</v>
      </c>
      <c s="36" t="s">
        <v>85</v>
      </c>
      <c s="37">
        <v>54</v>
      </c>
      <c s="36">
        <v>0</v>
      </c>
      <c s="36">
        <f>ROUND(G211*H211,6)</f>
      </c>
      <c r="L211" s="38">
        <v>0</v>
      </c>
      <c s="32">
        <f>ROUND(ROUND(L211,2)*ROUND(G211,3),2)</f>
      </c>
      <c s="36" t="s">
        <v>316</v>
      </c>
      <c>
        <f>(M211*21)/100</f>
      </c>
      <c t="s">
        <v>28</v>
      </c>
    </row>
    <row r="212" spans="1:5" ht="25.5">
      <c r="A212" s="35" t="s">
        <v>55</v>
      </c>
      <c r="E212" s="39" t="s">
        <v>6211</v>
      </c>
    </row>
    <row r="213" spans="1:5" ht="12.75">
      <c r="A213" s="35" t="s">
        <v>56</v>
      </c>
      <c r="E213" s="40" t="s">
        <v>5</v>
      </c>
    </row>
    <row r="214" spans="1:5" ht="12.75">
      <c r="A214" t="s">
        <v>57</v>
      </c>
      <c r="E214" s="39" t="s">
        <v>5</v>
      </c>
    </row>
    <row r="215" spans="1:16" ht="12.75">
      <c r="A215" t="s">
        <v>50</v>
      </c>
      <c s="34" t="s">
        <v>500</v>
      </c>
      <c s="34" t="s">
        <v>6229</v>
      </c>
      <c s="35" t="s">
        <v>5</v>
      </c>
      <c s="6" t="s">
        <v>6213</v>
      </c>
      <c s="36" t="s">
        <v>85</v>
      </c>
      <c s="37">
        <v>54</v>
      </c>
      <c s="36">
        <v>0</v>
      </c>
      <c s="36">
        <f>ROUND(G215*H215,6)</f>
      </c>
      <c r="L215" s="38">
        <v>0</v>
      </c>
      <c s="32">
        <f>ROUND(ROUND(L215,2)*ROUND(G215,3),2)</f>
      </c>
      <c s="36" t="s">
        <v>316</v>
      </c>
      <c>
        <f>(M215*21)/100</f>
      </c>
      <c t="s">
        <v>28</v>
      </c>
    </row>
    <row r="216" spans="1:5" ht="12.75">
      <c r="A216" s="35" t="s">
        <v>55</v>
      </c>
      <c r="E216" s="39" t="s">
        <v>6213</v>
      </c>
    </row>
    <row r="217" spans="1:5" ht="12.75">
      <c r="A217" s="35" t="s">
        <v>56</v>
      </c>
      <c r="E217" s="40" t="s">
        <v>5</v>
      </c>
    </row>
    <row r="218" spans="1:5" ht="12.75">
      <c r="A218" t="s">
        <v>57</v>
      </c>
      <c r="E218" s="39" t="s">
        <v>5</v>
      </c>
    </row>
    <row r="219" spans="1:16" ht="25.5">
      <c r="A219" t="s">
        <v>50</v>
      </c>
      <c s="34" t="s">
        <v>503</v>
      </c>
      <c s="34" t="s">
        <v>6230</v>
      </c>
      <c s="35" t="s">
        <v>5</v>
      </c>
      <c s="6" t="s">
        <v>6231</v>
      </c>
      <c s="36" t="s">
        <v>85</v>
      </c>
      <c s="37">
        <v>128</v>
      </c>
      <c s="36">
        <v>0</v>
      </c>
      <c s="36">
        <f>ROUND(G219*H219,6)</f>
      </c>
      <c r="L219" s="38">
        <v>0</v>
      </c>
      <c s="32">
        <f>ROUND(ROUND(L219,2)*ROUND(G219,3),2)</f>
      </c>
      <c s="36" t="s">
        <v>316</v>
      </c>
      <c>
        <f>(M219*21)/100</f>
      </c>
      <c t="s">
        <v>28</v>
      </c>
    </row>
    <row r="220" spans="1:5" ht="25.5">
      <c r="A220" s="35" t="s">
        <v>55</v>
      </c>
      <c r="E220" s="39" t="s">
        <v>6231</v>
      </c>
    </row>
    <row r="221" spans="1:5" ht="12.75">
      <c r="A221" s="35" t="s">
        <v>56</v>
      </c>
      <c r="E221" s="40" t="s">
        <v>5</v>
      </c>
    </row>
    <row r="222" spans="1:5" ht="12.75">
      <c r="A222" t="s">
        <v>57</v>
      </c>
      <c r="E222" s="39" t="s">
        <v>5</v>
      </c>
    </row>
    <row r="223" spans="1:16" ht="12.75">
      <c r="A223" t="s">
        <v>50</v>
      </c>
      <c s="34" t="s">
        <v>506</v>
      </c>
      <c s="34" t="s">
        <v>6232</v>
      </c>
      <c s="35" t="s">
        <v>5</v>
      </c>
      <c s="6" t="s">
        <v>6233</v>
      </c>
      <c s="36" t="s">
        <v>85</v>
      </c>
      <c s="37">
        <v>96</v>
      </c>
      <c s="36">
        <v>0</v>
      </c>
      <c s="36">
        <f>ROUND(G223*H223,6)</f>
      </c>
      <c r="L223" s="38">
        <v>0</v>
      </c>
      <c s="32">
        <f>ROUND(ROUND(L223,2)*ROUND(G223,3),2)</f>
      </c>
      <c s="36" t="s">
        <v>316</v>
      </c>
      <c>
        <f>(M223*21)/100</f>
      </c>
      <c t="s">
        <v>28</v>
      </c>
    </row>
    <row r="224" spans="1:5" ht="12.75">
      <c r="A224" s="35" t="s">
        <v>55</v>
      </c>
      <c r="E224" s="39" t="s">
        <v>6233</v>
      </c>
    </row>
    <row r="225" spans="1:5" ht="12.75">
      <c r="A225" s="35" t="s">
        <v>56</v>
      </c>
      <c r="E225" s="40" t="s">
        <v>5</v>
      </c>
    </row>
    <row r="226" spans="1:5" ht="12.75">
      <c r="A226" t="s">
        <v>57</v>
      </c>
      <c r="E226" s="39" t="s">
        <v>5</v>
      </c>
    </row>
    <row r="227" spans="1:16" ht="12.75">
      <c r="A227" t="s">
        <v>50</v>
      </c>
      <c s="34" t="s">
        <v>509</v>
      </c>
      <c s="34" t="s">
        <v>6234</v>
      </c>
      <c s="35" t="s">
        <v>5</v>
      </c>
      <c s="6" t="s">
        <v>6235</v>
      </c>
      <c s="36" t="s">
        <v>85</v>
      </c>
      <c s="37">
        <v>34</v>
      </c>
      <c s="36">
        <v>0</v>
      </c>
      <c s="36">
        <f>ROUND(G227*H227,6)</f>
      </c>
      <c r="L227" s="38">
        <v>0</v>
      </c>
      <c s="32">
        <f>ROUND(ROUND(L227,2)*ROUND(G227,3),2)</f>
      </c>
      <c s="36" t="s">
        <v>98</v>
      </c>
      <c>
        <f>(M227*21)/100</f>
      </c>
      <c t="s">
        <v>28</v>
      </c>
    </row>
    <row r="228" spans="1:5" ht="12.75">
      <c r="A228" s="35" t="s">
        <v>55</v>
      </c>
      <c r="E228" s="39" t="s">
        <v>6235</v>
      </c>
    </row>
    <row r="229" spans="1:5" ht="12.75">
      <c r="A229" s="35" t="s">
        <v>56</v>
      </c>
      <c r="E229" s="40" t="s">
        <v>5</v>
      </c>
    </row>
    <row r="230" spans="1:5" ht="12.75">
      <c r="A230" t="s">
        <v>57</v>
      </c>
      <c r="E230" s="39" t="s">
        <v>5</v>
      </c>
    </row>
    <row r="231" spans="1:16" ht="25.5">
      <c r="A231" t="s">
        <v>50</v>
      </c>
      <c s="34" t="s">
        <v>512</v>
      </c>
      <c s="34" t="s">
        <v>6236</v>
      </c>
      <c s="35" t="s">
        <v>5</v>
      </c>
      <c s="6" t="s">
        <v>5220</v>
      </c>
      <c s="36" t="s">
        <v>85</v>
      </c>
      <c s="37">
        <v>34</v>
      </c>
      <c s="36">
        <v>0</v>
      </c>
      <c s="36">
        <f>ROUND(G231*H231,6)</f>
      </c>
      <c r="L231" s="38">
        <v>0</v>
      </c>
      <c s="32">
        <f>ROUND(ROUND(L231,2)*ROUND(G231,3),2)</f>
      </c>
      <c s="36" t="s">
        <v>316</v>
      </c>
      <c>
        <f>(M231*21)/100</f>
      </c>
      <c t="s">
        <v>28</v>
      </c>
    </row>
    <row r="232" spans="1:5" ht="25.5">
      <c r="A232" s="35" t="s">
        <v>55</v>
      </c>
      <c r="E232" s="39" t="s">
        <v>5220</v>
      </c>
    </row>
    <row r="233" spans="1:5" ht="12.75">
      <c r="A233" s="35" t="s">
        <v>56</v>
      </c>
      <c r="E233" s="40" t="s">
        <v>5</v>
      </c>
    </row>
    <row r="234" spans="1:5" ht="12.75">
      <c r="A234" t="s">
        <v>57</v>
      </c>
      <c r="E234" s="39" t="s">
        <v>5</v>
      </c>
    </row>
    <row r="235" spans="1:16" ht="25.5">
      <c r="A235" t="s">
        <v>50</v>
      </c>
      <c s="34" t="s">
        <v>515</v>
      </c>
      <c s="34" t="s">
        <v>6237</v>
      </c>
      <c s="35" t="s">
        <v>5</v>
      </c>
      <c s="6" t="s">
        <v>6238</v>
      </c>
      <c s="36" t="s">
        <v>85</v>
      </c>
      <c s="37">
        <v>4</v>
      </c>
      <c s="36">
        <v>0</v>
      </c>
      <c s="36">
        <f>ROUND(G235*H235,6)</f>
      </c>
      <c r="L235" s="38">
        <v>0</v>
      </c>
      <c s="32">
        <f>ROUND(ROUND(L235,2)*ROUND(G235,3),2)</f>
      </c>
      <c s="36" t="s">
        <v>316</v>
      </c>
      <c>
        <f>(M235*21)/100</f>
      </c>
      <c t="s">
        <v>28</v>
      </c>
    </row>
    <row r="236" spans="1:5" ht="25.5">
      <c r="A236" s="35" t="s">
        <v>55</v>
      </c>
      <c r="E236" s="39" t="s">
        <v>6238</v>
      </c>
    </row>
    <row r="237" spans="1:5" ht="12.75">
      <c r="A237" s="35" t="s">
        <v>56</v>
      </c>
      <c r="E237" s="40" t="s">
        <v>5</v>
      </c>
    </row>
    <row r="238" spans="1:5" ht="12.75">
      <c r="A238" t="s">
        <v>57</v>
      </c>
      <c r="E238" s="39" t="s">
        <v>5</v>
      </c>
    </row>
    <row r="239" spans="1:16" ht="25.5">
      <c r="A239" t="s">
        <v>50</v>
      </c>
      <c s="34" t="s">
        <v>518</v>
      </c>
      <c s="34" t="s">
        <v>6239</v>
      </c>
      <c s="35" t="s">
        <v>5</v>
      </c>
      <c s="6" t="s">
        <v>6240</v>
      </c>
      <c s="36" t="s">
        <v>85</v>
      </c>
      <c s="37">
        <v>30</v>
      </c>
      <c s="36">
        <v>0</v>
      </c>
      <c s="36">
        <f>ROUND(G239*H239,6)</f>
      </c>
      <c r="L239" s="38">
        <v>0</v>
      </c>
      <c s="32">
        <f>ROUND(ROUND(L239,2)*ROUND(G239,3),2)</f>
      </c>
      <c s="36" t="s">
        <v>316</v>
      </c>
      <c>
        <f>(M239*21)/100</f>
      </c>
      <c t="s">
        <v>28</v>
      </c>
    </row>
    <row r="240" spans="1:5" ht="25.5">
      <c r="A240" s="35" t="s">
        <v>55</v>
      </c>
      <c r="E240" s="39" t="s">
        <v>6240</v>
      </c>
    </row>
    <row r="241" spans="1:5" ht="12.75">
      <c r="A241" s="35" t="s">
        <v>56</v>
      </c>
      <c r="E241" s="40" t="s">
        <v>5</v>
      </c>
    </row>
    <row r="242" spans="1:5" ht="12.75">
      <c r="A242" t="s">
        <v>57</v>
      </c>
      <c r="E242" s="39" t="s">
        <v>5</v>
      </c>
    </row>
    <row r="243" spans="1:16" ht="12.75">
      <c r="A243" t="s">
        <v>50</v>
      </c>
      <c s="34" t="s">
        <v>521</v>
      </c>
      <c s="34" t="s">
        <v>6241</v>
      </c>
      <c s="35" t="s">
        <v>5</v>
      </c>
      <c s="6" t="s">
        <v>6242</v>
      </c>
      <c s="36" t="s">
        <v>85</v>
      </c>
      <c s="37">
        <v>25</v>
      </c>
      <c s="36">
        <v>0</v>
      </c>
      <c s="36">
        <f>ROUND(G243*H243,6)</f>
      </c>
      <c r="L243" s="38">
        <v>0</v>
      </c>
      <c s="32">
        <f>ROUND(ROUND(L243,2)*ROUND(G243,3),2)</f>
      </c>
      <c s="36" t="s">
        <v>98</v>
      </c>
      <c>
        <f>(M243*21)/100</f>
      </c>
      <c t="s">
        <v>28</v>
      </c>
    </row>
    <row r="244" spans="1:5" ht="12.75">
      <c r="A244" s="35" t="s">
        <v>55</v>
      </c>
      <c r="E244" s="39" t="s">
        <v>6242</v>
      </c>
    </row>
    <row r="245" spans="1:5" ht="12.75">
      <c r="A245" s="35" t="s">
        <v>56</v>
      </c>
      <c r="E245" s="40" t="s">
        <v>5</v>
      </c>
    </row>
    <row r="246" spans="1:5" ht="12.75">
      <c r="A246" t="s">
        <v>57</v>
      </c>
      <c r="E246" s="39" t="s">
        <v>5</v>
      </c>
    </row>
    <row r="247" spans="1:16" ht="12.75">
      <c r="A247" t="s">
        <v>50</v>
      </c>
      <c s="34" t="s">
        <v>524</v>
      </c>
      <c s="34" t="s">
        <v>6243</v>
      </c>
      <c s="35" t="s">
        <v>5</v>
      </c>
      <c s="6" t="s">
        <v>6244</v>
      </c>
      <c s="36" t="s">
        <v>85</v>
      </c>
      <c s="37">
        <v>24</v>
      </c>
      <c s="36">
        <v>0</v>
      </c>
      <c s="36">
        <f>ROUND(G247*H247,6)</f>
      </c>
      <c r="L247" s="38">
        <v>0</v>
      </c>
      <c s="32">
        <f>ROUND(ROUND(L247,2)*ROUND(G247,3),2)</f>
      </c>
      <c s="36" t="s">
        <v>98</v>
      </c>
      <c>
        <f>(M247*21)/100</f>
      </c>
      <c t="s">
        <v>28</v>
      </c>
    </row>
    <row r="248" spans="1:5" ht="12.75">
      <c r="A248" s="35" t="s">
        <v>55</v>
      </c>
      <c r="E248" s="39" t="s">
        <v>6244</v>
      </c>
    </row>
    <row r="249" spans="1:5" ht="12.75">
      <c r="A249" s="35" t="s">
        <v>56</v>
      </c>
      <c r="E249" s="40" t="s">
        <v>5</v>
      </c>
    </row>
    <row r="250" spans="1:5" ht="12.75">
      <c r="A250" t="s">
        <v>57</v>
      </c>
      <c r="E250" s="39" t="s">
        <v>5</v>
      </c>
    </row>
    <row r="251" spans="1:16" ht="12.75">
      <c r="A251" t="s">
        <v>50</v>
      </c>
      <c s="34" t="s">
        <v>527</v>
      </c>
      <c s="34" t="s">
        <v>6245</v>
      </c>
      <c s="35" t="s">
        <v>5</v>
      </c>
      <c s="6" t="s">
        <v>6246</v>
      </c>
      <c s="36" t="s">
        <v>85</v>
      </c>
      <c s="37">
        <v>65</v>
      </c>
      <c s="36">
        <v>0</v>
      </c>
      <c s="36">
        <f>ROUND(G251*H251,6)</f>
      </c>
      <c r="L251" s="38">
        <v>0</v>
      </c>
      <c s="32">
        <f>ROUND(ROUND(L251,2)*ROUND(G251,3),2)</f>
      </c>
      <c s="36" t="s">
        <v>98</v>
      </c>
      <c>
        <f>(M251*21)/100</f>
      </c>
      <c t="s">
        <v>28</v>
      </c>
    </row>
    <row r="252" spans="1:5" ht="12.75">
      <c r="A252" s="35" t="s">
        <v>55</v>
      </c>
      <c r="E252" s="39" t="s">
        <v>6246</v>
      </c>
    </row>
    <row r="253" spans="1:5" ht="12.75">
      <c r="A253" s="35" t="s">
        <v>56</v>
      </c>
      <c r="E253" s="40" t="s">
        <v>5</v>
      </c>
    </row>
    <row r="254" spans="1:5" ht="12.75">
      <c r="A254" t="s">
        <v>57</v>
      </c>
      <c r="E254" s="39" t="s">
        <v>5</v>
      </c>
    </row>
    <row r="255" spans="1:16" ht="12.75">
      <c r="A255" t="s">
        <v>50</v>
      </c>
      <c s="34" t="s">
        <v>530</v>
      </c>
      <c s="34" t="s">
        <v>6247</v>
      </c>
      <c s="35" t="s">
        <v>5</v>
      </c>
      <c s="6" t="s">
        <v>6248</v>
      </c>
      <c s="36" t="s">
        <v>85</v>
      </c>
      <c s="37">
        <v>40</v>
      </c>
      <c s="36">
        <v>0</v>
      </c>
      <c s="36">
        <f>ROUND(G255*H255,6)</f>
      </c>
      <c r="L255" s="38">
        <v>0</v>
      </c>
      <c s="32">
        <f>ROUND(ROUND(L255,2)*ROUND(G255,3),2)</f>
      </c>
      <c s="36" t="s">
        <v>98</v>
      </c>
      <c>
        <f>(M255*21)/100</f>
      </c>
      <c t="s">
        <v>28</v>
      </c>
    </row>
    <row r="256" spans="1:5" ht="12.75">
      <c r="A256" s="35" t="s">
        <v>55</v>
      </c>
      <c r="E256" s="39" t="s">
        <v>6248</v>
      </c>
    </row>
    <row r="257" spans="1:5" ht="12.75">
      <c r="A257" s="35" t="s">
        <v>56</v>
      </c>
      <c r="E257" s="40" t="s">
        <v>5</v>
      </c>
    </row>
    <row r="258" spans="1:5" ht="12.75">
      <c r="A258" t="s">
        <v>57</v>
      </c>
      <c r="E258" s="39" t="s">
        <v>5</v>
      </c>
    </row>
    <row r="259" spans="1:16" ht="12.75">
      <c r="A259" t="s">
        <v>50</v>
      </c>
      <c s="34" t="s">
        <v>533</v>
      </c>
      <c s="34" t="s">
        <v>6249</v>
      </c>
      <c s="35" t="s">
        <v>5</v>
      </c>
      <c s="6" t="s">
        <v>6250</v>
      </c>
      <c s="36" t="s">
        <v>85</v>
      </c>
      <c s="37">
        <v>62</v>
      </c>
      <c s="36">
        <v>0</v>
      </c>
      <c s="36">
        <f>ROUND(G259*H259,6)</f>
      </c>
      <c r="L259" s="38">
        <v>0</v>
      </c>
      <c s="32">
        <f>ROUND(ROUND(L259,2)*ROUND(G259,3),2)</f>
      </c>
      <c s="36" t="s">
        <v>98</v>
      </c>
      <c>
        <f>(M259*21)/100</f>
      </c>
      <c t="s">
        <v>28</v>
      </c>
    </row>
    <row r="260" spans="1:5" ht="12.75">
      <c r="A260" s="35" t="s">
        <v>55</v>
      </c>
      <c r="E260" s="39" t="s">
        <v>6250</v>
      </c>
    </row>
    <row r="261" spans="1:5" ht="12.75">
      <c r="A261" s="35" t="s">
        <v>56</v>
      </c>
      <c r="E261" s="40" t="s">
        <v>5</v>
      </c>
    </row>
    <row r="262" spans="1:5" ht="12.75">
      <c r="A262" t="s">
        <v>57</v>
      </c>
      <c r="E262" s="39" t="s">
        <v>5</v>
      </c>
    </row>
    <row r="263" spans="1:16" ht="25.5">
      <c r="A263" t="s">
        <v>50</v>
      </c>
      <c s="34" t="s">
        <v>536</v>
      </c>
      <c s="34" t="s">
        <v>6251</v>
      </c>
      <c s="35" t="s">
        <v>5</v>
      </c>
      <c s="6" t="s">
        <v>6252</v>
      </c>
      <c s="36" t="s">
        <v>85</v>
      </c>
      <c s="37">
        <v>125</v>
      </c>
      <c s="36">
        <v>0</v>
      </c>
      <c s="36">
        <f>ROUND(G263*H263,6)</f>
      </c>
      <c r="L263" s="38">
        <v>0</v>
      </c>
      <c s="32">
        <f>ROUND(ROUND(L263,2)*ROUND(G263,3),2)</f>
      </c>
      <c s="36" t="s">
        <v>316</v>
      </c>
      <c>
        <f>(M263*21)/100</f>
      </c>
      <c t="s">
        <v>28</v>
      </c>
    </row>
    <row r="264" spans="1:5" ht="25.5">
      <c r="A264" s="35" t="s">
        <v>55</v>
      </c>
      <c r="E264" s="39" t="s">
        <v>6252</v>
      </c>
    </row>
    <row r="265" spans="1:5" ht="12.75">
      <c r="A265" s="35" t="s">
        <v>56</v>
      </c>
      <c r="E265" s="40" t="s">
        <v>5</v>
      </c>
    </row>
    <row r="266" spans="1:5" ht="12.75">
      <c r="A266" t="s">
        <v>57</v>
      </c>
      <c r="E266" s="39" t="s">
        <v>5</v>
      </c>
    </row>
    <row r="267" spans="1:16" ht="25.5">
      <c r="A267" t="s">
        <v>50</v>
      </c>
      <c s="34" t="s">
        <v>539</v>
      </c>
      <c s="34" t="s">
        <v>6253</v>
      </c>
      <c s="35" t="s">
        <v>5</v>
      </c>
      <c s="6" t="s">
        <v>6254</v>
      </c>
      <c s="36" t="s">
        <v>85</v>
      </c>
      <c s="37">
        <v>125</v>
      </c>
      <c s="36">
        <v>0</v>
      </c>
      <c s="36">
        <f>ROUND(G267*H267,6)</f>
      </c>
      <c r="L267" s="38">
        <v>0</v>
      </c>
      <c s="32">
        <f>ROUND(ROUND(L267,2)*ROUND(G267,3),2)</f>
      </c>
      <c s="36" t="s">
        <v>316</v>
      </c>
      <c>
        <f>(M267*21)/100</f>
      </c>
      <c t="s">
        <v>28</v>
      </c>
    </row>
    <row r="268" spans="1:5" ht="25.5">
      <c r="A268" s="35" t="s">
        <v>55</v>
      </c>
      <c r="E268" s="39" t="s">
        <v>6254</v>
      </c>
    </row>
    <row r="269" spans="1:5" ht="12.75">
      <c r="A269" s="35" t="s">
        <v>56</v>
      </c>
      <c r="E269" s="40" t="s">
        <v>5</v>
      </c>
    </row>
    <row r="270" spans="1:5" ht="12.75">
      <c r="A270" t="s">
        <v>57</v>
      </c>
      <c r="E270" s="39" t="s">
        <v>5</v>
      </c>
    </row>
    <row r="271" spans="1:16" ht="25.5">
      <c r="A271" t="s">
        <v>50</v>
      </c>
      <c s="34" t="s">
        <v>542</v>
      </c>
      <c s="34" t="s">
        <v>6255</v>
      </c>
      <c s="35" t="s">
        <v>5</v>
      </c>
      <c s="6" t="s">
        <v>6256</v>
      </c>
      <c s="36" t="s">
        <v>6188</v>
      </c>
      <c s="37">
        <v>125</v>
      </c>
      <c s="36">
        <v>0</v>
      </c>
      <c s="36">
        <f>ROUND(G271*H271,6)</f>
      </c>
      <c r="L271" s="38">
        <v>0</v>
      </c>
      <c s="32">
        <f>ROUND(ROUND(L271,2)*ROUND(G271,3),2)</f>
      </c>
      <c s="36" t="s">
        <v>316</v>
      </c>
      <c>
        <f>(M271*21)/100</f>
      </c>
      <c t="s">
        <v>28</v>
      </c>
    </row>
    <row r="272" spans="1:5" ht="25.5">
      <c r="A272" s="35" t="s">
        <v>55</v>
      </c>
      <c r="E272" s="39" t="s">
        <v>6256</v>
      </c>
    </row>
    <row r="273" spans="1:5" ht="12.75">
      <c r="A273" s="35" t="s">
        <v>56</v>
      </c>
      <c r="E273" s="40" t="s">
        <v>5</v>
      </c>
    </row>
    <row r="274" spans="1:5" ht="12.75">
      <c r="A274" t="s">
        <v>57</v>
      </c>
      <c r="E274" s="39" t="s">
        <v>5</v>
      </c>
    </row>
    <row r="275" spans="1:16" ht="25.5">
      <c r="A275" t="s">
        <v>50</v>
      </c>
      <c s="34" t="s">
        <v>545</v>
      </c>
      <c s="34" t="s">
        <v>6257</v>
      </c>
      <c s="35" t="s">
        <v>5</v>
      </c>
      <c s="6" t="s">
        <v>6258</v>
      </c>
      <c s="36" t="s">
        <v>168</v>
      </c>
      <c s="37">
        <v>48</v>
      </c>
      <c s="36">
        <v>0</v>
      </c>
      <c s="36">
        <f>ROUND(G275*H275,6)</f>
      </c>
      <c r="L275" s="38">
        <v>0</v>
      </c>
      <c s="32">
        <f>ROUND(ROUND(L275,2)*ROUND(G275,3),2)</f>
      </c>
      <c s="36" t="s">
        <v>98</v>
      </c>
      <c>
        <f>(M275*21)/100</f>
      </c>
      <c t="s">
        <v>28</v>
      </c>
    </row>
    <row r="276" spans="1:5" ht="38.25">
      <c r="A276" s="35" t="s">
        <v>55</v>
      </c>
      <c r="E276" s="39" t="s">
        <v>6259</v>
      </c>
    </row>
    <row r="277" spans="1:5" ht="12.75">
      <c r="A277" s="35" t="s">
        <v>56</v>
      </c>
      <c r="E277" s="40" t="s">
        <v>5</v>
      </c>
    </row>
    <row r="278" spans="1:5" ht="12.75">
      <c r="A278" t="s">
        <v>57</v>
      </c>
      <c r="E278" s="39" t="s">
        <v>5</v>
      </c>
    </row>
    <row r="279" spans="1:16" ht="12.75">
      <c r="A279" t="s">
        <v>50</v>
      </c>
      <c s="34" t="s">
        <v>548</v>
      </c>
      <c s="34" t="s">
        <v>6260</v>
      </c>
      <c s="35" t="s">
        <v>5</v>
      </c>
      <c s="6" t="s">
        <v>6261</v>
      </c>
      <c s="36" t="s">
        <v>168</v>
      </c>
      <c s="37">
        <v>16</v>
      </c>
      <c s="36">
        <v>0</v>
      </c>
      <c s="36">
        <f>ROUND(G279*H279,6)</f>
      </c>
      <c r="L279" s="38">
        <v>0</v>
      </c>
      <c s="32">
        <f>ROUND(ROUND(L279,2)*ROUND(G279,3),2)</f>
      </c>
      <c s="36" t="s">
        <v>98</v>
      </c>
      <c>
        <f>(M279*21)/100</f>
      </c>
      <c t="s">
        <v>28</v>
      </c>
    </row>
    <row r="280" spans="1:5" ht="12.75">
      <c r="A280" s="35" t="s">
        <v>55</v>
      </c>
      <c r="E280" s="39" t="s">
        <v>6261</v>
      </c>
    </row>
    <row r="281" spans="1:5" ht="12.75">
      <c r="A281" s="35" t="s">
        <v>56</v>
      </c>
      <c r="E281" s="40" t="s">
        <v>5</v>
      </c>
    </row>
    <row r="282" spans="1:5" ht="12.75">
      <c r="A282" t="s">
        <v>57</v>
      </c>
      <c r="E282" s="39" t="s">
        <v>5</v>
      </c>
    </row>
    <row r="283" spans="1:16" ht="12.75">
      <c r="A283" t="s">
        <v>50</v>
      </c>
      <c s="34" t="s">
        <v>551</v>
      </c>
      <c s="34" t="s">
        <v>6262</v>
      </c>
      <c s="35" t="s">
        <v>5</v>
      </c>
      <c s="6" t="s">
        <v>6263</v>
      </c>
      <c s="36" t="s">
        <v>85</v>
      </c>
      <c s="37">
        <v>2</v>
      </c>
      <c s="36">
        <v>0</v>
      </c>
      <c s="36">
        <f>ROUND(G283*H283,6)</f>
      </c>
      <c r="L283" s="38">
        <v>0</v>
      </c>
      <c s="32">
        <f>ROUND(ROUND(L283,2)*ROUND(G283,3),2)</f>
      </c>
      <c s="36" t="s">
        <v>98</v>
      </c>
      <c>
        <f>(M283*21)/100</f>
      </c>
      <c t="s">
        <v>28</v>
      </c>
    </row>
    <row r="284" spans="1:5" ht="12.75">
      <c r="A284" s="35" t="s">
        <v>55</v>
      </c>
      <c r="E284" s="39" t="s">
        <v>6263</v>
      </c>
    </row>
    <row r="285" spans="1:5" ht="12.75">
      <c r="A285" s="35" t="s">
        <v>56</v>
      </c>
      <c r="E285" s="40" t="s">
        <v>5</v>
      </c>
    </row>
    <row r="286" spans="1:5" ht="12.75">
      <c r="A286" t="s">
        <v>57</v>
      </c>
      <c r="E286" s="39" t="s">
        <v>5</v>
      </c>
    </row>
    <row r="287" spans="1:16" ht="12.75">
      <c r="A287" t="s">
        <v>50</v>
      </c>
      <c s="34" t="s">
        <v>554</v>
      </c>
      <c s="34" t="s">
        <v>6264</v>
      </c>
      <c s="35" t="s">
        <v>5</v>
      </c>
      <c s="6" t="s">
        <v>6265</v>
      </c>
      <c s="36" t="s">
        <v>85</v>
      </c>
      <c s="37">
        <v>2</v>
      </c>
      <c s="36">
        <v>0</v>
      </c>
      <c s="36">
        <f>ROUND(G287*H287,6)</f>
      </c>
      <c r="L287" s="38">
        <v>0</v>
      </c>
      <c s="32">
        <f>ROUND(ROUND(L287,2)*ROUND(G287,3),2)</f>
      </c>
      <c s="36" t="s">
        <v>98</v>
      </c>
      <c>
        <f>(M287*21)/100</f>
      </c>
      <c t="s">
        <v>28</v>
      </c>
    </row>
    <row r="288" spans="1:5" ht="12.75">
      <c r="A288" s="35" t="s">
        <v>55</v>
      </c>
      <c r="E288" s="39" t="s">
        <v>6265</v>
      </c>
    </row>
    <row r="289" spans="1:5" ht="12.75">
      <c r="A289" s="35" t="s">
        <v>56</v>
      </c>
      <c r="E289" s="40" t="s">
        <v>5</v>
      </c>
    </row>
    <row r="290" spans="1:5" ht="12.75">
      <c r="A290" t="s">
        <v>57</v>
      </c>
      <c r="E290" s="39" t="s">
        <v>5</v>
      </c>
    </row>
    <row r="291" spans="1:16" ht="12.75">
      <c r="A291" t="s">
        <v>50</v>
      </c>
      <c s="34" t="s">
        <v>73</v>
      </c>
      <c s="34" t="s">
        <v>6266</v>
      </c>
      <c s="35" t="s">
        <v>5</v>
      </c>
      <c s="6" t="s">
        <v>6267</v>
      </c>
      <c s="36" t="s">
        <v>85</v>
      </c>
      <c s="37">
        <v>4</v>
      </c>
      <c s="36">
        <v>0</v>
      </c>
      <c s="36">
        <f>ROUND(G291*H291,6)</f>
      </c>
      <c r="L291" s="38">
        <v>0</v>
      </c>
      <c s="32">
        <f>ROUND(ROUND(L291,2)*ROUND(G291,3),2)</f>
      </c>
      <c s="36" t="s">
        <v>316</v>
      </c>
      <c>
        <f>(M291*21)/100</f>
      </c>
      <c t="s">
        <v>28</v>
      </c>
    </row>
    <row r="292" spans="1:5" ht="12.75">
      <c r="A292" s="35" t="s">
        <v>55</v>
      </c>
      <c r="E292" s="39" t="s">
        <v>6267</v>
      </c>
    </row>
    <row r="293" spans="1:5" ht="12.75">
      <c r="A293" s="35" t="s">
        <v>56</v>
      </c>
      <c r="E293" s="40" t="s">
        <v>5</v>
      </c>
    </row>
    <row r="294" spans="1:5" ht="12.75">
      <c r="A294" t="s">
        <v>57</v>
      </c>
      <c r="E294" s="39" t="s">
        <v>5</v>
      </c>
    </row>
    <row r="295" spans="1:13" ht="12.75">
      <c r="A295" t="s">
        <v>47</v>
      </c>
      <c r="C295" s="31" t="s">
        <v>4144</v>
      </c>
      <c r="E295" s="33" t="s">
        <v>6268</v>
      </c>
      <c r="J295" s="32">
        <f>0</f>
      </c>
      <c s="32">
        <f>0</f>
      </c>
      <c s="32">
        <f>0+L296+L300</f>
      </c>
      <c s="32">
        <f>0+M296+M300</f>
      </c>
    </row>
    <row r="296" spans="1:16" ht="25.5">
      <c r="A296" t="s">
        <v>50</v>
      </c>
      <c s="34" t="s">
        <v>2069</v>
      </c>
      <c s="34" t="s">
        <v>6269</v>
      </c>
      <c s="35" t="s">
        <v>5</v>
      </c>
      <c s="6" t="s">
        <v>6270</v>
      </c>
      <c s="36" t="s">
        <v>85</v>
      </c>
      <c s="37">
        <v>1</v>
      </c>
      <c s="36">
        <v>0</v>
      </c>
      <c s="36">
        <f>ROUND(G296*H296,6)</f>
      </c>
      <c r="L296" s="38">
        <v>0</v>
      </c>
      <c s="32">
        <f>ROUND(ROUND(L296,2)*ROUND(G296,3),2)</f>
      </c>
      <c s="36" t="s">
        <v>98</v>
      </c>
      <c>
        <f>(M296*21)/100</f>
      </c>
      <c t="s">
        <v>28</v>
      </c>
    </row>
    <row r="297" spans="1:5" ht="25.5">
      <c r="A297" s="35" t="s">
        <v>55</v>
      </c>
      <c r="E297" s="39" t="s">
        <v>6270</v>
      </c>
    </row>
    <row r="298" spans="1:5" ht="12.75">
      <c r="A298" s="35" t="s">
        <v>56</v>
      </c>
      <c r="E298" s="40" t="s">
        <v>5</v>
      </c>
    </row>
    <row r="299" spans="1:5" ht="12.75">
      <c r="A299" t="s">
        <v>57</v>
      </c>
      <c r="E299" s="39" t="s">
        <v>5</v>
      </c>
    </row>
    <row r="300" spans="1:16" ht="12.75">
      <c r="A300" t="s">
        <v>50</v>
      </c>
      <c s="34" t="s">
        <v>5068</v>
      </c>
      <c s="34" t="s">
        <v>6271</v>
      </c>
      <c s="35" t="s">
        <v>5</v>
      </c>
      <c s="6" t="s">
        <v>6272</v>
      </c>
      <c s="36" t="s">
        <v>85</v>
      </c>
      <c s="37">
        <v>1</v>
      </c>
      <c s="36">
        <v>0</v>
      </c>
      <c s="36">
        <f>ROUND(G300*H300,6)</f>
      </c>
      <c r="L300" s="38">
        <v>0</v>
      </c>
      <c s="32">
        <f>ROUND(ROUND(L300,2)*ROUND(G300,3),2)</f>
      </c>
      <c s="36" t="s">
        <v>98</v>
      </c>
      <c>
        <f>(M300*21)/100</f>
      </c>
      <c t="s">
        <v>28</v>
      </c>
    </row>
    <row r="301" spans="1:5" ht="12.75">
      <c r="A301" s="35" t="s">
        <v>55</v>
      </c>
      <c r="E301" s="39" t="s">
        <v>6272</v>
      </c>
    </row>
    <row r="302" spans="1:5" ht="12.75">
      <c r="A302" s="35" t="s">
        <v>56</v>
      </c>
      <c r="E302" s="40" t="s">
        <v>5</v>
      </c>
    </row>
    <row r="303" spans="1:5" ht="12.75">
      <c r="A303" t="s">
        <v>57</v>
      </c>
      <c r="E303" s="39" t="s">
        <v>5</v>
      </c>
    </row>
    <row r="304" spans="1:13" ht="12.75">
      <c r="A304" t="s">
        <v>47</v>
      </c>
      <c r="C304" s="31" t="s">
        <v>4157</v>
      </c>
      <c r="E304" s="33" t="s">
        <v>6273</v>
      </c>
      <c r="J304" s="32">
        <f>0</f>
      </c>
      <c s="32">
        <f>0</f>
      </c>
      <c s="32">
        <f>0+L305+L309+L313+L317+L321+L325+L329+L333+L337+L341+L345+L349+L353</f>
      </c>
      <c s="32">
        <f>0+M305+M309+M313+M317+M321+M325+M329+M333+M337+M341+M345+M349+M353</f>
      </c>
    </row>
    <row r="305" spans="1:16" ht="25.5">
      <c r="A305" t="s">
        <v>50</v>
      </c>
      <c s="34" t="s">
        <v>2090</v>
      </c>
      <c s="34" t="s">
        <v>6274</v>
      </c>
      <c s="35" t="s">
        <v>5</v>
      </c>
      <c s="6" t="s">
        <v>6275</v>
      </c>
      <c s="36" t="s">
        <v>85</v>
      </c>
      <c s="37">
        <v>1</v>
      </c>
      <c s="36">
        <v>0</v>
      </c>
      <c s="36">
        <f>ROUND(G305*H305,6)</f>
      </c>
      <c r="L305" s="38">
        <v>0</v>
      </c>
      <c s="32">
        <f>ROUND(ROUND(L305,2)*ROUND(G305,3),2)</f>
      </c>
      <c s="36" t="s">
        <v>98</v>
      </c>
      <c>
        <f>(M305*21)/100</f>
      </c>
      <c t="s">
        <v>28</v>
      </c>
    </row>
    <row r="306" spans="1:5" ht="38.25">
      <c r="A306" s="35" t="s">
        <v>55</v>
      </c>
      <c r="E306" s="39" t="s">
        <v>6276</v>
      </c>
    </row>
    <row r="307" spans="1:5" ht="12.75">
      <c r="A307" s="35" t="s">
        <v>56</v>
      </c>
      <c r="E307" s="40" t="s">
        <v>5</v>
      </c>
    </row>
    <row r="308" spans="1:5" ht="12.75">
      <c r="A308" t="s">
        <v>57</v>
      </c>
      <c r="E308" s="39" t="s">
        <v>5</v>
      </c>
    </row>
    <row r="309" spans="1:16" ht="12.75">
      <c r="A309" t="s">
        <v>50</v>
      </c>
      <c s="34" t="s">
        <v>2094</v>
      </c>
      <c s="34" t="s">
        <v>6277</v>
      </c>
      <c s="35" t="s">
        <v>5</v>
      </c>
      <c s="6" t="s">
        <v>6278</v>
      </c>
      <c s="36" t="s">
        <v>85</v>
      </c>
      <c s="37">
        <v>1</v>
      </c>
      <c s="36">
        <v>0</v>
      </c>
      <c s="36">
        <f>ROUND(G309*H309,6)</f>
      </c>
      <c r="L309" s="38">
        <v>0</v>
      </c>
      <c s="32">
        <f>ROUND(ROUND(L309,2)*ROUND(G309,3),2)</f>
      </c>
      <c s="36" t="s">
        <v>98</v>
      </c>
      <c>
        <f>(M309*21)/100</f>
      </c>
      <c t="s">
        <v>28</v>
      </c>
    </row>
    <row r="310" spans="1:5" ht="12.75">
      <c r="A310" s="35" t="s">
        <v>55</v>
      </c>
      <c r="E310" s="39" t="s">
        <v>6278</v>
      </c>
    </row>
    <row r="311" spans="1:5" ht="12.75">
      <c r="A311" s="35" t="s">
        <v>56</v>
      </c>
      <c r="E311" s="40" t="s">
        <v>5</v>
      </c>
    </row>
    <row r="312" spans="1:5" ht="12.75">
      <c r="A312" t="s">
        <v>57</v>
      </c>
      <c r="E312" s="39" t="s">
        <v>5</v>
      </c>
    </row>
    <row r="313" spans="1:16" ht="12.75">
      <c r="A313" t="s">
        <v>50</v>
      </c>
      <c s="34" t="s">
        <v>2098</v>
      </c>
      <c s="34" t="s">
        <v>6279</v>
      </c>
      <c s="35" t="s">
        <v>5</v>
      </c>
      <c s="6" t="s">
        <v>6280</v>
      </c>
      <c s="36" t="s">
        <v>85</v>
      </c>
      <c s="37">
        <v>1</v>
      </c>
      <c s="36">
        <v>0</v>
      </c>
      <c s="36">
        <f>ROUND(G313*H313,6)</f>
      </c>
      <c r="L313" s="38">
        <v>0</v>
      </c>
      <c s="32">
        <f>ROUND(ROUND(L313,2)*ROUND(G313,3),2)</f>
      </c>
      <c s="36" t="s">
        <v>98</v>
      </c>
      <c>
        <f>(M313*21)/100</f>
      </c>
      <c t="s">
        <v>28</v>
      </c>
    </row>
    <row r="314" spans="1:5" ht="12.75">
      <c r="A314" s="35" t="s">
        <v>55</v>
      </c>
      <c r="E314" s="39" t="s">
        <v>6280</v>
      </c>
    </row>
    <row r="315" spans="1:5" ht="12.75">
      <c r="A315" s="35" t="s">
        <v>56</v>
      </c>
      <c r="E315" s="40" t="s">
        <v>5</v>
      </c>
    </row>
    <row r="316" spans="1:5" ht="12.75">
      <c r="A316" t="s">
        <v>57</v>
      </c>
      <c r="E316" s="39" t="s">
        <v>5</v>
      </c>
    </row>
    <row r="317" spans="1:16" ht="12.75">
      <c r="A317" t="s">
        <v>50</v>
      </c>
      <c s="34" t="s">
        <v>2101</v>
      </c>
      <c s="34" t="s">
        <v>6281</v>
      </c>
      <c s="35" t="s">
        <v>5</v>
      </c>
      <c s="6" t="s">
        <v>6282</v>
      </c>
      <c s="36" t="s">
        <v>85</v>
      </c>
      <c s="37">
        <v>2</v>
      </c>
      <c s="36">
        <v>0</v>
      </c>
      <c s="36">
        <f>ROUND(G317*H317,6)</f>
      </c>
      <c r="L317" s="38">
        <v>0</v>
      </c>
      <c s="32">
        <f>ROUND(ROUND(L317,2)*ROUND(G317,3),2)</f>
      </c>
      <c s="36" t="s">
        <v>98</v>
      </c>
      <c>
        <f>(M317*21)/100</f>
      </c>
      <c t="s">
        <v>28</v>
      </c>
    </row>
    <row r="318" spans="1:5" ht="12.75">
      <c r="A318" s="35" t="s">
        <v>55</v>
      </c>
      <c r="E318" s="39" t="s">
        <v>6282</v>
      </c>
    </row>
    <row r="319" spans="1:5" ht="12.75">
      <c r="A319" s="35" t="s">
        <v>56</v>
      </c>
      <c r="E319" s="40" t="s">
        <v>5</v>
      </c>
    </row>
    <row r="320" spans="1:5" ht="12.75">
      <c r="A320" t="s">
        <v>57</v>
      </c>
      <c r="E320" s="39" t="s">
        <v>5</v>
      </c>
    </row>
    <row r="321" spans="1:16" ht="12.75">
      <c r="A321" t="s">
        <v>50</v>
      </c>
      <c s="34" t="s">
        <v>2105</v>
      </c>
      <c s="34" t="s">
        <v>6283</v>
      </c>
      <c s="35" t="s">
        <v>5</v>
      </c>
      <c s="6" t="s">
        <v>6284</v>
      </c>
      <c s="36" t="s">
        <v>85</v>
      </c>
      <c s="37">
        <v>3</v>
      </c>
      <c s="36">
        <v>0</v>
      </c>
      <c s="36">
        <f>ROUND(G321*H321,6)</f>
      </c>
      <c r="L321" s="38">
        <v>0</v>
      </c>
      <c s="32">
        <f>ROUND(ROUND(L321,2)*ROUND(G321,3),2)</f>
      </c>
      <c s="36" t="s">
        <v>316</v>
      </c>
      <c>
        <f>(M321*21)/100</f>
      </c>
      <c t="s">
        <v>28</v>
      </c>
    </row>
    <row r="322" spans="1:5" ht="12.75">
      <c r="A322" s="35" t="s">
        <v>55</v>
      </c>
      <c r="E322" s="39" t="s">
        <v>6284</v>
      </c>
    </row>
    <row r="323" spans="1:5" ht="12.75">
      <c r="A323" s="35" t="s">
        <v>56</v>
      </c>
      <c r="E323" s="40" t="s">
        <v>5</v>
      </c>
    </row>
    <row r="324" spans="1:5" ht="12.75">
      <c r="A324" t="s">
        <v>57</v>
      </c>
      <c r="E324" s="39" t="s">
        <v>5</v>
      </c>
    </row>
    <row r="325" spans="1:16" ht="12.75">
      <c r="A325" t="s">
        <v>50</v>
      </c>
      <c s="34" t="s">
        <v>2109</v>
      </c>
      <c s="34" t="s">
        <v>6285</v>
      </c>
      <c s="35" t="s">
        <v>5</v>
      </c>
      <c s="6" t="s">
        <v>6286</v>
      </c>
      <c s="36" t="s">
        <v>85</v>
      </c>
      <c s="37">
        <v>1</v>
      </c>
      <c s="36">
        <v>0</v>
      </c>
      <c s="36">
        <f>ROUND(G325*H325,6)</f>
      </c>
      <c r="L325" s="38">
        <v>0</v>
      </c>
      <c s="32">
        <f>ROUND(ROUND(L325,2)*ROUND(G325,3),2)</f>
      </c>
      <c s="36" t="s">
        <v>98</v>
      </c>
      <c>
        <f>(M325*21)/100</f>
      </c>
      <c t="s">
        <v>28</v>
      </c>
    </row>
    <row r="326" spans="1:5" ht="12.75">
      <c r="A326" s="35" t="s">
        <v>55</v>
      </c>
      <c r="E326" s="39" t="s">
        <v>6286</v>
      </c>
    </row>
    <row r="327" spans="1:5" ht="12.75">
      <c r="A327" s="35" t="s">
        <v>56</v>
      </c>
      <c r="E327" s="40" t="s">
        <v>5</v>
      </c>
    </row>
    <row r="328" spans="1:5" ht="12.75">
      <c r="A328" t="s">
        <v>57</v>
      </c>
      <c r="E328" s="39" t="s">
        <v>5</v>
      </c>
    </row>
    <row r="329" spans="1:16" ht="12.75">
      <c r="A329" t="s">
        <v>50</v>
      </c>
      <c s="34" t="s">
        <v>2113</v>
      </c>
      <c s="34" t="s">
        <v>6287</v>
      </c>
      <c s="35" t="s">
        <v>5</v>
      </c>
      <c s="6" t="s">
        <v>6288</v>
      </c>
      <c s="36" t="s">
        <v>85</v>
      </c>
      <c s="37">
        <v>1</v>
      </c>
      <c s="36">
        <v>0</v>
      </c>
      <c s="36">
        <f>ROUND(G329*H329,6)</f>
      </c>
      <c r="L329" s="38">
        <v>0</v>
      </c>
      <c s="32">
        <f>ROUND(ROUND(L329,2)*ROUND(G329,3),2)</f>
      </c>
      <c s="36" t="s">
        <v>316</v>
      </c>
      <c>
        <f>(M329*21)/100</f>
      </c>
      <c t="s">
        <v>28</v>
      </c>
    </row>
    <row r="330" spans="1:5" ht="12.75">
      <c r="A330" s="35" t="s">
        <v>55</v>
      </c>
      <c r="E330" s="39" t="s">
        <v>6288</v>
      </c>
    </row>
    <row r="331" spans="1:5" ht="12.75">
      <c r="A331" s="35" t="s">
        <v>56</v>
      </c>
      <c r="E331" s="40" t="s">
        <v>5</v>
      </c>
    </row>
    <row r="332" spans="1:5" ht="12.75">
      <c r="A332" t="s">
        <v>57</v>
      </c>
      <c r="E332" s="39" t="s">
        <v>5</v>
      </c>
    </row>
    <row r="333" spans="1:16" ht="12.75">
      <c r="A333" t="s">
        <v>50</v>
      </c>
      <c s="34" t="s">
        <v>2117</v>
      </c>
      <c s="34" t="s">
        <v>6289</v>
      </c>
      <c s="35" t="s">
        <v>5</v>
      </c>
      <c s="6" t="s">
        <v>6235</v>
      </c>
      <c s="36" t="s">
        <v>85</v>
      </c>
      <c s="37">
        <v>4</v>
      </c>
      <c s="36">
        <v>0</v>
      </c>
      <c s="36">
        <f>ROUND(G333*H333,6)</f>
      </c>
      <c r="L333" s="38">
        <v>0</v>
      </c>
      <c s="32">
        <f>ROUND(ROUND(L333,2)*ROUND(G333,3),2)</f>
      </c>
      <c s="36" t="s">
        <v>98</v>
      </c>
      <c>
        <f>(M333*21)/100</f>
      </c>
      <c t="s">
        <v>28</v>
      </c>
    </row>
    <row r="334" spans="1:5" ht="12.75">
      <c r="A334" s="35" t="s">
        <v>55</v>
      </c>
      <c r="E334" s="39" t="s">
        <v>6235</v>
      </c>
    </row>
    <row r="335" spans="1:5" ht="12.75">
      <c r="A335" s="35" t="s">
        <v>56</v>
      </c>
      <c r="E335" s="40" t="s">
        <v>5</v>
      </c>
    </row>
    <row r="336" spans="1:5" ht="12.75">
      <c r="A336" t="s">
        <v>57</v>
      </c>
      <c r="E336" s="39" t="s">
        <v>5</v>
      </c>
    </row>
    <row r="337" spans="1:16" ht="25.5">
      <c r="A337" t="s">
        <v>50</v>
      </c>
      <c s="34" t="s">
        <v>2122</v>
      </c>
      <c s="34" t="s">
        <v>6290</v>
      </c>
      <c s="35" t="s">
        <v>5</v>
      </c>
      <c s="6" t="s">
        <v>5220</v>
      </c>
      <c s="36" t="s">
        <v>85</v>
      </c>
      <c s="37">
        <v>4</v>
      </c>
      <c s="36">
        <v>0</v>
      </c>
      <c s="36">
        <f>ROUND(G337*H337,6)</f>
      </c>
      <c r="L337" s="38">
        <v>0</v>
      </c>
      <c s="32">
        <f>ROUND(ROUND(L337,2)*ROUND(G337,3),2)</f>
      </c>
      <c s="36" t="s">
        <v>316</v>
      </c>
      <c>
        <f>(M337*21)/100</f>
      </c>
      <c t="s">
        <v>28</v>
      </c>
    </row>
    <row r="338" spans="1:5" ht="25.5">
      <c r="A338" s="35" t="s">
        <v>55</v>
      </c>
      <c r="E338" s="39" t="s">
        <v>5220</v>
      </c>
    </row>
    <row r="339" spans="1:5" ht="12.75">
      <c r="A339" s="35" t="s">
        <v>56</v>
      </c>
      <c r="E339" s="40" t="s">
        <v>5</v>
      </c>
    </row>
    <row r="340" spans="1:5" ht="12.75">
      <c r="A340" t="s">
        <v>57</v>
      </c>
      <c r="E340" s="39" t="s">
        <v>5</v>
      </c>
    </row>
    <row r="341" spans="1:16" ht="25.5">
      <c r="A341" t="s">
        <v>50</v>
      </c>
      <c s="34" t="s">
        <v>2126</v>
      </c>
      <c s="34" t="s">
        <v>6291</v>
      </c>
      <c s="35" t="s">
        <v>5</v>
      </c>
      <c s="6" t="s">
        <v>6240</v>
      </c>
      <c s="36" t="s">
        <v>85</v>
      </c>
      <c s="37">
        <v>4</v>
      </c>
      <c s="36">
        <v>0</v>
      </c>
      <c s="36">
        <f>ROUND(G341*H341,6)</f>
      </c>
      <c r="L341" s="38">
        <v>0</v>
      </c>
      <c s="32">
        <f>ROUND(ROUND(L341,2)*ROUND(G341,3),2)</f>
      </c>
      <c s="36" t="s">
        <v>316</v>
      </c>
      <c>
        <f>(M341*21)/100</f>
      </c>
      <c t="s">
        <v>28</v>
      </c>
    </row>
    <row r="342" spans="1:5" ht="25.5">
      <c r="A342" s="35" t="s">
        <v>55</v>
      </c>
      <c r="E342" s="39" t="s">
        <v>6240</v>
      </c>
    </row>
    <row r="343" spans="1:5" ht="12.75">
      <c r="A343" s="35" t="s">
        <v>56</v>
      </c>
      <c r="E343" s="40" t="s">
        <v>5</v>
      </c>
    </row>
    <row r="344" spans="1:5" ht="12.75">
      <c r="A344" t="s">
        <v>57</v>
      </c>
      <c r="E344" s="39" t="s">
        <v>5</v>
      </c>
    </row>
    <row r="345" spans="1:16" ht="12.75">
      <c r="A345" t="s">
        <v>50</v>
      </c>
      <c s="34" t="s">
        <v>1561</v>
      </c>
      <c s="34" t="s">
        <v>6292</v>
      </c>
      <c s="35" t="s">
        <v>5</v>
      </c>
      <c s="6" t="s">
        <v>6293</v>
      </c>
      <c s="36" t="s">
        <v>85</v>
      </c>
      <c s="37">
        <v>1</v>
      </c>
      <c s="36">
        <v>0</v>
      </c>
      <c s="36">
        <f>ROUND(G345*H345,6)</f>
      </c>
      <c r="L345" s="38">
        <v>0</v>
      </c>
      <c s="32">
        <f>ROUND(ROUND(L345,2)*ROUND(G345,3),2)</f>
      </c>
      <c s="36" t="s">
        <v>98</v>
      </c>
      <c>
        <f>(M345*21)/100</f>
      </c>
      <c t="s">
        <v>28</v>
      </c>
    </row>
    <row r="346" spans="1:5" ht="12.75">
      <c r="A346" s="35" t="s">
        <v>55</v>
      </c>
      <c r="E346" s="39" t="s">
        <v>6293</v>
      </c>
    </row>
    <row r="347" spans="1:5" ht="12.75">
      <c r="A347" s="35" t="s">
        <v>56</v>
      </c>
      <c r="E347" s="40" t="s">
        <v>5</v>
      </c>
    </row>
    <row r="348" spans="1:5" ht="12.75">
      <c r="A348" t="s">
        <v>57</v>
      </c>
      <c r="E348" s="39" t="s">
        <v>5</v>
      </c>
    </row>
    <row r="349" spans="1:16" ht="12.75">
      <c r="A349" t="s">
        <v>50</v>
      </c>
      <c s="34" t="s">
        <v>2130</v>
      </c>
      <c s="34" t="s">
        <v>6294</v>
      </c>
      <c s="35" t="s">
        <v>5</v>
      </c>
      <c s="6" t="s">
        <v>6295</v>
      </c>
      <c s="36" t="s">
        <v>85</v>
      </c>
      <c s="37">
        <v>1</v>
      </c>
      <c s="36">
        <v>0</v>
      </c>
      <c s="36">
        <f>ROUND(G349*H349,6)</f>
      </c>
      <c r="L349" s="38">
        <v>0</v>
      </c>
      <c s="32">
        <f>ROUND(ROUND(L349,2)*ROUND(G349,3),2)</f>
      </c>
      <c s="36" t="s">
        <v>316</v>
      </c>
      <c>
        <f>(M349*21)/100</f>
      </c>
      <c t="s">
        <v>28</v>
      </c>
    </row>
    <row r="350" spans="1:5" ht="12.75">
      <c r="A350" s="35" t="s">
        <v>55</v>
      </c>
      <c r="E350" s="39" t="s">
        <v>6295</v>
      </c>
    </row>
    <row r="351" spans="1:5" ht="12.75">
      <c r="A351" s="35" t="s">
        <v>56</v>
      </c>
      <c r="E351" s="40" t="s">
        <v>5</v>
      </c>
    </row>
    <row r="352" spans="1:5" ht="12.75">
      <c r="A352" t="s">
        <v>57</v>
      </c>
      <c r="E352" s="39" t="s">
        <v>5</v>
      </c>
    </row>
    <row r="353" spans="1:16" ht="12.75">
      <c r="A353" t="s">
        <v>50</v>
      </c>
      <c s="34" t="s">
        <v>2134</v>
      </c>
      <c s="34" t="s">
        <v>6296</v>
      </c>
      <c s="35" t="s">
        <v>5</v>
      </c>
      <c s="6" t="s">
        <v>6297</v>
      </c>
      <c s="36" t="s">
        <v>168</v>
      </c>
      <c s="37">
        <v>16</v>
      </c>
      <c s="36">
        <v>0</v>
      </c>
      <c s="36">
        <f>ROUND(G353*H353,6)</f>
      </c>
      <c r="L353" s="38">
        <v>0</v>
      </c>
      <c s="32">
        <f>ROUND(ROUND(L353,2)*ROUND(G353,3),2)</f>
      </c>
      <c s="36" t="s">
        <v>98</v>
      </c>
      <c>
        <f>(M353*21)/100</f>
      </c>
      <c t="s">
        <v>28</v>
      </c>
    </row>
    <row r="354" spans="1:5" ht="12.75">
      <c r="A354" s="35" t="s">
        <v>55</v>
      </c>
      <c r="E354" s="39" t="s">
        <v>6297</v>
      </c>
    </row>
    <row r="355" spans="1:5" ht="12.75">
      <c r="A355" s="35" t="s">
        <v>56</v>
      </c>
      <c r="E355" s="40" t="s">
        <v>5</v>
      </c>
    </row>
    <row r="356" spans="1:5" ht="12.75">
      <c r="A356" t="s">
        <v>57</v>
      </c>
      <c r="E356" s="39" t="s">
        <v>5</v>
      </c>
    </row>
    <row r="357" spans="1:13" ht="12.75">
      <c r="A357" t="s">
        <v>47</v>
      </c>
      <c r="C357" s="31" t="s">
        <v>6298</v>
      </c>
      <c r="E357" s="33" t="s">
        <v>6299</v>
      </c>
      <c r="J357" s="32">
        <f>0</f>
      </c>
      <c s="32">
        <f>0</f>
      </c>
      <c s="32">
        <f>0+L358+L362+L366+L370+L374+L378+L382+L386+L390+L394+L398+L402+L406+L410+L414+L418+L422+L426+L430+L434+L438+L442+L446+L450+L454+L458+L462+L466+L470+L474+L478+L482+L486+L490+L494+L498+L502+L506+L510+L514+L518+L522+L526+L530+L534+L538+L542+L546+L550+L554+L558+L562+L566+L570+L574+L578+L582+L586+L590+L594+L598</f>
      </c>
      <c s="32">
        <f>0+M358+M362+M366+M370+M374+M378+M382+M386+M390+M394+M398+M402+M406+M410+M414+M418+M422+M426+M430+M434+M438+M442+M446+M450+M454+M458+M462+M466+M470+M474+M478+M482+M486+M490+M494+M498+M502+M506+M510+M514+M518+M522+M526+M530+M534+M538+M542+M546+M550+M554+M558+M562+M566+M570+M574+M578+M582+M586+M590+M594+M598</f>
      </c>
    </row>
    <row r="358" spans="1:16" ht="25.5">
      <c r="A358" t="s">
        <v>50</v>
      </c>
      <c s="34" t="s">
        <v>2137</v>
      </c>
      <c s="34" t="s">
        <v>6300</v>
      </c>
      <c s="35" t="s">
        <v>5</v>
      </c>
      <c s="6" t="s">
        <v>6301</v>
      </c>
      <c s="36" t="s">
        <v>85</v>
      </c>
      <c s="37">
        <v>1</v>
      </c>
      <c s="36">
        <v>0</v>
      </c>
      <c s="36">
        <f>ROUND(G358*H358,6)</f>
      </c>
      <c r="L358" s="38">
        <v>0</v>
      </c>
      <c s="32">
        <f>ROUND(ROUND(L358,2)*ROUND(G358,3),2)</f>
      </c>
      <c s="36" t="s">
        <v>98</v>
      </c>
      <c>
        <f>(M358*21)/100</f>
      </c>
      <c t="s">
        <v>28</v>
      </c>
    </row>
    <row r="359" spans="1:5" ht="25.5">
      <c r="A359" s="35" t="s">
        <v>55</v>
      </c>
      <c r="E359" s="39" t="s">
        <v>6301</v>
      </c>
    </row>
    <row r="360" spans="1:5" ht="12.75">
      <c r="A360" s="35" t="s">
        <v>56</v>
      </c>
      <c r="E360" s="40" t="s">
        <v>5</v>
      </c>
    </row>
    <row r="361" spans="1:5" ht="12.75">
      <c r="A361" t="s">
        <v>57</v>
      </c>
      <c r="E361" s="39" t="s">
        <v>5</v>
      </c>
    </row>
    <row r="362" spans="1:16" ht="38.25">
      <c r="A362" t="s">
        <v>50</v>
      </c>
      <c s="34" t="s">
        <v>2141</v>
      </c>
      <c s="34" t="s">
        <v>6302</v>
      </c>
      <c s="35" t="s">
        <v>5</v>
      </c>
      <c s="6" t="s">
        <v>6303</v>
      </c>
      <c s="36" t="s">
        <v>85</v>
      </c>
      <c s="37">
        <v>1</v>
      </c>
      <c s="36">
        <v>0</v>
      </c>
      <c s="36">
        <f>ROUND(G362*H362,6)</f>
      </c>
      <c r="L362" s="38">
        <v>0</v>
      </c>
      <c s="32">
        <f>ROUND(ROUND(L362,2)*ROUND(G362,3),2)</f>
      </c>
      <c s="36" t="s">
        <v>98</v>
      </c>
      <c>
        <f>(M362*21)/100</f>
      </c>
      <c t="s">
        <v>28</v>
      </c>
    </row>
    <row r="363" spans="1:5" ht="51">
      <c r="A363" s="35" t="s">
        <v>55</v>
      </c>
      <c r="E363" s="39" t="s">
        <v>6304</v>
      </c>
    </row>
    <row r="364" spans="1:5" ht="12.75">
      <c r="A364" s="35" t="s">
        <v>56</v>
      </c>
      <c r="E364" s="40" t="s">
        <v>5</v>
      </c>
    </row>
    <row r="365" spans="1:5" ht="12.75">
      <c r="A365" t="s">
        <v>57</v>
      </c>
      <c r="E365" s="39" t="s">
        <v>5</v>
      </c>
    </row>
    <row r="366" spans="1:16" ht="25.5">
      <c r="A366" t="s">
        <v>50</v>
      </c>
      <c s="34" t="s">
        <v>2145</v>
      </c>
      <c s="34" t="s">
        <v>6305</v>
      </c>
      <c s="35" t="s">
        <v>5</v>
      </c>
      <c s="6" t="s">
        <v>6306</v>
      </c>
      <c s="36" t="s">
        <v>85</v>
      </c>
      <c s="37">
        <v>1</v>
      </c>
      <c s="36">
        <v>0</v>
      </c>
      <c s="36">
        <f>ROUND(G366*H366,6)</f>
      </c>
      <c r="L366" s="38">
        <v>0</v>
      </c>
      <c s="32">
        <f>ROUND(ROUND(L366,2)*ROUND(G366,3),2)</f>
      </c>
      <c s="36" t="s">
        <v>316</v>
      </c>
      <c>
        <f>(M366*21)/100</f>
      </c>
      <c t="s">
        <v>28</v>
      </c>
    </row>
    <row r="367" spans="1:5" ht="25.5">
      <c r="A367" s="35" t="s">
        <v>55</v>
      </c>
      <c r="E367" s="39" t="s">
        <v>6306</v>
      </c>
    </row>
    <row r="368" spans="1:5" ht="12.75">
      <c r="A368" s="35" t="s">
        <v>56</v>
      </c>
      <c r="E368" s="40" t="s">
        <v>5</v>
      </c>
    </row>
    <row r="369" spans="1:5" ht="12.75">
      <c r="A369" t="s">
        <v>57</v>
      </c>
      <c r="E369" s="39" t="s">
        <v>5</v>
      </c>
    </row>
    <row r="370" spans="1:16" ht="12.75">
      <c r="A370" t="s">
        <v>50</v>
      </c>
      <c s="34" t="s">
        <v>2149</v>
      </c>
      <c s="34" t="s">
        <v>6307</v>
      </c>
      <c s="35" t="s">
        <v>5</v>
      </c>
      <c s="6" t="s">
        <v>6308</v>
      </c>
      <c s="36" t="s">
        <v>85</v>
      </c>
      <c s="37">
        <v>1</v>
      </c>
      <c s="36">
        <v>0</v>
      </c>
      <c s="36">
        <f>ROUND(G370*H370,6)</f>
      </c>
      <c r="L370" s="38">
        <v>0</v>
      </c>
      <c s="32">
        <f>ROUND(ROUND(L370,2)*ROUND(G370,3),2)</f>
      </c>
      <c s="36" t="s">
        <v>316</v>
      </c>
      <c>
        <f>(M370*21)/100</f>
      </c>
      <c t="s">
        <v>28</v>
      </c>
    </row>
    <row r="371" spans="1:5" ht="12.75">
      <c r="A371" s="35" t="s">
        <v>55</v>
      </c>
      <c r="E371" s="39" t="s">
        <v>6308</v>
      </c>
    </row>
    <row r="372" spans="1:5" ht="12.75">
      <c r="A372" s="35" t="s">
        <v>56</v>
      </c>
      <c r="E372" s="40" t="s">
        <v>5</v>
      </c>
    </row>
    <row r="373" spans="1:5" ht="12.75">
      <c r="A373" t="s">
        <v>57</v>
      </c>
      <c r="E373" s="39" t="s">
        <v>5</v>
      </c>
    </row>
    <row r="374" spans="1:16" ht="12.75">
      <c r="A374" t="s">
        <v>50</v>
      </c>
      <c s="34" t="s">
        <v>2152</v>
      </c>
      <c s="34" t="s">
        <v>6309</v>
      </c>
      <c s="35" t="s">
        <v>5</v>
      </c>
      <c s="6" t="s">
        <v>6310</v>
      </c>
      <c s="36" t="s">
        <v>85</v>
      </c>
      <c s="37">
        <v>1</v>
      </c>
      <c s="36">
        <v>0</v>
      </c>
      <c s="36">
        <f>ROUND(G374*H374,6)</f>
      </c>
      <c r="L374" s="38">
        <v>0</v>
      </c>
      <c s="32">
        <f>ROUND(ROUND(L374,2)*ROUND(G374,3),2)</f>
      </c>
      <c s="36" t="s">
        <v>316</v>
      </c>
      <c>
        <f>(M374*21)/100</f>
      </c>
      <c t="s">
        <v>28</v>
      </c>
    </row>
    <row r="375" spans="1:5" ht="12.75">
      <c r="A375" s="35" t="s">
        <v>55</v>
      </c>
      <c r="E375" s="39" t="s">
        <v>6310</v>
      </c>
    </row>
    <row r="376" spans="1:5" ht="12.75">
      <c r="A376" s="35" t="s">
        <v>56</v>
      </c>
      <c r="E376" s="40" t="s">
        <v>5</v>
      </c>
    </row>
    <row r="377" spans="1:5" ht="12.75">
      <c r="A377" t="s">
        <v>57</v>
      </c>
      <c r="E377" s="39" t="s">
        <v>5</v>
      </c>
    </row>
    <row r="378" spans="1:16" ht="12.75">
      <c r="A378" t="s">
        <v>50</v>
      </c>
      <c s="34" t="s">
        <v>2155</v>
      </c>
      <c s="34" t="s">
        <v>6311</v>
      </c>
      <c s="35" t="s">
        <v>5</v>
      </c>
      <c s="6" t="s">
        <v>6312</v>
      </c>
      <c s="36" t="s">
        <v>85</v>
      </c>
      <c s="37">
        <v>1</v>
      </c>
      <c s="36">
        <v>0</v>
      </c>
      <c s="36">
        <f>ROUND(G378*H378,6)</f>
      </c>
      <c r="L378" s="38">
        <v>0</v>
      </c>
      <c s="32">
        <f>ROUND(ROUND(L378,2)*ROUND(G378,3),2)</f>
      </c>
      <c s="36" t="s">
        <v>1449</v>
      </c>
      <c>
        <f>(M378*21)/100</f>
      </c>
      <c t="s">
        <v>28</v>
      </c>
    </row>
    <row r="379" spans="1:5" ht="12.75">
      <c r="A379" s="35" t="s">
        <v>55</v>
      </c>
      <c r="E379" s="39" t="s">
        <v>6312</v>
      </c>
    </row>
    <row r="380" spans="1:5" ht="12.75">
      <c r="A380" s="35" t="s">
        <v>56</v>
      </c>
      <c r="E380" s="40" t="s">
        <v>5</v>
      </c>
    </row>
    <row r="381" spans="1:5" ht="12.75">
      <c r="A381" t="s">
        <v>57</v>
      </c>
      <c r="E381" s="39" t="s">
        <v>5</v>
      </c>
    </row>
    <row r="382" spans="1:16" ht="12.75">
      <c r="A382" t="s">
        <v>50</v>
      </c>
      <c s="34" t="s">
        <v>5039</v>
      </c>
      <c s="34" t="s">
        <v>6313</v>
      </c>
      <c s="35" t="s">
        <v>5</v>
      </c>
      <c s="6" t="s">
        <v>6314</v>
      </c>
      <c s="36" t="s">
        <v>85</v>
      </c>
      <c s="37">
        <v>1</v>
      </c>
      <c s="36">
        <v>0</v>
      </c>
      <c s="36">
        <f>ROUND(G382*H382,6)</f>
      </c>
      <c r="L382" s="38">
        <v>0</v>
      </c>
      <c s="32">
        <f>ROUND(ROUND(L382,2)*ROUND(G382,3),2)</f>
      </c>
      <c s="36" t="s">
        <v>98</v>
      </c>
      <c>
        <f>(M382*21)/100</f>
      </c>
      <c t="s">
        <v>28</v>
      </c>
    </row>
    <row r="383" spans="1:5" ht="12.75">
      <c r="A383" s="35" t="s">
        <v>55</v>
      </c>
      <c r="E383" s="39" t="s">
        <v>6314</v>
      </c>
    </row>
    <row r="384" spans="1:5" ht="12.75">
      <c r="A384" s="35" t="s">
        <v>56</v>
      </c>
      <c r="E384" s="40" t="s">
        <v>5</v>
      </c>
    </row>
    <row r="385" spans="1:5" ht="12.75">
      <c r="A385" t="s">
        <v>57</v>
      </c>
      <c r="E385" s="39" t="s">
        <v>5</v>
      </c>
    </row>
    <row r="386" spans="1:16" ht="12.75">
      <c r="A386" t="s">
        <v>50</v>
      </c>
      <c s="34" t="s">
        <v>2164</v>
      </c>
      <c s="34" t="s">
        <v>6315</v>
      </c>
      <c s="35" t="s">
        <v>5</v>
      </c>
      <c s="6" t="s">
        <v>6316</v>
      </c>
      <c s="36" t="s">
        <v>85</v>
      </c>
      <c s="37">
        <v>23</v>
      </c>
      <c s="36">
        <v>0</v>
      </c>
      <c s="36">
        <f>ROUND(G386*H386,6)</f>
      </c>
      <c r="L386" s="38">
        <v>0</v>
      </c>
      <c s="32">
        <f>ROUND(ROUND(L386,2)*ROUND(G386,3),2)</f>
      </c>
      <c s="36" t="s">
        <v>98</v>
      </c>
      <c>
        <f>(M386*21)/100</f>
      </c>
      <c t="s">
        <v>28</v>
      </c>
    </row>
    <row r="387" spans="1:5" ht="12.75">
      <c r="A387" s="35" t="s">
        <v>55</v>
      </c>
      <c r="E387" s="39" t="s">
        <v>6316</v>
      </c>
    </row>
    <row r="388" spans="1:5" ht="12.75">
      <c r="A388" s="35" t="s">
        <v>56</v>
      </c>
      <c r="E388" s="40" t="s">
        <v>5</v>
      </c>
    </row>
    <row r="389" spans="1:5" ht="12.75">
      <c r="A389" t="s">
        <v>57</v>
      </c>
      <c r="E389" s="39" t="s">
        <v>5</v>
      </c>
    </row>
    <row r="390" spans="1:16" ht="12.75">
      <c r="A390" t="s">
        <v>50</v>
      </c>
      <c s="34" t="s">
        <v>1565</v>
      </c>
      <c s="34" t="s">
        <v>6317</v>
      </c>
      <c s="35" t="s">
        <v>5</v>
      </c>
      <c s="6" t="s">
        <v>6318</v>
      </c>
      <c s="36" t="s">
        <v>85</v>
      </c>
      <c s="37">
        <v>24</v>
      </c>
      <c s="36">
        <v>0</v>
      </c>
      <c s="36">
        <f>ROUND(G390*H390,6)</f>
      </c>
      <c r="L390" s="38">
        <v>0</v>
      </c>
      <c s="32">
        <f>ROUND(ROUND(L390,2)*ROUND(G390,3),2)</f>
      </c>
      <c s="36" t="s">
        <v>316</v>
      </c>
      <c>
        <f>(M390*21)/100</f>
      </c>
      <c t="s">
        <v>28</v>
      </c>
    </row>
    <row r="391" spans="1:5" ht="12.75">
      <c r="A391" s="35" t="s">
        <v>55</v>
      </c>
      <c r="E391" s="39" t="s">
        <v>6318</v>
      </c>
    </row>
    <row r="392" spans="1:5" ht="12.75">
      <c r="A392" s="35" t="s">
        <v>56</v>
      </c>
      <c r="E392" s="40" t="s">
        <v>5</v>
      </c>
    </row>
    <row r="393" spans="1:5" ht="12.75">
      <c r="A393" t="s">
        <v>57</v>
      </c>
      <c r="E393" s="39" t="s">
        <v>5</v>
      </c>
    </row>
    <row r="394" spans="1:16" ht="12.75">
      <c r="A394" t="s">
        <v>50</v>
      </c>
      <c s="34" t="s">
        <v>1570</v>
      </c>
      <c s="34" t="s">
        <v>6319</v>
      </c>
      <c s="35" t="s">
        <v>5</v>
      </c>
      <c s="6" t="s">
        <v>6320</v>
      </c>
      <c s="36" t="s">
        <v>85</v>
      </c>
      <c s="37">
        <v>10</v>
      </c>
      <c s="36">
        <v>0</v>
      </c>
      <c s="36">
        <f>ROUND(G394*H394,6)</f>
      </c>
      <c r="L394" s="38">
        <v>0</v>
      </c>
      <c s="32">
        <f>ROUND(ROUND(L394,2)*ROUND(G394,3),2)</f>
      </c>
      <c s="36" t="s">
        <v>98</v>
      </c>
      <c>
        <f>(M394*21)/100</f>
      </c>
      <c t="s">
        <v>28</v>
      </c>
    </row>
    <row r="395" spans="1:5" ht="12.75">
      <c r="A395" s="35" t="s">
        <v>55</v>
      </c>
      <c r="E395" s="39" t="s">
        <v>6320</v>
      </c>
    </row>
    <row r="396" spans="1:5" ht="12.75">
      <c r="A396" s="35" t="s">
        <v>56</v>
      </c>
      <c r="E396" s="40" t="s">
        <v>5</v>
      </c>
    </row>
    <row r="397" spans="1:5" ht="12.75">
      <c r="A397" t="s">
        <v>57</v>
      </c>
      <c r="E397" s="39" t="s">
        <v>5</v>
      </c>
    </row>
    <row r="398" spans="1:16" ht="12.75">
      <c r="A398" t="s">
        <v>50</v>
      </c>
      <c s="34" t="s">
        <v>1575</v>
      </c>
      <c s="34" t="s">
        <v>6321</v>
      </c>
      <c s="35" t="s">
        <v>5</v>
      </c>
      <c s="6" t="s">
        <v>6322</v>
      </c>
      <c s="36" t="s">
        <v>85</v>
      </c>
      <c s="37">
        <v>10</v>
      </c>
      <c s="36">
        <v>0</v>
      </c>
      <c s="36">
        <f>ROUND(G398*H398,6)</f>
      </c>
      <c r="L398" s="38">
        <v>0</v>
      </c>
      <c s="32">
        <f>ROUND(ROUND(L398,2)*ROUND(G398,3),2)</f>
      </c>
      <c s="36" t="s">
        <v>316</v>
      </c>
      <c>
        <f>(M398*21)/100</f>
      </c>
      <c t="s">
        <v>28</v>
      </c>
    </row>
    <row r="399" spans="1:5" ht="12.75">
      <c r="A399" s="35" t="s">
        <v>55</v>
      </c>
      <c r="E399" s="39" t="s">
        <v>6322</v>
      </c>
    </row>
    <row r="400" spans="1:5" ht="12.75">
      <c r="A400" s="35" t="s">
        <v>56</v>
      </c>
      <c r="E400" s="40" t="s">
        <v>5</v>
      </c>
    </row>
    <row r="401" spans="1:5" ht="12.75">
      <c r="A401" t="s">
        <v>57</v>
      </c>
      <c r="E401" s="39" t="s">
        <v>5</v>
      </c>
    </row>
    <row r="402" spans="1:16" ht="25.5">
      <c r="A402" t="s">
        <v>50</v>
      </c>
      <c s="34" t="s">
        <v>1579</v>
      </c>
      <c s="34" t="s">
        <v>6323</v>
      </c>
      <c s="35" t="s">
        <v>5</v>
      </c>
      <c s="6" t="s">
        <v>6324</v>
      </c>
      <c s="36" t="s">
        <v>85</v>
      </c>
      <c s="37">
        <v>1</v>
      </c>
      <c s="36">
        <v>0</v>
      </c>
      <c s="36">
        <f>ROUND(G402*H402,6)</f>
      </c>
      <c r="L402" s="38">
        <v>0</v>
      </c>
      <c s="32">
        <f>ROUND(ROUND(L402,2)*ROUND(G402,3),2)</f>
      </c>
      <c s="36" t="s">
        <v>98</v>
      </c>
      <c>
        <f>(M402*21)/100</f>
      </c>
      <c t="s">
        <v>28</v>
      </c>
    </row>
    <row r="403" spans="1:5" ht="25.5">
      <c r="A403" s="35" t="s">
        <v>55</v>
      </c>
      <c r="E403" s="39" t="s">
        <v>6324</v>
      </c>
    </row>
    <row r="404" spans="1:5" ht="12.75">
      <c r="A404" s="35" t="s">
        <v>56</v>
      </c>
      <c r="E404" s="40" t="s">
        <v>5</v>
      </c>
    </row>
    <row r="405" spans="1:5" ht="12.75">
      <c r="A405" t="s">
        <v>57</v>
      </c>
      <c r="E405" s="39" t="s">
        <v>5</v>
      </c>
    </row>
    <row r="406" spans="1:16" ht="25.5">
      <c r="A406" t="s">
        <v>50</v>
      </c>
      <c s="34" t="s">
        <v>1584</v>
      </c>
      <c s="34" t="s">
        <v>6325</v>
      </c>
      <c s="35" t="s">
        <v>5</v>
      </c>
      <c s="6" t="s">
        <v>6326</v>
      </c>
      <c s="36" t="s">
        <v>85</v>
      </c>
      <c s="37">
        <v>1</v>
      </c>
      <c s="36">
        <v>0</v>
      </c>
      <c s="36">
        <f>ROUND(G406*H406,6)</f>
      </c>
      <c r="L406" s="38">
        <v>0</v>
      </c>
      <c s="32">
        <f>ROUND(ROUND(L406,2)*ROUND(G406,3),2)</f>
      </c>
      <c s="36" t="s">
        <v>316</v>
      </c>
      <c>
        <f>(M406*21)/100</f>
      </c>
      <c t="s">
        <v>28</v>
      </c>
    </row>
    <row r="407" spans="1:5" ht="25.5">
      <c r="A407" s="35" t="s">
        <v>55</v>
      </c>
      <c r="E407" s="39" t="s">
        <v>6326</v>
      </c>
    </row>
    <row r="408" spans="1:5" ht="12.75">
      <c r="A408" s="35" t="s">
        <v>56</v>
      </c>
      <c r="E408" s="40" t="s">
        <v>5</v>
      </c>
    </row>
    <row r="409" spans="1:5" ht="12.75">
      <c r="A409" t="s">
        <v>57</v>
      </c>
      <c r="E409" s="39" t="s">
        <v>5</v>
      </c>
    </row>
    <row r="410" spans="1:16" ht="25.5">
      <c r="A410" t="s">
        <v>50</v>
      </c>
      <c s="34" t="s">
        <v>2168</v>
      </c>
      <c s="34" t="s">
        <v>6327</v>
      </c>
      <c s="35" t="s">
        <v>5</v>
      </c>
      <c s="6" t="s">
        <v>6328</v>
      </c>
      <c s="36" t="s">
        <v>85</v>
      </c>
      <c s="37">
        <v>4</v>
      </c>
      <c s="36">
        <v>0</v>
      </c>
      <c s="36">
        <f>ROUND(G410*H410,6)</f>
      </c>
      <c r="L410" s="38">
        <v>0</v>
      </c>
      <c s="32">
        <f>ROUND(ROUND(L410,2)*ROUND(G410,3),2)</f>
      </c>
      <c s="36" t="s">
        <v>98</v>
      </c>
      <c>
        <f>(M410*21)/100</f>
      </c>
      <c t="s">
        <v>28</v>
      </c>
    </row>
    <row r="411" spans="1:5" ht="25.5">
      <c r="A411" s="35" t="s">
        <v>55</v>
      </c>
      <c r="E411" s="39" t="s">
        <v>6328</v>
      </c>
    </row>
    <row r="412" spans="1:5" ht="12.75">
      <c r="A412" s="35" t="s">
        <v>56</v>
      </c>
      <c r="E412" s="40" t="s">
        <v>5</v>
      </c>
    </row>
    <row r="413" spans="1:5" ht="12.75">
      <c r="A413" t="s">
        <v>57</v>
      </c>
      <c r="E413" s="39" t="s">
        <v>5</v>
      </c>
    </row>
    <row r="414" spans="1:16" ht="12.75">
      <c r="A414" t="s">
        <v>50</v>
      </c>
      <c s="34" t="s">
        <v>2172</v>
      </c>
      <c s="34" t="s">
        <v>6329</v>
      </c>
      <c s="35" t="s">
        <v>5</v>
      </c>
      <c s="6" t="s">
        <v>6310</v>
      </c>
      <c s="36" t="s">
        <v>85</v>
      </c>
      <c s="37">
        <v>1</v>
      </c>
      <c s="36">
        <v>0</v>
      </c>
      <c s="36">
        <f>ROUND(G414*H414,6)</f>
      </c>
      <c r="L414" s="38">
        <v>0</v>
      </c>
      <c s="32">
        <f>ROUND(ROUND(L414,2)*ROUND(G414,3),2)</f>
      </c>
      <c s="36" t="s">
        <v>316</v>
      </c>
      <c>
        <f>(M414*21)/100</f>
      </c>
      <c t="s">
        <v>28</v>
      </c>
    </row>
    <row r="415" spans="1:5" ht="12.75">
      <c r="A415" s="35" t="s">
        <v>55</v>
      </c>
      <c r="E415" s="39" t="s">
        <v>6310</v>
      </c>
    </row>
    <row r="416" spans="1:5" ht="12.75">
      <c r="A416" s="35" t="s">
        <v>56</v>
      </c>
      <c r="E416" s="40" t="s">
        <v>5</v>
      </c>
    </row>
    <row r="417" spans="1:5" ht="12.75">
      <c r="A417" t="s">
        <v>57</v>
      </c>
      <c r="E417" s="39" t="s">
        <v>5</v>
      </c>
    </row>
    <row r="418" spans="1:16" ht="12.75">
      <c r="A418" t="s">
        <v>50</v>
      </c>
      <c s="34" t="s">
        <v>2177</v>
      </c>
      <c s="34" t="s">
        <v>6330</v>
      </c>
      <c s="35" t="s">
        <v>5</v>
      </c>
      <c s="6" t="s">
        <v>6331</v>
      </c>
      <c s="36" t="s">
        <v>85</v>
      </c>
      <c s="37">
        <v>3</v>
      </c>
      <c s="36">
        <v>0</v>
      </c>
      <c s="36">
        <f>ROUND(G418*H418,6)</f>
      </c>
      <c r="L418" s="38">
        <v>0</v>
      </c>
      <c s="32">
        <f>ROUND(ROUND(L418,2)*ROUND(G418,3),2)</f>
      </c>
      <c s="36" t="s">
        <v>98</v>
      </c>
      <c>
        <f>(M418*21)/100</f>
      </c>
      <c t="s">
        <v>28</v>
      </c>
    </row>
    <row r="419" spans="1:5" ht="12.75">
      <c r="A419" s="35" t="s">
        <v>55</v>
      </c>
      <c r="E419" s="39" t="s">
        <v>6331</v>
      </c>
    </row>
    <row r="420" spans="1:5" ht="12.75">
      <c r="A420" s="35" t="s">
        <v>56</v>
      </c>
      <c r="E420" s="40" t="s">
        <v>5</v>
      </c>
    </row>
    <row r="421" spans="1:5" ht="12.75">
      <c r="A421" t="s">
        <v>57</v>
      </c>
      <c r="E421" s="39" t="s">
        <v>5</v>
      </c>
    </row>
    <row r="422" spans="1:16" ht="12.75">
      <c r="A422" t="s">
        <v>50</v>
      </c>
      <c s="34" t="s">
        <v>1589</v>
      </c>
      <c s="34" t="s">
        <v>6332</v>
      </c>
      <c s="35" t="s">
        <v>5</v>
      </c>
      <c s="6" t="s">
        <v>6295</v>
      </c>
      <c s="36" t="s">
        <v>85</v>
      </c>
      <c s="37">
        <v>4</v>
      </c>
      <c s="36">
        <v>0</v>
      </c>
      <c s="36">
        <f>ROUND(G422*H422,6)</f>
      </c>
      <c r="L422" s="38">
        <v>0</v>
      </c>
      <c s="32">
        <f>ROUND(ROUND(L422,2)*ROUND(G422,3),2)</f>
      </c>
      <c s="36" t="s">
        <v>316</v>
      </c>
      <c>
        <f>(M422*21)/100</f>
      </c>
      <c t="s">
        <v>28</v>
      </c>
    </row>
    <row r="423" spans="1:5" ht="12.75">
      <c r="A423" s="35" t="s">
        <v>55</v>
      </c>
      <c r="E423" s="39" t="s">
        <v>6295</v>
      </c>
    </row>
    <row r="424" spans="1:5" ht="12.75">
      <c r="A424" s="35" t="s">
        <v>56</v>
      </c>
      <c r="E424" s="40" t="s">
        <v>5</v>
      </c>
    </row>
    <row r="425" spans="1:5" ht="12.75">
      <c r="A425" t="s">
        <v>57</v>
      </c>
      <c r="E425" s="39" t="s">
        <v>5</v>
      </c>
    </row>
    <row r="426" spans="1:16" ht="25.5">
      <c r="A426" t="s">
        <v>50</v>
      </c>
      <c s="34" t="s">
        <v>2181</v>
      </c>
      <c s="34" t="s">
        <v>6333</v>
      </c>
      <c s="35" t="s">
        <v>5</v>
      </c>
      <c s="6" t="s">
        <v>6334</v>
      </c>
      <c s="36" t="s">
        <v>85</v>
      </c>
      <c s="37">
        <v>16</v>
      </c>
      <c s="36">
        <v>0</v>
      </c>
      <c s="36">
        <f>ROUND(G426*H426,6)</f>
      </c>
      <c r="L426" s="38">
        <v>0</v>
      </c>
      <c s="32">
        <f>ROUND(ROUND(L426,2)*ROUND(G426,3),2)</f>
      </c>
      <c s="36" t="s">
        <v>98</v>
      </c>
      <c>
        <f>(M426*21)/100</f>
      </c>
      <c t="s">
        <v>28</v>
      </c>
    </row>
    <row r="427" spans="1:5" ht="25.5">
      <c r="A427" s="35" t="s">
        <v>55</v>
      </c>
      <c r="E427" s="39" t="s">
        <v>6334</v>
      </c>
    </row>
    <row r="428" spans="1:5" ht="12.75">
      <c r="A428" s="35" t="s">
        <v>56</v>
      </c>
      <c r="E428" s="40" t="s">
        <v>5</v>
      </c>
    </row>
    <row r="429" spans="1:5" ht="12.75">
      <c r="A429" t="s">
        <v>57</v>
      </c>
      <c r="E429" s="39" t="s">
        <v>5</v>
      </c>
    </row>
    <row r="430" spans="1:16" ht="12.75">
      <c r="A430" t="s">
        <v>50</v>
      </c>
      <c s="34" t="s">
        <v>2186</v>
      </c>
      <c s="34" t="s">
        <v>6335</v>
      </c>
      <c s="35" t="s">
        <v>5</v>
      </c>
      <c s="6" t="s">
        <v>6336</v>
      </c>
      <c s="36" t="s">
        <v>85</v>
      </c>
      <c s="37">
        <v>16</v>
      </c>
      <c s="36">
        <v>0</v>
      </c>
      <c s="36">
        <f>ROUND(G430*H430,6)</f>
      </c>
      <c r="L430" s="38">
        <v>0</v>
      </c>
      <c s="32">
        <f>ROUND(ROUND(L430,2)*ROUND(G430,3),2)</f>
      </c>
      <c s="36" t="s">
        <v>316</v>
      </c>
      <c>
        <f>(M430*21)/100</f>
      </c>
      <c t="s">
        <v>28</v>
      </c>
    </row>
    <row r="431" spans="1:5" ht="12.75">
      <c r="A431" s="35" t="s">
        <v>55</v>
      </c>
      <c r="E431" s="39" t="s">
        <v>6336</v>
      </c>
    </row>
    <row r="432" spans="1:5" ht="12.75">
      <c r="A432" s="35" t="s">
        <v>56</v>
      </c>
      <c r="E432" s="40" t="s">
        <v>5</v>
      </c>
    </row>
    <row r="433" spans="1:5" ht="12.75">
      <c r="A433" t="s">
        <v>57</v>
      </c>
      <c r="E433" s="39" t="s">
        <v>5</v>
      </c>
    </row>
    <row r="434" spans="1:16" ht="25.5">
      <c r="A434" t="s">
        <v>50</v>
      </c>
      <c s="34" t="s">
        <v>2191</v>
      </c>
      <c s="34" t="s">
        <v>6337</v>
      </c>
      <c s="35" t="s">
        <v>5</v>
      </c>
      <c s="6" t="s">
        <v>6338</v>
      </c>
      <c s="36" t="s">
        <v>85</v>
      </c>
      <c s="37">
        <v>12</v>
      </c>
      <c s="36">
        <v>0</v>
      </c>
      <c s="36">
        <f>ROUND(G434*H434,6)</f>
      </c>
      <c r="L434" s="38">
        <v>0</v>
      </c>
      <c s="32">
        <f>ROUND(ROUND(L434,2)*ROUND(G434,3),2)</f>
      </c>
      <c s="36" t="s">
        <v>98</v>
      </c>
      <c>
        <f>(M434*21)/100</f>
      </c>
      <c t="s">
        <v>28</v>
      </c>
    </row>
    <row r="435" spans="1:5" ht="25.5">
      <c r="A435" s="35" t="s">
        <v>55</v>
      </c>
      <c r="E435" s="39" t="s">
        <v>6338</v>
      </c>
    </row>
    <row r="436" spans="1:5" ht="12.75">
      <c r="A436" s="35" t="s">
        <v>56</v>
      </c>
      <c r="E436" s="40" t="s">
        <v>5</v>
      </c>
    </row>
    <row r="437" spans="1:5" ht="12.75">
      <c r="A437" t="s">
        <v>57</v>
      </c>
      <c r="E437" s="39" t="s">
        <v>5</v>
      </c>
    </row>
    <row r="438" spans="1:16" ht="25.5">
      <c r="A438" t="s">
        <v>50</v>
      </c>
      <c s="34" t="s">
        <v>2195</v>
      </c>
      <c s="34" t="s">
        <v>6339</v>
      </c>
      <c s="35" t="s">
        <v>5</v>
      </c>
      <c s="6" t="s">
        <v>6340</v>
      </c>
      <c s="36" t="s">
        <v>85</v>
      </c>
      <c s="37">
        <v>8</v>
      </c>
      <c s="36">
        <v>0</v>
      </c>
      <c s="36">
        <f>ROUND(G438*H438,6)</f>
      </c>
      <c r="L438" s="38">
        <v>0</v>
      </c>
      <c s="32">
        <f>ROUND(ROUND(L438,2)*ROUND(G438,3),2)</f>
      </c>
      <c s="36" t="s">
        <v>98</v>
      </c>
      <c>
        <f>(M438*21)/100</f>
      </c>
      <c t="s">
        <v>28</v>
      </c>
    </row>
    <row r="439" spans="1:5" ht="25.5">
      <c r="A439" s="35" t="s">
        <v>55</v>
      </c>
      <c r="E439" s="39" t="s">
        <v>6340</v>
      </c>
    </row>
    <row r="440" spans="1:5" ht="12.75">
      <c r="A440" s="35" t="s">
        <v>56</v>
      </c>
      <c r="E440" s="40" t="s">
        <v>5</v>
      </c>
    </row>
    <row r="441" spans="1:5" ht="12.75">
      <c r="A441" t="s">
        <v>57</v>
      </c>
      <c r="E441" s="39" t="s">
        <v>5</v>
      </c>
    </row>
    <row r="442" spans="1:16" ht="25.5">
      <c r="A442" t="s">
        <v>50</v>
      </c>
      <c s="34" t="s">
        <v>2200</v>
      </c>
      <c s="34" t="s">
        <v>6341</v>
      </c>
      <c s="35" t="s">
        <v>5</v>
      </c>
      <c s="6" t="s">
        <v>6342</v>
      </c>
      <c s="36" t="s">
        <v>85</v>
      </c>
      <c s="37">
        <v>10</v>
      </c>
      <c s="36">
        <v>0</v>
      </c>
      <c s="36">
        <f>ROUND(G442*H442,6)</f>
      </c>
      <c r="L442" s="38">
        <v>0</v>
      </c>
      <c s="32">
        <f>ROUND(ROUND(L442,2)*ROUND(G442,3),2)</f>
      </c>
      <c s="36" t="s">
        <v>98</v>
      </c>
      <c>
        <f>(M442*21)/100</f>
      </c>
      <c t="s">
        <v>28</v>
      </c>
    </row>
    <row r="443" spans="1:5" ht="25.5">
      <c r="A443" s="35" t="s">
        <v>55</v>
      </c>
      <c r="E443" s="39" t="s">
        <v>6342</v>
      </c>
    </row>
    <row r="444" spans="1:5" ht="12.75">
      <c r="A444" s="35" t="s">
        <v>56</v>
      </c>
      <c r="E444" s="40" t="s">
        <v>5</v>
      </c>
    </row>
    <row r="445" spans="1:5" ht="12.75">
      <c r="A445" t="s">
        <v>57</v>
      </c>
      <c r="E445" s="39" t="s">
        <v>5</v>
      </c>
    </row>
    <row r="446" spans="1:16" ht="12.75">
      <c r="A446" t="s">
        <v>50</v>
      </c>
      <c s="34" t="s">
        <v>2203</v>
      </c>
      <c s="34" t="s">
        <v>6343</v>
      </c>
      <c s="35" t="s">
        <v>5</v>
      </c>
      <c s="6" t="s">
        <v>6344</v>
      </c>
      <c s="36" t="s">
        <v>85</v>
      </c>
      <c s="37">
        <v>20</v>
      </c>
      <c s="36">
        <v>0</v>
      </c>
      <c s="36">
        <f>ROUND(G446*H446,6)</f>
      </c>
      <c r="L446" s="38">
        <v>0</v>
      </c>
      <c s="32">
        <f>ROUND(ROUND(L446,2)*ROUND(G446,3),2)</f>
      </c>
      <c s="36" t="s">
        <v>316</v>
      </c>
      <c>
        <f>(M446*21)/100</f>
      </c>
      <c t="s">
        <v>28</v>
      </c>
    </row>
    <row r="447" spans="1:5" ht="12.75">
      <c r="A447" s="35" t="s">
        <v>55</v>
      </c>
      <c r="E447" s="39" t="s">
        <v>6344</v>
      </c>
    </row>
    <row r="448" spans="1:5" ht="12.75">
      <c r="A448" s="35" t="s">
        <v>56</v>
      </c>
      <c r="E448" s="40" t="s">
        <v>5</v>
      </c>
    </row>
    <row r="449" spans="1:5" ht="12.75">
      <c r="A449" t="s">
        <v>57</v>
      </c>
      <c r="E449" s="39" t="s">
        <v>5</v>
      </c>
    </row>
    <row r="450" spans="1:16" ht="12.75">
      <c r="A450" t="s">
        <v>50</v>
      </c>
      <c s="34" t="s">
        <v>2206</v>
      </c>
      <c s="34" t="s">
        <v>6345</v>
      </c>
      <c s="35" t="s">
        <v>5</v>
      </c>
      <c s="6" t="s">
        <v>6346</v>
      </c>
      <c s="36" t="s">
        <v>85</v>
      </c>
      <c s="37">
        <v>16</v>
      </c>
      <c s="36">
        <v>0</v>
      </c>
      <c s="36">
        <f>ROUND(G450*H450,6)</f>
      </c>
      <c r="L450" s="38">
        <v>0</v>
      </c>
      <c s="32">
        <f>ROUND(ROUND(L450,2)*ROUND(G450,3),2)</f>
      </c>
      <c s="36" t="s">
        <v>98</v>
      </c>
      <c>
        <f>(M450*21)/100</f>
      </c>
      <c t="s">
        <v>28</v>
      </c>
    </row>
    <row r="451" spans="1:5" ht="12.75">
      <c r="A451" s="35" t="s">
        <v>55</v>
      </c>
      <c r="E451" s="39" t="s">
        <v>6346</v>
      </c>
    </row>
    <row r="452" spans="1:5" ht="12.75">
      <c r="A452" s="35" t="s">
        <v>56</v>
      </c>
      <c r="E452" s="40" t="s">
        <v>5</v>
      </c>
    </row>
    <row r="453" spans="1:5" ht="12.75">
      <c r="A453" t="s">
        <v>57</v>
      </c>
      <c r="E453" s="39" t="s">
        <v>5</v>
      </c>
    </row>
    <row r="454" spans="1:16" ht="12.75">
      <c r="A454" t="s">
        <v>50</v>
      </c>
      <c s="34" t="s">
        <v>2209</v>
      </c>
      <c s="34" t="s">
        <v>6347</v>
      </c>
      <c s="35" t="s">
        <v>5</v>
      </c>
      <c s="6" t="s">
        <v>6348</v>
      </c>
      <c s="36" t="s">
        <v>85</v>
      </c>
      <c s="37">
        <v>16</v>
      </c>
      <c s="36">
        <v>0</v>
      </c>
      <c s="36">
        <f>ROUND(G454*H454,6)</f>
      </c>
      <c r="L454" s="38">
        <v>0</v>
      </c>
      <c s="32">
        <f>ROUND(ROUND(L454,2)*ROUND(G454,3),2)</f>
      </c>
      <c s="36" t="s">
        <v>316</v>
      </c>
      <c>
        <f>(M454*21)/100</f>
      </c>
      <c t="s">
        <v>28</v>
      </c>
    </row>
    <row r="455" spans="1:5" ht="12.75">
      <c r="A455" s="35" t="s">
        <v>55</v>
      </c>
      <c r="E455" s="39" t="s">
        <v>6348</v>
      </c>
    </row>
    <row r="456" spans="1:5" ht="12.75">
      <c r="A456" s="35" t="s">
        <v>56</v>
      </c>
      <c r="E456" s="40" t="s">
        <v>5</v>
      </c>
    </row>
    <row r="457" spans="1:5" ht="12.75">
      <c r="A457" t="s">
        <v>57</v>
      </c>
      <c r="E457" s="39" t="s">
        <v>5</v>
      </c>
    </row>
    <row r="458" spans="1:16" ht="12.75">
      <c r="A458" t="s">
        <v>50</v>
      </c>
      <c s="34" t="s">
        <v>2212</v>
      </c>
      <c s="34" t="s">
        <v>6349</v>
      </c>
      <c s="35" t="s">
        <v>5</v>
      </c>
      <c s="6" t="s">
        <v>6350</v>
      </c>
      <c s="36" t="s">
        <v>85</v>
      </c>
      <c s="37">
        <v>88</v>
      </c>
      <c s="36">
        <v>0</v>
      </c>
      <c s="36">
        <f>ROUND(G458*H458,6)</f>
      </c>
      <c r="L458" s="38">
        <v>0</v>
      </c>
      <c s="32">
        <f>ROUND(ROUND(L458,2)*ROUND(G458,3),2)</f>
      </c>
      <c s="36" t="s">
        <v>98</v>
      </c>
      <c>
        <f>(M458*21)/100</f>
      </c>
      <c t="s">
        <v>28</v>
      </c>
    </row>
    <row r="459" spans="1:5" ht="12.75">
      <c r="A459" s="35" t="s">
        <v>55</v>
      </c>
      <c r="E459" s="39" t="s">
        <v>6350</v>
      </c>
    </row>
    <row r="460" spans="1:5" ht="12.75">
      <c r="A460" s="35" t="s">
        <v>56</v>
      </c>
      <c r="E460" s="40" t="s">
        <v>5</v>
      </c>
    </row>
    <row r="461" spans="1:5" ht="12.75">
      <c r="A461" t="s">
        <v>57</v>
      </c>
      <c r="E461" s="39" t="s">
        <v>5</v>
      </c>
    </row>
    <row r="462" spans="1:16" ht="12.75">
      <c r="A462" t="s">
        <v>50</v>
      </c>
      <c s="34" t="s">
        <v>1594</v>
      </c>
      <c s="34" t="s">
        <v>6351</v>
      </c>
      <c s="35" t="s">
        <v>5</v>
      </c>
      <c s="6" t="s">
        <v>6352</v>
      </c>
      <c s="36" t="s">
        <v>85</v>
      </c>
      <c s="37">
        <v>88</v>
      </c>
      <c s="36">
        <v>0</v>
      </c>
      <c s="36">
        <f>ROUND(G462*H462,6)</f>
      </c>
      <c r="L462" s="38">
        <v>0</v>
      </c>
      <c s="32">
        <f>ROUND(ROUND(L462,2)*ROUND(G462,3),2)</f>
      </c>
      <c s="36" t="s">
        <v>316</v>
      </c>
      <c>
        <f>(M462*21)/100</f>
      </c>
      <c t="s">
        <v>28</v>
      </c>
    </row>
    <row r="463" spans="1:5" ht="12.75">
      <c r="A463" s="35" t="s">
        <v>55</v>
      </c>
      <c r="E463" s="39" t="s">
        <v>6352</v>
      </c>
    </row>
    <row r="464" spans="1:5" ht="12.75">
      <c r="A464" s="35" t="s">
        <v>56</v>
      </c>
      <c r="E464" s="40" t="s">
        <v>5</v>
      </c>
    </row>
    <row r="465" spans="1:5" ht="12.75">
      <c r="A465" t="s">
        <v>57</v>
      </c>
      <c r="E465" s="39" t="s">
        <v>5</v>
      </c>
    </row>
    <row r="466" spans="1:16" ht="12.75">
      <c r="A466" t="s">
        <v>50</v>
      </c>
      <c s="34" t="s">
        <v>2216</v>
      </c>
      <c s="34" t="s">
        <v>6353</v>
      </c>
      <c s="35" t="s">
        <v>5</v>
      </c>
      <c s="6" t="s">
        <v>6354</v>
      </c>
      <c s="36" t="s">
        <v>85</v>
      </c>
      <c s="37">
        <v>66</v>
      </c>
      <c s="36">
        <v>0</v>
      </c>
      <c s="36">
        <f>ROUND(G466*H466,6)</f>
      </c>
      <c r="L466" s="38">
        <v>0</v>
      </c>
      <c s="32">
        <f>ROUND(ROUND(L466,2)*ROUND(G466,3),2)</f>
      </c>
      <c s="36" t="s">
        <v>98</v>
      </c>
      <c>
        <f>(M466*21)/100</f>
      </c>
      <c t="s">
        <v>28</v>
      </c>
    </row>
    <row r="467" spans="1:5" ht="12.75">
      <c r="A467" s="35" t="s">
        <v>55</v>
      </c>
      <c r="E467" s="39" t="s">
        <v>6354</v>
      </c>
    </row>
    <row r="468" spans="1:5" ht="12.75">
      <c r="A468" s="35" t="s">
        <v>56</v>
      </c>
      <c r="E468" s="40" t="s">
        <v>5</v>
      </c>
    </row>
    <row r="469" spans="1:5" ht="12.75">
      <c r="A469" t="s">
        <v>57</v>
      </c>
      <c r="E469" s="39" t="s">
        <v>5</v>
      </c>
    </row>
    <row r="470" spans="1:16" ht="12.75">
      <c r="A470" t="s">
        <v>50</v>
      </c>
      <c s="34" t="s">
        <v>1598</v>
      </c>
      <c s="34" t="s">
        <v>6355</v>
      </c>
      <c s="35" t="s">
        <v>5</v>
      </c>
      <c s="6" t="s">
        <v>6356</v>
      </c>
      <c s="36" t="s">
        <v>85</v>
      </c>
      <c s="37">
        <v>66</v>
      </c>
      <c s="36">
        <v>0</v>
      </c>
      <c s="36">
        <f>ROUND(G470*H470,6)</f>
      </c>
      <c r="L470" s="38">
        <v>0</v>
      </c>
      <c s="32">
        <f>ROUND(ROUND(L470,2)*ROUND(G470,3),2)</f>
      </c>
      <c s="36" t="s">
        <v>316</v>
      </c>
      <c>
        <f>(M470*21)/100</f>
      </c>
      <c t="s">
        <v>28</v>
      </c>
    </row>
    <row r="471" spans="1:5" ht="12.75">
      <c r="A471" s="35" t="s">
        <v>55</v>
      </c>
      <c r="E471" s="39" t="s">
        <v>6356</v>
      </c>
    </row>
    <row r="472" spans="1:5" ht="12.75">
      <c r="A472" s="35" t="s">
        <v>56</v>
      </c>
      <c r="E472" s="40" t="s">
        <v>5</v>
      </c>
    </row>
    <row r="473" spans="1:5" ht="12.75">
      <c r="A473" t="s">
        <v>57</v>
      </c>
      <c r="E473" s="39" t="s">
        <v>5</v>
      </c>
    </row>
    <row r="474" spans="1:16" ht="12.75">
      <c r="A474" t="s">
        <v>50</v>
      </c>
      <c s="34" t="s">
        <v>2220</v>
      </c>
      <c s="34" t="s">
        <v>6357</v>
      </c>
      <c s="35" t="s">
        <v>5</v>
      </c>
      <c s="6" t="s">
        <v>6358</v>
      </c>
      <c s="36" t="s">
        <v>85</v>
      </c>
      <c s="37">
        <v>33</v>
      </c>
      <c s="36">
        <v>0</v>
      </c>
      <c s="36">
        <f>ROUND(G474*H474,6)</f>
      </c>
      <c r="L474" s="38">
        <v>0</v>
      </c>
      <c s="32">
        <f>ROUND(ROUND(L474,2)*ROUND(G474,3),2)</f>
      </c>
      <c s="36" t="s">
        <v>98</v>
      </c>
      <c>
        <f>(M474*21)/100</f>
      </c>
      <c t="s">
        <v>28</v>
      </c>
    </row>
    <row r="475" spans="1:5" ht="12.75">
      <c r="A475" s="35" t="s">
        <v>55</v>
      </c>
      <c r="E475" s="39" t="s">
        <v>6358</v>
      </c>
    </row>
    <row r="476" spans="1:5" ht="12.75">
      <c r="A476" s="35" t="s">
        <v>56</v>
      </c>
      <c r="E476" s="40" t="s">
        <v>5</v>
      </c>
    </row>
    <row r="477" spans="1:5" ht="12.75">
      <c r="A477" t="s">
        <v>57</v>
      </c>
      <c r="E477" s="39" t="s">
        <v>5</v>
      </c>
    </row>
    <row r="478" spans="1:16" ht="12.75">
      <c r="A478" t="s">
        <v>50</v>
      </c>
      <c s="34" t="s">
        <v>1602</v>
      </c>
      <c s="34" t="s">
        <v>6359</v>
      </c>
      <c s="35" t="s">
        <v>5</v>
      </c>
      <c s="6" t="s">
        <v>6360</v>
      </c>
      <c s="36" t="s">
        <v>85</v>
      </c>
      <c s="37">
        <v>10</v>
      </c>
      <c s="36">
        <v>0</v>
      </c>
      <c s="36">
        <f>ROUND(G478*H478,6)</f>
      </c>
      <c r="L478" s="38">
        <v>0</v>
      </c>
      <c s="32">
        <f>ROUND(ROUND(L478,2)*ROUND(G478,3),2)</f>
      </c>
      <c s="36" t="s">
        <v>98</v>
      </c>
      <c>
        <f>(M478*21)/100</f>
      </c>
      <c t="s">
        <v>28</v>
      </c>
    </row>
    <row r="479" spans="1:5" ht="12.75">
      <c r="A479" s="35" t="s">
        <v>55</v>
      </c>
      <c r="E479" s="39" t="s">
        <v>6360</v>
      </c>
    </row>
    <row r="480" spans="1:5" ht="12.75">
      <c r="A480" s="35" t="s">
        <v>56</v>
      </c>
      <c r="E480" s="40" t="s">
        <v>5</v>
      </c>
    </row>
    <row r="481" spans="1:5" ht="12.75">
      <c r="A481" t="s">
        <v>57</v>
      </c>
      <c r="E481" s="39" t="s">
        <v>5</v>
      </c>
    </row>
    <row r="482" spans="1:16" ht="12.75">
      <c r="A482" t="s">
        <v>50</v>
      </c>
      <c s="34" t="s">
        <v>1606</v>
      </c>
      <c s="34" t="s">
        <v>6361</v>
      </c>
      <c s="35" t="s">
        <v>5</v>
      </c>
      <c s="6" t="s">
        <v>6362</v>
      </c>
      <c s="36" t="s">
        <v>85</v>
      </c>
      <c s="37">
        <v>8</v>
      </c>
      <c s="36">
        <v>0</v>
      </c>
      <c s="36">
        <f>ROUND(G482*H482,6)</f>
      </c>
      <c r="L482" s="38">
        <v>0</v>
      </c>
      <c s="32">
        <f>ROUND(ROUND(L482,2)*ROUND(G482,3),2)</f>
      </c>
      <c s="36" t="s">
        <v>98</v>
      </c>
      <c>
        <f>(M482*21)/100</f>
      </c>
      <c t="s">
        <v>28</v>
      </c>
    </row>
    <row r="483" spans="1:5" ht="12.75">
      <c r="A483" s="35" t="s">
        <v>55</v>
      </c>
      <c r="E483" s="39" t="s">
        <v>6362</v>
      </c>
    </row>
    <row r="484" spans="1:5" ht="12.75">
      <c r="A484" s="35" t="s">
        <v>56</v>
      </c>
      <c r="E484" s="40" t="s">
        <v>5</v>
      </c>
    </row>
    <row r="485" spans="1:5" ht="12.75">
      <c r="A485" t="s">
        <v>57</v>
      </c>
      <c r="E485" s="39" t="s">
        <v>5</v>
      </c>
    </row>
    <row r="486" spans="1:16" ht="12.75">
      <c r="A486" t="s">
        <v>50</v>
      </c>
      <c s="34" t="s">
        <v>2224</v>
      </c>
      <c s="34" t="s">
        <v>6363</v>
      </c>
      <c s="35" t="s">
        <v>5</v>
      </c>
      <c s="6" t="s">
        <v>6364</v>
      </c>
      <c s="36" t="s">
        <v>85</v>
      </c>
      <c s="37">
        <v>51</v>
      </c>
      <c s="36">
        <v>0</v>
      </c>
      <c s="36">
        <f>ROUND(G486*H486,6)</f>
      </c>
      <c r="L486" s="38">
        <v>0</v>
      </c>
      <c s="32">
        <f>ROUND(ROUND(L486,2)*ROUND(G486,3),2)</f>
      </c>
      <c s="36" t="s">
        <v>98</v>
      </c>
      <c>
        <f>(M486*21)/100</f>
      </c>
      <c t="s">
        <v>28</v>
      </c>
    </row>
    <row r="487" spans="1:5" ht="12.75">
      <c r="A487" s="35" t="s">
        <v>55</v>
      </c>
      <c r="E487" s="39" t="s">
        <v>6364</v>
      </c>
    </row>
    <row r="488" spans="1:5" ht="12.75">
      <c r="A488" s="35" t="s">
        <v>56</v>
      </c>
      <c r="E488" s="40" t="s">
        <v>5</v>
      </c>
    </row>
    <row r="489" spans="1:5" ht="12.75">
      <c r="A489" t="s">
        <v>57</v>
      </c>
      <c r="E489" s="39" t="s">
        <v>5</v>
      </c>
    </row>
    <row r="490" spans="1:16" ht="12.75">
      <c r="A490" t="s">
        <v>50</v>
      </c>
      <c s="34" t="s">
        <v>1610</v>
      </c>
      <c s="34" t="s">
        <v>6365</v>
      </c>
      <c s="35" t="s">
        <v>5</v>
      </c>
      <c s="6" t="s">
        <v>6366</v>
      </c>
      <c s="36" t="s">
        <v>85</v>
      </c>
      <c s="37">
        <v>51</v>
      </c>
      <c s="36">
        <v>0</v>
      </c>
      <c s="36">
        <f>ROUND(G490*H490,6)</f>
      </c>
      <c r="L490" s="38">
        <v>0</v>
      </c>
      <c s="32">
        <f>ROUND(ROUND(L490,2)*ROUND(G490,3),2)</f>
      </c>
      <c s="36" t="s">
        <v>316</v>
      </c>
      <c>
        <f>(M490*21)/100</f>
      </c>
      <c t="s">
        <v>28</v>
      </c>
    </row>
    <row r="491" spans="1:5" ht="12.75">
      <c r="A491" s="35" t="s">
        <v>55</v>
      </c>
      <c r="E491" s="39" t="s">
        <v>6366</v>
      </c>
    </row>
    <row r="492" spans="1:5" ht="12.75">
      <c r="A492" s="35" t="s">
        <v>56</v>
      </c>
      <c r="E492" s="40" t="s">
        <v>5</v>
      </c>
    </row>
    <row r="493" spans="1:5" ht="12.75">
      <c r="A493" t="s">
        <v>57</v>
      </c>
      <c r="E493" s="39" t="s">
        <v>5</v>
      </c>
    </row>
    <row r="494" spans="1:16" ht="25.5">
      <c r="A494" t="s">
        <v>50</v>
      </c>
      <c s="34" t="s">
        <v>1614</v>
      </c>
      <c s="34" t="s">
        <v>6367</v>
      </c>
      <c s="35" t="s">
        <v>5</v>
      </c>
      <c s="6" t="s">
        <v>6368</v>
      </c>
      <c s="36" t="s">
        <v>85</v>
      </c>
      <c s="37">
        <v>51</v>
      </c>
      <c s="36">
        <v>0</v>
      </c>
      <c s="36">
        <f>ROUND(G494*H494,6)</f>
      </c>
      <c r="L494" s="38">
        <v>0</v>
      </c>
      <c s="32">
        <f>ROUND(ROUND(L494,2)*ROUND(G494,3),2)</f>
      </c>
      <c s="36" t="s">
        <v>316</v>
      </c>
      <c>
        <f>(M494*21)/100</f>
      </c>
      <c t="s">
        <v>28</v>
      </c>
    </row>
    <row r="495" spans="1:5" ht="25.5">
      <c r="A495" s="35" t="s">
        <v>55</v>
      </c>
      <c r="E495" s="39" t="s">
        <v>6368</v>
      </c>
    </row>
    <row r="496" spans="1:5" ht="12.75">
      <c r="A496" s="35" t="s">
        <v>56</v>
      </c>
      <c r="E496" s="40" t="s">
        <v>5</v>
      </c>
    </row>
    <row r="497" spans="1:5" ht="12.75">
      <c r="A497" t="s">
        <v>57</v>
      </c>
      <c r="E497" s="39" t="s">
        <v>5</v>
      </c>
    </row>
    <row r="498" spans="1:16" ht="12.75">
      <c r="A498" t="s">
        <v>50</v>
      </c>
      <c s="34" t="s">
        <v>1619</v>
      </c>
      <c s="34" t="s">
        <v>6369</v>
      </c>
      <c s="35" t="s">
        <v>5</v>
      </c>
      <c s="6" t="s">
        <v>6370</v>
      </c>
      <c s="36" t="s">
        <v>85</v>
      </c>
      <c s="37">
        <v>27</v>
      </c>
      <c s="36">
        <v>0</v>
      </c>
      <c s="36">
        <f>ROUND(G498*H498,6)</f>
      </c>
      <c r="L498" s="38">
        <v>0</v>
      </c>
      <c s="32">
        <f>ROUND(ROUND(L498,2)*ROUND(G498,3),2)</f>
      </c>
      <c s="36" t="s">
        <v>98</v>
      </c>
      <c>
        <f>(M498*21)/100</f>
      </c>
      <c t="s">
        <v>28</v>
      </c>
    </row>
    <row r="499" spans="1:5" ht="12.75">
      <c r="A499" s="35" t="s">
        <v>55</v>
      </c>
      <c r="E499" s="39" t="s">
        <v>6370</v>
      </c>
    </row>
    <row r="500" spans="1:5" ht="12.75">
      <c r="A500" s="35" t="s">
        <v>56</v>
      </c>
      <c r="E500" s="40" t="s">
        <v>5</v>
      </c>
    </row>
    <row r="501" spans="1:5" ht="12.75">
      <c r="A501" t="s">
        <v>57</v>
      </c>
      <c r="E501" s="39" t="s">
        <v>5</v>
      </c>
    </row>
    <row r="502" spans="1:16" ht="12.75">
      <c r="A502" t="s">
        <v>50</v>
      </c>
      <c s="34" t="s">
        <v>5603</v>
      </c>
      <c s="34" t="s">
        <v>6371</v>
      </c>
      <c s="35" t="s">
        <v>5</v>
      </c>
      <c s="6" t="s">
        <v>6372</v>
      </c>
      <c s="36" t="s">
        <v>85</v>
      </c>
      <c s="37">
        <v>5</v>
      </c>
      <c s="36">
        <v>0</v>
      </c>
      <c s="36">
        <f>ROUND(G502*H502,6)</f>
      </c>
      <c r="L502" s="38">
        <v>0</v>
      </c>
      <c s="32">
        <f>ROUND(ROUND(L502,2)*ROUND(G502,3),2)</f>
      </c>
      <c s="36" t="s">
        <v>98</v>
      </c>
      <c>
        <f>(M502*21)/100</f>
      </c>
      <c t="s">
        <v>28</v>
      </c>
    </row>
    <row r="503" spans="1:5" ht="12.75">
      <c r="A503" s="35" t="s">
        <v>55</v>
      </c>
      <c r="E503" s="39" t="s">
        <v>6372</v>
      </c>
    </row>
    <row r="504" spans="1:5" ht="12.75">
      <c r="A504" s="35" t="s">
        <v>56</v>
      </c>
      <c r="E504" s="40" t="s">
        <v>5</v>
      </c>
    </row>
    <row r="505" spans="1:5" ht="12.75">
      <c r="A505" t="s">
        <v>57</v>
      </c>
      <c r="E505" s="39" t="s">
        <v>5</v>
      </c>
    </row>
    <row r="506" spans="1:16" ht="12.75">
      <c r="A506" t="s">
        <v>50</v>
      </c>
      <c s="34" t="s">
        <v>2251</v>
      </c>
      <c s="34" t="s">
        <v>6373</v>
      </c>
      <c s="35" t="s">
        <v>5</v>
      </c>
      <c s="6" t="s">
        <v>6366</v>
      </c>
      <c s="36" t="s">
        <v>85</v>
      </c>
      <c s="37">
        <v>32</v>
      </c>
      <c s="36">
        <v>0</v>
      </c>
      <c s="36">
        <f>ROUND(G506*H506,6)</f>
      </c>
      <c r="L506" s="38">
        <v>0</v>
      </c>
      <c s="32">
        <f>ROUND(ROUND(L506,2)*ROUND(G506,3),2)</f>
      </c>
      <c s="36" t="s">
        <v>316</v>
      </c>
      <c>
        <f>(M506*21)/100</f>
      </c>
      <c t="s">
        <v>28</v>
      </c>
    </row>
    <row r="507" spans="1:5" ht="12.75">
      <c r="A507" s="35" t="s">
        <v>55</v>
      </c>
      <c r="E507" s="39" t="s">
        <v>6366</v>
      </c>
    </row>
    <row r="508" spans="1:5" ht="12.75">
      <c r="A508" s="35" t="s">
        <v>56</v>
      </c>
      <c r="E508" s="40" t="s">
        <v>5</v>
      </c>
    </row>
    <row r="509" spans="1:5" ht="12.75">
      <c r="A509" t="s">
        <v>57</v>
      </c>
      <c r="E509" s="39" t="s">
        <v>5</v>
      </c>
    </row>
    <row r="510" spans="1:16" ht="12.75">
      <c r="A510" t="s">
        <v>50</v>
      </c>
      <c s="34" t="s">
        <v>2255</v>
      </c>
      <c s="34" t="s">
        <v>6374</v>
      </c>
      <c s="35" t="s">
        <v>5</v>
      </c>
      <c s="6" t="s">
        <v>6375</v>
      </c>
      <c s="36" t="s">
        <v>85</v>
      </c>
      <c s="37">
        <v>1</v>
      </c>
      <c s="36">
        <v>0</v>
      </c>
      <c s="36">
        <f>ROUND(G510*H510,6)</f>
      </c>
      <c r="L510" s="38">
        <v>0</v>
      </c>
      <c s="32">
        <f>ROUND(ROUND(L510,2)*ROUND(G510,3),2)</f>
      </c>
      <c s="36" t="s">
        <v>98</v>
      </c>
      <c>
        <f>(M510*21)/100</f>
      </c>
      <c t="s">
        <v>28</v>
      </c>
    </row>
    <row r="511" spans="1:5" ht="12.75">
      <c r="A511" s="35" t="s">
        <v>55</v>
      </c>
      <c r="E511" s="39" t="s">
        <v>6375</v>
      </c>
    </row>
    <row r="512" spans="1:5" ht="12.75">
      <c r="A512" s="35" t="s">
        <v>56</v>
      </c>
      <c r="E512" s="40" t="s">
        <v>5</v>
      </c>
    </row>
    <row r="513" spans="1:5" ht="12.75">
      <c r="A513" t="s">
        <v>57</v>
      </c>
      <c r="E513" s="39" t="s">
        <v>5</v>
      </c>
    </row>
    <row r="514" spans="1:16" ht="12.75">
      <c r="A514" t="s">
        <v>50</v>
      </c>
      <c s="34" t="s">
        <v>2259</v>
      </c>
      <c s="34" t="s">
        <v>6376</v>
      </c>
      <c s="35" t="s">
        <v>5</v>
      </c>
      <c s="6" t="s">
        <v>6377</v>
      </c>
      <c s="36" t="s">
        <v>85</v>
      </c>
      <c s="37">
        <v>1</v>
      </c>
      <c s="36">
        <v>0</v>
      </c>
      <c s="36">
        <f>ROUND(G514*H514,6)</f>
      </c>
      <c r="L514" s="38">
        <v>0</v>
      </c>
      <c s="32">
        <f>ROUND(ROUND(L514,2)*ROUND(G514,3),2)</f>
      </c>
      <c s="36" t="s">
        <v>316</v>
      </c>
      <c>
        <f>(M514*21)/100</f>
      </c>
      <c t="s">
        <v>28</v>
      </c>
    </row>
    <row r="515" spans="1:5" ht="12.75">
      <c r="A515" s="35" t="s">
        <v>55</v>
      </c>
      <c r="E515" s="39" t="s">
        <v>6377</v>
      </c>
    </row>
    <row r="516" spans="1:5" ht="12.75">
      <c r="A516" s="35" t="s">
        <v>56</v>
      </c>
      <c r="E516" s="40" t="s">
        <v>5</v>
      </c>
    </row>
    <row r="517" spans="1:5" ht="12.75">
      <c r="A517" t="s">
        <v>57</v>
      </c>
      <c r="E517" s="39" t="s">
        <v>5</v>
      </c>
    </row>
    <row r="518" spans="1:16" ht="25.5">
      <c r="A518" t="s">
        <v>50</v>
      </c>
      <c s="34" t="s">
        <v>2263</v>
      </c>
      <c s="34" t="s">
        <v>6378</v>
      </c>
      <c s="35" t="s">
        <v>5</v>
      </c>
      <c s="6" t="s">
        <v>6379</v>
      </c>
      <c s="36" t="s">
        <v>85</v>
      </c>
      <c s="37">
        <v>7</v>
      </c>
      <c s="36">
        <v>0</v>
      </c>
      <c s="36">
        <f>ROUND(G518*H518,6)</f>
      </c>
      <c r="L518" s="38">
        <v>0</v>
      </c>
      <c s="32">
        <f>ROUND(ROUND(L518,2)*ROUND(G518,3),2)</f>
      </c>
      <c s="36" t="s">
        <v>98</v>
      </c>
      <c>
        <f>(M518*21)/100</f>
      </c>
      <c t="s">
        <v>28</v>
      </c>
    </row>
    <row r="519" spans="1:5" ht="25.5">
      <c r="A519" s="35" t="s">
        <v>55</v>
      </c>
      <c r="E519" s="39" t="s">
        <v>6379</v>
      </c>
    </row>
    <row r="520" spans="1:5" ht="12.75">
      <c r="A520" s="35" t="s">
        <v>56</v>
      </c>
      <c r="E520" s="40" t="s">
        <v>5</v>
      </c>
    </row>
    <row r="521" spans="1:5" ht="12.75">
      <c r="A521" t="s">
        <v>57</v>
      </c>
      <c r="E521" s="39" t="s">
        <v>5</v>
      </c>
    </row>
    <row r="522" spans="1:16" ht="12.75">
      <c r="A522" t="s">
        <v>50</v>
      </c>
      <c s="34" t="s">
        <v>2267</v>
      </c>
      <c s="34" t="s">
        <v>6380</v>
      </c>
      <c s="35" t="s">
        <v>5</v>
      </c>
      <c s="6" t="s">
        <v>6381</v>
      </c>
      <c s="36" t="s">
        <v>85</v>
      </c>
      <c s="37">
        <v>2</v>
      </c>
      <c s="36">
        <v>0</v>
      </c>
      <c s="36">
        <f>ROUND(G522*H522,6)</f>
      </c>
      <c r="L522" s="38">
        <v>0</v>
      </c>
      <c s="32">
        <f>ROUND(ROUND(L522,2)*ROUND(G522,3),2)</f>
      </c>
      <c s="36" t="s">
        <v>98</v>
      </c>
      <c>
        <f>(M522*21)/100</f>
      </c>
      <c t="s">
        <v>28</v>
      </c>
    </row>
    <row r="523" spans="1:5" ht="12.75">
      <c r="A523" s="35" t="s">
        <v>55</v>
      </c>
      <c r="E523" s="39" t="s">
        <v>6381</v>
      </c>
    </row>
    <row r="524" spans="1:5" ht="12.75">
      <c r="A524" s="35" t="s">
        <v>56</v>
      </c>
      <c r="E524" s="40" t="s">
        <v>5</v>
      </c>
    </row>
    <row r="525" spans="1:5" ht="12.75">
      <c r="A525" t="s">
        <v>57</v>
      </c>
      <c r="E525" s="39" t="s">
        <v>5</v>
      </c>
    </row>
    <row r="526" spans="1:16" ht="12.75">
      <c r="A526" t="s">
        <v>50</v>
      </c>
      <c s="34" t="s">
        <v>2271</v>
      </c>
      <c s="34" t="s">
        <v>6382</v>
      </c>
      <c s="35" t="s">
        <v>5</v>
      </c>
      <c s="6" t="s">
        <v>6366</v>
      </c>
      <c s="36" t="s">
        <v>85</v>
      </c>
      <c s="37">
        <v>9</v>
      </c>
      <c s="36">
        <v>0</v>
      </c>
      <c s="36">
        <f>ROUND(G526*H526,6)</f>
      </c>
      <c r="L526" s="38">
        <v>0</v>
      </c>
      <c s="32">
        <f>ROUND(ROUND(L526,2)*ROUND(G526,3),2)</f>
      </c>
      <c s="36" t="s">
        <v>316</v>
      </c>
      <c>
        <f>(M526*21)/100</f>
      </c>
      <c t="s">
        <v>28</v>
      </c>
    </row>
    <row r="527" spans="1:5" ht="12.75">
      <c r="A527" s="35" t="s">
        <v>55</v>
      </c>
      <c r="E527" s="39" t="s">
        <v>6366</v>
      </c>
    </row>
    <row r="528" spans="1:5" ht="12.75">
      <c r="A528" s="35" t="s">
        <v>56</v>
      </c>
      <c r="E528" s="40" t="s">
        <v>5</v>
      </c>
    </row>
    <row r="529" spans="1:5" ht="12.75">
      <c r="A529" t="s">
        <v>57</v>
      </c>
      <c r="E529" s="39" t="s">
        <v>5</v>
      </c>
    </row>
    <row r="530" spans="1:16" ht="12.75">
      <c r="A530" t="s">
        <v>50</v>
      </c>
      <c s="34" t="s">
        <v>2275</v>
      </c>
      <c s="34" t="s">
        <v>6383</v>
      </c>
      <c s="35" t="s">
        <v>5</v>
      </c>
      <c s="6" t="s">
        <v>6384</v>
      </c>
      <c s="36" t="s">
        <v>85</v>
      </c>
      <c s="37">
        <v>5</v>
      </c>
      <c s="36">
        <v>0</v>
      </c>
      <c s="36">
        <f>ROUND(G530*H530,6)</f>
      </c>
      <c r="L530" s="38">
        <v>0</v>
      </c>
      <c s="32">
        <f>ROUND(ROUND(L530,2)*ROUND(G530,3),2)</f>
      </c>
      <c s="36" t="s">
        <v>98</v>
      </c>
      <c>
        <f>(M530*21)/100</f>
      </c>
      <c t="s">
        <v>28</v>
      </c>
    </row>
    <row r="531" spans="1:5" ht="12.75">
      <c r="A531" s="35" t="s">
        <v>55</v>
      </c>
      <c r="E531" s="39" t="s">
        <v>6384</v>
      </c>
    </row>
    <row r="532" spans="1:5" ht="12.75">
      <c r="A532" s="35" t="s">
        <v>56</v>
      </c>
      <c r="E532" s="40" t="s">
        <v>5</v>
      </c>
    </row>
    <row r="533" spans="1:5" ht="12.75">
      <c r="A533" t="s">
        <v>57</v>
      </c>
      <c r="E533" s="39" t="s">
        <v>5</v>
      </c>
    </row>
    <row r="534" spans="1:16" ht="12.75">
      <c r="A534" t="s">
        <v>50</v>
      </c>
      <c s="34" t="s">
        <v>2279</v>
      </c>
      <c s="34" t="s">
        <v>6385</v>
      </c>
      <c s="35" t="s">
        <v>5</v>
      </c>
      <c s="6" t="s">
        <v>6386</v>
      </c>
      <c s="36" t="s">
        <v>85</v>
      </c>
      <c s="37">
        <v>5</v>
      </c>
      <c s="36">
        <v>0</v>
      </c>
      <c s="36">
        <f>ROUND(G534*H534,6)</f>
      </c>
      <c r="L534" s="38">
        <v>0</v>
      </c>
      <c s="32">
        <f>ROUND(ROUND(L534,2)*ROUND(G534,3),2)</f>
      </c>
      <c s="36" t="s">
        <v>316</v>
      </c>
      <c>
        <f>(M534*21)/100</f>
      </c>
      <c t="s">
        <v>28</v>
      </c>
    </row>
    <row r="535" spans="1:5" ht="12.75">
      <c r="A535" s="35" t="s">
        <v>55</v>
      </c>
      <c r="E535" s="39" t="s">
        <v>6386</v>
      </c>
    </row>
    <row r="536" spans="1:5" ht="12.75">
      <c r="A536" s="35" t="s">
        <v>56</v>
      </c>
      <c r="E536" s="40" t="s">
        <v>5</v>
      </c>
    </row>
    <row r="537" spans="1:5" ht="12.75">
      <c r="A537" t="s">
        <v>57</v>
      </c>
      <c r="E537" s="39" t="s">
        <v>5</v>
      </c>
    </row>
    <row r="538" spans="1:16" ht="12.75">
      <c r="A538" t="s">
        <v>50</v>
      </c>
      <c s="34" t="s">
        <v>2283</v>
      </c>
      <c s="34" t="s">
        <v>6387</v>
      </c>
      <c s="35" t="s">
        <v>5</v>
      </c>
      <c s="6" t="s">
        <v>6388</v>
      </c>
      <c s="36" t="s">
        <v>85</v>
      </c>
      <c s="37">
        <v>2</v>
      </c>
      <c s="36">
        <v>0</v>
      </c>
      <c s="36">
        <f>ROUND(G538*H538,6)</f>
      </c>
      <c r="L538" s="38">
        <v>0</v>
      </c>
      <c s="32">
        <f>ROUND(ROUND(L538,2)*ROUND(G538,3),2)</f>
      </c>
      <c s="36" t="s">
        <v>98</v>
      </c>
      <c>
        <f>(M538*21)/100</f>
      </c>
      <c t="s">
        <v>28</v>
      </c>
    </row>
    <row r="539" spans="1:5" ht="12.75">
      <c r="A539" s="35" t="s">
        <v>55</v>
      </c>
      <c r="E539" s="39" t="s">
        <v>6388</v>
      </c>
    </row>
    <row r="540" spans="1:5" ht="12.75">
      <c r="A540" s="35" t="s">
        <v>56</v>
      </c>
      <c r="E540" s="40" t="s">
        <v>5</v>
      </c>
    </row>
    <row r="541" spans="1:5" ht="12.75">
      <c r="A541" t="s">
        <v>57</v>
      </c>
      <c r="E541" s="39" t="s">
        <v>5</v>
      </c>
    </row>
    <row r="542" spans="1:16" ht="25.5">
      <c r="A542" t="s">
        <v>50</v>
      </c>
      <c s="34" t="s">
        <v>2287</v>
      </c>
      <c s="34" t="s">
        <v>6389</v>
      </c>
      <c s="35" t="s">
        <v>5</v>
      </c>
      <c s="6" t="s">
        <v>6390</v>
      </c>
      <c s="36" t="s">
        <v>85</v>
      </c>
      <c s="37">
        <v>2</v>
      </c>
      <c s="36">
        <v>0</v>
      </c>
      <c s="36">
        <f>ROUND(G542*H542,6)</f>
      </c>
      <c r="L542" s="38">
        <v>0</v>
      </c>
      <c s="32">
        <f>ROUND(ROUND(L542,2)*ROUND(G542,3),2)</f>
      </c>
      <c s="36" t="s">
        <v>316</v>
      </c>
      <c>
        <f>(M542*21)/100</f>
      </c>
      <c t="s">
        <v>28</v>
      </c>
    </row>
    <row r="543" spans="1:5" ht="25.5">
      <c r="A543" s="35" t="s">
        <v>55</v>
      </c>
      <c r="E543" s="39" t="s">
        <v>6390</v>
      </c>
    </row>
    <row r="544" spans="1:5" ht="12.75">
      <c r="A544" s="35" t="s">
        <v>56</v>
      </c>
      <c r="E544" s="40" t="s">
        <v>5</v>
      </c>
    </row>
    <row r="545" spans="1:5" ht="12.75">
      <c r="A545" t="s">
        <v>57</v>
      </c>
      <c r="E545" s="39" t="s">
        <v>5</v>
      </c>
    </row>
    <row r="546" spans="1:16" ht="25.5">
      <c r="A546" t="s">
        <v>50</v>
      </c>
      <c s="34" t="s">
        <v>2291</v>
      </c>
      <c s="34" t="s">
        <v>6391</v>
      </c>
      <c s="35" t="s">
        <v>5</v>
      </c>
      <c s="6" t="s">
        <v>6392</v>
      </c>
      <c s="36" t="s">
        <v>85</v>
      </c>
      <c s="37">
        <v>14</v>
      </c>
      <c s="36">
        <v>0</v>
      </c>
      <c s="36">
        <f>ROUND(G546*H546,6)</f>
      </c>
      <c r="L546" s="38">
        <v>0</v>
      </c>
      <c s="32">
        <f>ROUND(ROUND(L546,2)*ROUND(G546,3),2)</f>
      </c>
      <c s="36" t="s">
        <v>98</v>
      </c>
      <c>
        <f>(M546*21)/100</f>
      </c>
      <c t="s">
        <v>28</v>
      </c>
    </row>
    <row r="547" spans="1:5" ht="25.5">
      <c r="A547" s="35" t="s">
        <v>55</v>
      </c>
      <c r="E547" s="39" t="s">
        <v>6392</v>
      </c>
    </row>
    <row r="548" spans="1:5" ht="12.75">
      <c r="A548" s="35" t="s">
        <v>56</v>
      </c>
      <c r="E548" s="40" t="s">
        <v>5</v>
      </c>
    </row>
    <row r="549" spans="1:5" ht="12.75">
      <c r="A549" t="s">
        <v>57</v>
      </c>
      <c r="E549" s="39" t="s">
        <v>5</v>
      </c>
    </row>
    <row r="550" spans="1:16" ht="12.75">
      <c r="A550" t="s">
        <v>50</v>
      </c>
      <c s="34" t="s">
        <v>2295</v>
      </c>
      <c s="34" t="s">
        <v>6393</v>
      </c>
      <c s="35" t="s">
        <v>5</v>
      </c>
      <c s="6" t="s">
        <v>6394</v>
      </c>
      <c s="36" t="s">
        <v>6395</v>
      </c>
      <c s="37">
        <v>14</v>
      </c>
      <c s="36">
        <v>0</v>
      </c>
      <c s="36">
        <f>ROUND(G550*H550,6)</f>
      </c>
      <c r="L550" s="38">
        <v>0</v>
      </c>
      <c s="32">
        <f>ROUND(ROUND(L550,2)*ROUND(G550,3),2)</f>
      </c>
      <c s="36" t="s">
        <v>98</v>
      </c>
      <c>
        <f>(M550*21)/100</f>
      </c>
      <c t="s">
        <v>28</v>
      </c>
    </row>
    <row r="551" spans="1:5" ht="12.75">
      <c r="A551" s="35" t="s">
        <v>55</v>
      </c>
      <c r="E551" s="39" t="s">
        <v>6394</v>
      </c>
    </row>
    <row r="552" spans="1:5" ht="12.75">
      <c r="A552" s="35" t="s">
        <v>56</v>
      </c>
      <c r="E552" s="40" t="s">
        <v>5</v>
      </c>
    </row>
    <row r="553" spans="1:5" ht="12.75">
      <c r="A553" t="s">
        <v>57</v>
      </c>
      <c r="E553" s="39" t="s">
        <v>5</v>
      </c>
    </row>
    <row r="554" spans="1:16" ht="25.5">
      <c r="A554" t="s">
        <v>50</v>
      </c>
      <c s="34" t="s">
        <v>2299</v>
      </c>
      <c s="34" t="s">
        <v>6396</v>
      </c>
      <c s="35" t="s">
        <v>5</v>
      </c>
      <c s="6" t="s">
        <v>6397</v>
      </c>
      <c s="36" t="s">
        <v>85</v>
      </c>
      <c s="37">
        <v>14</v>
      </c>
      <c s="36">
        <v>0</v>
      </c>
      <c s="36">
        <f>ROUND(G554*H554,6)</f>
      </c>
      <c r="L554" s="38">
        <v>0</v>
      </c>
      <c s="32">
        <f>ROUND(ROUND(L554,2)*ROUND(G554,3),2)</f>
      </c>
      <c s="36" t="s">
        <v>316</v>
      </c>
      <c>
        <f>(M554*21)/100</f>
      </c>
      <c t="s">
        <v>28</v>
      </c>
    </row>
    <row r="555" spans="1:5" ht="25.5">
      <c r="A555" s="35" t="s">
        <v>55</v>
      </c>
      <c r="E555" s="39" t="s">
        <v>6397</v>
      </c>
    </row>
    <row r="556" spans="1:5" ht="12.75">
      <c r="A556" s="35" t="s">
        <v>56</v>
      </c>
      <c r="E556" s="40" t="s">
        <v>5</v>
      </c>
    </row>
    <row r="557" spans="1:5" ht="12.75">
      <c r="A557" t="s">
        <v>57</v>
      </c>
      <c r="E557" s="39" t="s">
        <v>5</v>
      </c>
    </row>
    <row r="558" spans="1:16" ht="38.25">
      <c r="A558" t="s">
        <v>50</v>
      </c>
      <c s="34" t="s">
        <v>2303</v>
      </c>
      <c s="34" t="s">
        <v>6398</v>
      </c>
      <c s="35" t="s">
        <v>5</v>
      </c>
      <c s="6" t="s">
        <v>6399</v>
      </c>
      <c s="36" t="s">
        <v>85</v>
      </c>
      <c s="37">
        <v>2</v>
      </c>
      <c s="36">
        <v>0</v>
      </c>
      <c s="36">
        <f>ROUND(G558*H558,6)</f>
      </c>
      <c r="L558" s="38">
        <v>0</v>
      </c>
      <c s="32">
        <f>ROUND(ROUND(L558,2)*ROUND(G558,3),2)</f>
      </c>
      <c s="36" t="s">
        <v>98</v>
      </c>
      <c>
        <f>(M558*21)/100</f>
      </c>
      <c t="s">
        <v>28</v>
      </c>
    </row>
    <row r="559" spans="1:5" ht="38.25">
      <c r="A559" s="35" t="s">
        <v>55</v>
      </c>
      <c r="E559" s="39" t="s">
        <v>6400</v>
      </c>
    </row>
    <row r="560" spans="1:5" ht="12.75">
      <c r="A560" s="35" t="s">
        <v>56</v>
      </c>
      <c r="E560" s="40" t="s">
        <v>5</v>
      </c>
    </row>
    <row r="561" spans="1:5" ht="12.75">
      <c r="A561" t="s">
        <v>57</v>
      </c>
      <c r="E561" s="39" t="s">
        <v>5</v>
      </c>
    </row>
    <row r="562" spans="1:16" ht="25.5">
      <c r="A562" t="s">
        <v>50</v>
      </c>
      <c s="34" t="s">
        <v>2308</v>
      </c>
      <c s="34" t="s">
        <v>6401</v>
      </c>
      <c s="35" t="s">
        <v>5</v>
      </c>
      <c s="6" t="s">
        <v>6402</v>
      </c>
      <c s="36" t="s">
        <v>85</v>
      </c>
      <c s="37">
        <v>4</v>
      </c>
      <c s="36">
        <v>0</v>
      </c>
      <c s="36">
        <f>ROUND(G562*H562,6)</f>
      </c>
      <c r="L562" s="38">
        <v>0</v>
      </c>
      <c s="32">
        <f>ROUND(ROUND(L562,2)*ROUND(G562,3),2)</f>
      </c>
      <c s="36" t="s">
        <v>98</v>
      </c>
      <c>
        <f>(M562*21)/100</f>
      </c>
      <c t="s">
        <v>28</v>
      </c>
    </row>
    <row r="563" spans="1:5" ht="25.5">
      <c r="A563" s="35" t="s">
        <v>55</v>
      </c>
      <c r="E563" s="39" t="s">
        <v>6402</v>
      </c>
    </row>
    <row r="564" spans="1:5" ht="12.75">
      <c r="A564" s="35" t="s">
        <v>56</v>
      </c>
      <c r="E564" s="40" t="s">
        <v>5</v>
      </c>
    </row>
    <row r="565" spans="1:5" ht="12.75">
      <c r="A565" t="s">
        <v>57</v>
      </c>
      <c r="E565" s="39" t="s">
        <v>5</v>
      </c>
    </row>
    <row r="566" spans="1:16" ht="12.75">
      <c r="A566" t="s">
        <v>50</v>
      </c>
      <c s="34" t="s">
        <v>5627</v>
      </c>
      <c s="34" t="s">
        <v>6403</v>
      </c>
      <c s="35" t="s">
        <v>5</v>
      </c>
      <c s="6" t="s">
        <v>6404</v>
      </c>
      <c s="36" t="s">
        <v>85</v>
      </c>
      <c s="37">
        <v>6</v>
      </c>
      <c s="36">
        <v>0</v>
      </c>
      <c s="36">
        <f>ROUND(G566*H566,6)</f>
      </c>
      <c r="L566" s="38">
        <v>0</v>
      </c>
      <c s="32">
        <f>ROUND(ROUND(L566,2)*ROUND(G566,3),2)</f>
      </c>
      <c s="36" t="s">
        <v>316</v>
      </c>
      <c>
        <f>(M566*21)/100</f>
      </c>
      <c t="s">
        <v>28</v>
      </c>
    </row>
    <row r="567" spans="1:5" ht="12.75">
      <c r="A567" s="35" t="s">
        <v>55</v>
      </c>
      <c r="E567" s="39" t="s">
        <v>6404</v>
      </c>
    </row>
    <row r="568" spans="1:5" ht="12.75">
      <c r="A568" s="35" t="s">
        <v>56</v>
      </c>
      <c r="E568" s="40" t="s">
        <v>5</v>
      </c>
    </row>
    <row r="569" spans="1:5" ht="12.75">
      <c r="A569" t="s">
        <v>57</v>
      </c>
      <c r="E569" s="39" t="s">
        <v>5</v>
      </c>
    </row>
    <row r="570" spans="1:16" ht="25.5">
      <c r="A570" t="s">
        <v>50</v>
      </c>
      <c s="34" t="s">
        <v>2370</v>
      </c>
      <c s="34" t="s">
        <v>6405</v>
      </c>
      <c s="35" t="s">
        <v>5</v>
      </c>
      <c s="6" t="s">
        <v>6406</v>
      </c>
      <c s="36" t="s">
        <v>85</v>
      </c>
      <c s="37">
        <v>1</v>
      </c>
      <c s="36">
        <v>0</v>
      </c>
      <c s="36">
        <f>ROUND(G570*H570,6)</f>
      </c>
      <c r="L570" s="38">
        <v>0</v>
      </c>
      <c s="32">
        <f>ROUND(ROUND(L570,2)*ROUND(G570,3),2)</f>
      </c>
      <c s="36" t="s">
        <v>98</v>
      </c>
      <c>
        <f>(M570*21)/100</f>
      </c>
      <c t="s">
        <v>28</v>
      </c>
    </row>
    <row r="571" spans="1:5" ht="25.5">
      <c r="A571" s="35" t="s">
        <v>55</v>
      </c>
      <c r="E571" s="39" t="s">
        <v>6406</v>
      </c>
    </row>
    <row r="572" spans="1:5" ht="12.75">
      <c r="A572" s="35" t="s">
        <v>56</v>
      </c>
      <c r="E572" s="40" t="s">
        <v>5</v>
      </c>
    </row>
    <row r="573" spans="1:5" ht="12.75">
      <c r="A573" t="s">
        <v>57</v>
      </c>
      <c r="E573" s="39" t="s">
        <v>5</v>
      </c>
    </row>
    <row r="574" spans="1:16" ht="12.75">
      <c r="A574" t="s">
        <v>50</v>
      </c>
      <c s="34" t="s">
        <v>2374</v>
      </c>
      <c s="34" t="s">
        <v>6407</v>
      </c>
      <c s="35" t="s">
        <v>5</v>
      </c>
      <c s="6" t="s">
        <v>6408</v>
      </c>
      <c s="36" t="s">
        <v>85</v>
      </c>
      <c s="37">
        <v>1</v>
      </c>
      <c s="36">
        <v>0</v>
      </c>
      <c s="36">
        <f>ROUND(G574*H574,6)</f>
      </c>
      <c r="L574" s="38">
        <v>0</v>
      </c>
      <c s="32">
        <f>ROUND(ROUND(L574,2)*ROUND(G574,3),2)</f>
      </c>
      <c s="36" t="s">
        <v>316</v>
      </c>
      <c>
        <f>(M574*21)/100</f>
      </c>
      <c t="s">
        <v>28</v>
      </c>
    </row>
    <row r="575" spans="1:5" ht="12.75">
      <c r="A575" s="35" t="s">
        <v>55</v>
      </c>
      <c r="E575" s="39" t="s">
        <v>6408</v>
      </c>
    </row>
    <row r="576" spans="1:5" ht="12.75">
      <c r="A576" s="35" t="s">
        <v>56</v>
      </c>
      <c r="E576" s="40" t="s">
        <v>5</v>
      </c>
    </row>
    <row r="577" spans="1:5" ht="12.75">
      <c r="A577" t="s">
        <v>57</v>
      </c>
      <c r="E577" s="39" t="s">
        <v>5</v>
      </c>
    </row>
    <row r="578" spans="1:16" ht="12.75">
      <c r="A578" t="s">
        <v>50</v>
      </c>
      <c s="34" t="s">
        <v>2378</v>
      </c>
      <c s="34" t="s">
        <v>6409</v>
      </c>
      <c s="35" t="s">
        <v>5</v>
      </c>
      <c s="6" t="s">
        <v>6410</v>
      </c>
      <c s="36" t="s">
        <v>85</v>
      </c>
      <c s="37">
        <v>1</v>
      </c>
      <c s="36">
        <v>0</v>
      </c>
      <c s="36">
        <f>ROUND(G578*H578,6)</f>
      </c>
      <c r="L578" s="38">
        <v>0</v>
      </c>
      <c s="32">
        <f>ROUND(ROUND(L578,2)*ROUND(G578,3),2)</f>
      </c>
      <c s="36" t="s">
        <v>316</v>
      </c>
      <c>
        <f>(M578*21)/100</f>
      </c>
      <c t="s">
        <v>28</v>
      </c>
    </row>
    <row r="579" spans="1:5" ht="12.75">
      <c r="A579" s="35" t="s">
        <v>55</v>
      </c>
      <c r="E579" s="39" t="s">
        <v>6410</v>
      </c>
    </row>
    <row r="580" spans="1:5" ht="12.75">
      <c r="A580" s="35" t="s">
        <v>56</v>
      </c>
      <c r="E580" s="40" t="s">
        <v>5</v>
      </c>
    </row>
    <row r="581" spans="1:5" ht="12.75">
      <c r="A581" t="s">
        <v>57</v>
      </c>
      <c r="E581" s="39" t="s">
        <v>5</v>
      </c>
    </row>
    <row r="582" spans="1:16" ht="12.75">
      <c r="A582" t="s">
        <v>50</v>
      </c>
      <c s="34" t="s">
        <v>2382</v>
      </c>
      <c s="34" t="s">
        <v>6411</v>
      </c>
      <c s="35" t="s">
        <v>5</v>
      </c>
      <c s="6" t="s">
        <v>6412</v>
      </c>
      <c s="36" t="s">
        <v>85</v>
      </c>
      <c s="37">
        <v>1</v>
      </c>
      <c s="36">
        <v>0</v>
      </c>
      <c s="36">
        <f>ROUND(G582*H582,6)</f>
      </c>
      <c r="L582" s="38">
        <v>0</v>
      </c>
      <c s="32">
        <f>ROUND(ROUND(L582,2)*ROUND(G582,3),2)</f>
      </c>
      <c s="36" t="s">
        <v>316</v>
      </c>
      <c>
        <f>(M582*21)/100</f>
      </c>
      <c t="s">
        <v>28</v>
      </c>
    </row>
    <row r="583" spans="1:5" ht="12.75">
      <c r="A583" s="35" t="s">
        <v>55</v>
      </c>
      <c r="E583" s="39" t="s">
        <v>6412</v>
      </c>
    </row>
    <row r="584" spans="1:5" ht="12.75">
      <c r="A584" s="35" t="s">
        <v>56</v>
      </c>
      <c r="E584" s="40" t="s">
        <v>5</v>
      </c>
    </row>
    <row r="585" spans="1:5" ht="12.75">
      <c r="A585" t="s">
        <v>57</v>
      </c>
      <c r="E585" s="39" t="s">
        <v>5</v>
      </c>
    </row>
    <row r="586" spans="1:16" ht="12.75">
      <c r="A586" t="s">
        <v>50</v>
      </c>
      <c s="34" t="s">
        <v>2484</v>
      </c>
      <c s="34" t="s">
        <v>6413</v>
      </c>
      <c s="35" t="s">
        <v>5</v>
      </c>
      <c s="6" t="s">
        <v>6414</v>
      </c>
      <c s="36" t="s">
        <v>85</v>
      </c>
      <c s="37">
        <v>304</v>
      </c>
      <c s="36">
        <v>0</v>
      </c>
      <c s="36">
        <f>ROUND(G586*H586,6)</f>
      </c>
      <c r="L586" s="38">
        <v>0</v>
      </c>
      <c s="32">
        <f>ROUND(ROUND(L586,2)*ROUND(G586,3),2)</f>
      </c>
      <c s="36" t="s">
        <v>316</v>
      </c>
      <c>
        <f>(M586*21)/100</f>
      </c>
      <c t="s">
        <v>28</v>
      </c>
    </row>
    <row r="587" spans="1:5" ht="12.75">
      <c r="A587" s="35" t="s">
        <v>55</v>
      </c>
      <c r="E587" s="39" t="s">
        <v>6414</v>
      </c>
    </row>
    <row r="588" spans="1:5" ht="12.75">
      <c r="A588" s="35" t="s">
        <v>56</v>
      </c>
      <c r="E588" s="40" t="s">
        <v>5</v>
      </c>
    </row>
    <row r="589" spans="1:5" ht="12.75">
      <c r="A589" t="s">
        <v>57</v>
      </c>
      <c r="E589" s="39" t="s">
        <v>5</v>
      </c>
    </row>
    <row r="590" spans="1:16" ht="12.75">
      <c r="A590" t="s">
        <v>50</v>
      </c>
      <c s="34" t="s">
        <v>2488</v>
      </c>
      <c s="34" t="s">
        <v>6415</v>
      </c>
      <c s="35" t="s">
        <v>5</v>
      </c>
      <c s="6" t="s">
        <v>6416</v>
      </c>
      <c s="36" t="s">
        <v>85</v>
      </c>
      <c s="37">
        <v>304</v>
      </c>
      <c s="36">
        <v>0</v>
      </c>
      <c s="36">
        <f>ROUND(G590*H590,6)</f>
      </c>
      <c r="L590" s="38">
        <v>0</v>
      </c>
      <c s="32">
        <f>ROUND(ROUND(L590,2)*ROUND(G590,3),2)</f>
      </c>
      <c s="36" t="s">
        <v>316</v>
      </c>
      <c>
        <f>(M590*21)/100</f>
      </c>
      <c t="s">
        <v>28</v>
      </c>
    </row>
    <row r="591" spans="1:5" ht="12.75">
      <c r="A591" s="35" t="s">
        <v>55</v>
      </c>
      <c r="E591" s="39" t="s">
        <v>6416</v>
      </c>
    </row>
    <row r="592" spans="1:5" ht="12.75">
      <c r="A592" s="35" t="s">
        <v>56</v>
      </c>
      <c r="E592" s="40" t="s">
        <v>5</v>
      </c>
    </row>
    <row r="593" spans="1:5" ht="12.75">
      <c r="A593" t="s">
        <v>57</v>
      </c>
      <c r="E593" s="39" t="s">
        <v>5</v>
      </c>
    </row>
    <row r="594" spans="1:16" ht="12.75">
      <c r="A594" t="s">
        <v>50</v>
      </c>
      <c s="34" t="s">
        <v>2492</v>
      </c>
      <c s="34" t="s">
        <v>6417</v>
      </c>
      <c s="35" t="s">
        <v>5</v>
      </c>
      <c s="6" t="s">
        <v>6418</v>
      </c>
      <c s="36" t="s">
        <v>85</v>
      </c>
      <c s="37">
        <v>1</v>
      </c>
      <c s="36">
        <v>0</v>
      </c>
      <c s="36">
        <f>ROUND(G594*H594,6)</f>
      </c>
      <c r="L594" s="38">
        <v>0</v>
      </c>
      <c s="32">
        <f>ROUND(ROUND(L594,2)*ROUND(G594,3),2)</f>
      </c>
      <c s="36" t="s">
        <v>316</v>
      </c>
      <c>
        <f>(M594*21)/100</f>
      </c>
      <c t="s">
        <v>28</v>
      </c>
    </row>
    <row r="595" spans="1:5" ht="12.75">
      <c r="A595" s="35" t="s">
        <v>55</v>
      </c>
      <c r="E595" s="39" t="s">
        <v>6418</v>
      </c>
    </row>
    <row r="596" spans="1:5" ht="12.75">
      <c r="A596" s="35" t="s">
        <v>56</v>
      </c>
      <c r="E596" s="40" t="s">
        <v>5</v>
      </c>
    </row>
    <row r="597" spans="1:5" ht="12.75">
      <c r="A597" t="s">
        <v>57</v>
      </c>
      <c r="E597" s="39" t="s">
        <v>5</v>
      </c>
    </row>
    <row r="598" spans="1:16" ht="12.75">
      <c r="A598" t="s">
        <v>50</v>
      </c>
      <c s="34" t="s">
        <v>2496</v>
      </c>
      <c s="34" t="s">
        <v>6419</v>
      </c>
      <c s="35" t="s">
        <v>5</v>
      </c>
      <c s="6" t="s">
        <v>6420</v>
      </c>
      <c s="36" t="s">
        <v>85</v>
      </c>
      <c s="37">
        <v>1</v>
      </c>
      <c s="36">
        <v>0</v>
      </c>
      <c s="36">
        <f>ROUND(G598*H598,6)</f>
      </c>
      <c r="L598" s="38">
        <v>0</v>
      </c>
      <c s="32">
        <f>ROUND(ROUND(L598,2)*ROUND(G598,3),2)</f>
      </c>
      <c s="36" t="s">
        <v>316</v>
      </c>
      <c>
        <f>(M598*21)/100</f>
      </c>
      <c t="s">
        <v>28</v>
      </c>
    </row>
    <row r="599" spans="1:5" ht="12.75">
      <c r="A599" s="35" t="s">
        <v>55</v>
      </c>
      <c r="E599" s="39" t="s">
        <v>6420</v>
      </c>
    </row>
    <row r="600" spans="1:5" ht="12.75">
      <c r="A600" s="35" t="s">
        <v>56</v>
      </c>
      <c r="E600" s="40" t="s">
        <v>5</v>
      </c>
    </row>
    <row r="601" spans="1:5" ht="12.75">
      <c r="A601" t="s">
        <v>57</v>
      </c>
      <c r="E601" s="39" t="s">
        <v>5</v>
      </c>
    </row>
    <row r="602" spans="1:13" ht="12.75">
      <c r="A602" t="s">
        <v>47</v>
      </c>
      <c r="C602" s="31" t="s">
        <v>6421</v>
      </c>
      <c r="E602" s="33" t="s">
        <v>6422</v>
      </c>
      <c r="J602" s="32">
        <f>0</f>
      </c>
      <c s="32">
        <f>0</f>
      </c>
      <c s="32">
        <f>0+L603+L607+L611+L615+L619+L623+L627+L631+L635+L639+L643+L647+L651+L655+L659+L663+L667+L671+L675+L679+L683+L687+L691+L695+L699+L703+L707+L711+L715+L719+L723+L727+L731+L735+L739+L743+L747+L751+L755+L759+L763+L767+L771+L775+L779+L783+L787+L791+L795+L799+L803+L807</f>
      </c>
      <c s="32">
        <f>0+M603+M607+M611+M615+M619+M623+M627+M631+M635+M639+M643+M647+M651+M655+M659+M663+M667+M671+M675+M679+M683+M687+M691+M695+M699+M703+M707+M711+M715+M719+M723+M727+M731+M735+M739+M743+M747+M751+M755+M759+M763+M767+M771+M775+M779+M783+M787+M791+M795+M799+M803+M807</f>
      </c>
    </row>
    <row r="603" spans="1:16" ht="25.5">
      <c r="A603" t="s">
        <v>50</v>
      </c>
      <c s="34" t="s">
        <v>2499</v>
      </c>
      <c s="34" t="s">
        <v>6423</v>
      </c>
      <c s="35" t="s">
        <v>5</v>
      </c>
      <c s="6" t="s">
        <v>6424</v>
      </c>
      <c s="36" t="s">
        <v>85</v>
      </c>
      <c s="37">
        <v>1</v>
      </c>
      <c s="36">
        <v>0</v>
      </c>
      <c s="36">
        <f>ROUND(G603*H603,6)</f>
      </c>
      <c r="L603" s="38">
        <v>0</v>
      </c>
      <c s="32">
        <f>ROUND(ROUND(L603,2)*ROUND(G603,3),2)</f>
      </c>
      <c s="36" t="s">
        <v>98</v>
      </c>
      <c>
        <f>(M603*21)/100</f>
      </c>
      <c t="s">
        <v>28</v>
      </c>
    </row>
    <row r="604" spans="1:5" ht="51">
      <c r="A604" s="35" t="s">
        <v>55</v>
      </c>
      <c r="E604" s="39" t="s">
        <v>6425</v>
      </c>
    </row>
    <row r="605" spans="1:5" ht="12.75">
      <c r="A605" s="35" t="s">
        <v>56</v>
      </c>
      <c r="E605" s="40" t="s">
        <v>5</v>
      </c>
    </row>
    <row r="606" spans="1:5" ht="12.75">
      <c r="A606" t="s">
        <v>57</v>
      </c>
      <c r="E606" s="39" t="s">
        <v>5</v>
      </c>
    </row>
    <row r="607" spans="1:16" ht="12.75">
      <c r="A607" t="s">
        <v>50</v>
      </c>
      <c s="34" t="s">
        <v>2503</v>
      </c>
      <c s="34" t="s">
        <v>6426</v>
      </c>
      <c s="35" t="s">
        <v>5</v>
      </c>
      <c s="6" t="s">
        <v>6427</v>
      </c>
      <c s="36" t="s">
        <v>85</v>
      </c>
      <c s="37">
        <v>1</v>
      </c>
      <c s="36">
        <v>0</v>
      </c>
      <c s="36">
        <f>ROUND(G607*H607,6)</f>
      </c>
      <c r="L607" s="38">
        <v>0</v>
      </c>
      <c s="32">
        <f>ROUND(ROUND(L607,2)*ROUND(G607,3),2)</f>
      </c>
      <c s="36" t="s">
        <v>98</v>
      </c>
      <c>
        <f>(M607*21)/100</f>
      </c>
      <c t="s">
        <v>28</v>
      </c>
    </row>
    <row r="608" spans="1:5" ht="12.75">
      <c r="A608" s="35" t="s">
        <v>55</v>
      </c>
      <c r="E608" s="39" t="s">
        <v>6427</v>
      </c>
    </row>
    <row r="609" spans="1:5" ht="12.75">
      <c r="A609" s="35" t="s">
        <v>56</v>
      </c>
      <c r="E609" s="40" t="s">
        <v>5</v>
      </c>
    </row>
    <row r="610" spans="1:5" ht="12.75">
      <c r="A610" t="s">
        <v>57</v>
      </c>
      <c r="E610" s="39" t="s">
        <v>5</v>
      </c>
    </row>
    <row r="611" spans="1:16" ht="12.75">
      <c r="A611" t="s">
        <v>50</v>
      </c>
      <c s="34" t="s">
        <v>2507</v>
      </c>
      <c s="34" t="s">
        <v>6428</v>
      </c>
      <c s="35" t="s">
        <v>5</v>
      </c>
      <c s="6" t="s">
        <v>6429</v>
      </c>
      <c s="36" t="s">
        <v>85</v>
      </c>
      <c s="37">
        <v>1</v>
      </c>
      <c s="36">
        <v>0</v>
      </c>
      <c s="36">
        <f>ROUND(G611*H611,6)</f>
      </c>
      <c r="L611" s="38">
        <v>0</v>
      </c>
      <c s="32">
        <f>ROUND(ROUND(L611,2)*ROUND(G611,3),2)</f>
      </c>
      <c s="36" t="s">
        <v>316</v>
      </c>
      <c>
        <f>(M611*21)/100</f>
      </c>
      <c t="s">
        <v>28</v>
      </c>
    </row>
    <row r="612" spans="1:5" ht="12.75">
      <c r="A612" s="35" t="s">
        <v>55</v>
      </c>
      <c r="E612" s="39" t="s">
        <v>6429</v>
      </c>
    </row>
    <row r="613" spans="1:5" ht="12.75">
      <c r="A613" s="35" t="s">
        <v>56</v>
      </c>
      <c r="E613" s="40" t="s">
        <v>5</v>
      </c>
    </row>
    <row r="614" spans="1:5" ht="12.75">
      <c r="A614" t="s">
        <v>57</v>
      </c>
      <c r="E614" s="39" t="s">
        <v>5</v>
      </c>
    </row>
    <row r="615" spans="1:16" ht="12.75">
      <c r="A615" t="s">
        <v>50</v>
      </c>
      <c s="34" t="s">
        <v>2510</v>
      </c>
      <c s="34" t="s">
        <v>6430</v>
      </c>
      <c s="35" t="s">
        <v>5</v>
      </c>
      <c s="6" t="s">
        <v>6431</v>
      </c>
      <c s="36" t="s">
        <v>85</v>
      </c>
      <c s="37">
        <v>1</v>
      </c>
      <c s="36">
        <v>0</v>
      </c>
      <c s="36">
        <f>ROUND(G615*H615,6)</f>
      </c>
      <c r="L615" s="38">
        <v>0</v>
      </c>
      <c s="32">
        <f>ROUND(ROUND(L615,2)*ROUND(G615,3),2)</f>
      </c>
      <c s="36" t="s">
        <v>316</v>
      </c>
      <c>
        <f>(M615*21)/100</f>
      </c>
      <c t="s">
        <v>28</v>
      </c>
    </row>
    <row r="616" spans="1:5" ht="12.75">
      <c r="A616" s="35" t="s">
        <v>55</v>
      </c>
      <c r="E616" s="39" t="s">
        <v>6431</v>
      </c>
    </row>
    <row r="617" spans="1:5" ht="12.75">
      <c r="A617" s="35" t="s">
        <v>56</v>
      </c>
      <c r="E617" s="40" t="s">
        <v>5</v>
      </c>
    </row>
    <row r="618" spans="1:5" ht="12.75">
      <c r="A618" t="s">
        <v>57</v>
      </c>
      <c r="E618" s="39" t="s">
        <v>5</v>
      </c>
    </row>
    <row r="619" spans="1:16" ht="12.75">
      <c r="A619" t="s">
        <v>50</v>
      </c>
      <c s="34" t="s">
        <v>2514</v>
      </c>
      <c s="34" t="s">
        <v>6432</v>
      </c>
      <c s="35" t="s">
        <v>5</v>
      </c>
      <c s="6" t="s">
        <v>6433</v>
      </c>
      <c s="36" t="s">
        <v>85</v>
      </c>
      <c s="37">
        <v>2</v>
      </c>
      <c s="36">
        <v>0</v>
      </c>
      <c s="36">
        <f>ROUND(G619*H619,6)</f>
      </c>
      <c r="L619" s="38">
        <v>0</v>
      </c>
      <c s="32">
        <f>ROUND(ROUND(L619,2)*ROUND(G619,3),2)</f>
      </c>
      <c s="36" t="s">
        <v>98</v>
      </c>
      <c>
        <f>(M619*21)/100</f>
      </c>
      <c t="s">
        <v>28</v>
      </c>
    </row>
    <row r="620" spans="1:5" ht="12.75">
      <c r="A620" s="35" t="s">
        <v>55</v>
      </c>
      <c r="E620" s="39" t="s">
        <v>6433</v>
      </c>
    </row>
    <row r="621" spans="1:5" ht="12.75">
      <c r="A621" s="35" t="s">
        <v>56</v>
      </c>
      <c r="E621" s="40" t="s">
        <v>5</v>
      </c>
    </row>
    <row r="622" spans="1:5" ht="12.75">
      <c r="A622" t="s">
        <v>57</v>
      </c>
      <c r="E622" s="39" t="s">
        <v>5</v>
      </c>
    </row>
    <row r="623" spans="1:16" ht="12.75">
      <c r="A623" t="s">
        <v>50</v>
      </c>
      <c s="34" t="s">
        <v>2518</v>
      </c>
      <c s="34" t="s">
        <v>6434</v>
      </c>
      <c s="35" t="s">
        <v>5</v>
      </c>
      <c s="6" t="s">
        <v>6312</v>
      </c>
      <c s="36" t="s">
        <v>85</v>
      </c>
      <c s="37">
        <v>2</v>
      </c>
      <c s="36">
        <v>0</v>
      </c>
      <c s="36">
        <f>ROUND(G623*H623,6)</f>
      </c>
      <c r="L623" s="38">
        <v>0</v>
      </c>
      <c s="32">
        <f>ROUND(ROUND(L623,2)*ROUND(G623,3),2)</f>
      </c>
      <c s="36" t="s">
        <v>316</v>
      </c>
      <c>
        <f>(M623*21)/100</f>
      </c>
      <c t="s">
        <v>28</v>
      </c>
    </row>
    <row r="624" spans="1:5" ht="12.75">
      <c r="A624" s="35" t="s">
        <v>55</v>
      </c>
      <c r="E624" s="39" t="s">
        <v>6312</v>
      </c>
    </row>
    <row r="625" spans="1:5" ht="12.75">
      <c r="A625" s="35" t="s">
        <v>56</v>
      </c>
      <c r="E625" s="40" t="s">
        <v>5</v>
      </c>
    </row>
    <row r="626" spans="1:5" ht="12.75">
      <c r="A626" t="s">
        <v>57</v>
      </c>
      <c r="E626" s="39" t="s">
        <v>5</v>
      </c>
    </row>
    <row r="627" spans="1:16" ht="12.75">
      <c r="A627" t="s">
        <v>50</v>
      </c>
      <c s="34" t="s">
        <v>2521</v>
      </c>
      <c s="34" t="s">
        <v>6435</v>
      </c>
      <c s="35" t="s">
        <v>5</v>
      </c>
      <c s="6" t="s">
        <v>6436</v>
      </c>
      <c s="36" t="s">
        <v>85</v>
      </c>
      <c s="37">
        <v>1</v>
      </c>
      <c s="36">
        <v>0.0003</v>
      </c>
      <c s="36">
        <f>ROUND(G627*H627,6)</f>
      </c>
      <c r="L627" s="38">
        <v>0</v>
      </c>
      <c s="32">
        <f>ROUND(ROUND(L627,2)*ROUND(G627,3),2)</f>
      </c>
      <c s="36" t="s">
        <v>98</v>
      </c>
      <c>
        <f>(M627*21)/100</f>
      </c>
      <c t="s">
        <v>28</v>
      </c>
    </row>
    <row r="628" spans="1:5" ht="12.75">
      <c r="A628" s="35" t="s">
        <v>55</v>
      </c>
      <c r="E628" s="39" t="s">
        <v>6436</v>
      </c>
    </row>
    <row r="629" spans="1:5" ht="12.75">
      <c r="A629" s="35" t="s">
        <v>56</v>
      </c>
      <c r="E629" s="40" t="s">
        <v>5</v>
      </c>
    </row>
    <row r="630" spans="1:5" ht="12.75">
      <c r="A630" t="s">
        <v>57</v>
      </c>
      <c r="E630" s="39" t="s">
        <v>5</v>
      </c>
    </row>
    <row r="631" spans="1:16" ht="12.75">
      <c r="A631" t="s">
        <v>50</v>
      </c>
      <c s="34" t="s">
        <v>2525</v>
      </c>
      <c s="34" t="s">
        <v>6437</v>
      </c>
      <c s="35" t="s">
        <v>5</v>
      </c>
      <c s="6" t="s">
        <v>6438</v>
      </c>
      <c s="36" t="s">
        <v>85</v>
      </c>
      <c s="37">
        <v>1</v>
      </c>
      <c s="36">
        <v>0.0003</v>
      </c>
      <c s="36">
        <f>ROUND(G631*H631,6)</f>
      </c>
      <c r="L631" s="38">
        <v>0</v>
      </c>
      <c s="32">
        <f>ROUND(ROUND(L631,2)*ROUND(G631,3),2)</f>
      </c>
      <c s="36" t="s">
        <v>98</v>
      </c>
      <c>
        <f>(M631*21)/100</f>
      </c>
      <c t="s">
        <v>28</v>
      </c>
    </row>
    <row r="632" spans="1:5" ht="12.75">
      <c r="A632" s="35" t="s">
        <v>55</v>
      </c>
      <c r="E632" s="39" t="s">
        <v>6438</v>
      </c>
    </row>
    <row r="633" spans="1:5" ht="12.75">
      <c r="A633" s="35" t="s">
        <v>56</v>
      </c>
      <c r="E633" s="40" t="s">
        <v>5</v>
      </c>
    </row>
    <row r="634" spans="1:5" ht="12.75">
      <c r="A634" t="s">
        <v>57</v>
      </c>
      <c r="E634" s="39" t="s">
        <v>5</v>
      </c>
    </row>
    <row r="635" spans="1:16" ht="12.75">
      <c r="A635" t="s">
        <v>50</v>
      </c>
      <c s="34" t="s">
        <v>2528</v>
      </c>
      <c s="34" t="s">
        <v>6439</v>
      </c>
      <c s="35" t="s">
        <v>5</v>
      </c>
      <c s="6" t="s">
        <v>6440</v>
      </c>
      <c s="36" t="s">
        <v>85</v>
      </c>
      <c s="37">
        <v>1</v>
      </c>
      <c s="36">
        <v>0.0003</v>
      </c>
      <c s="36">
        <f>ROUND(G635*H635,6)</f>
      </c>
      <c r="L635" s="38">
        <v>0</v>
      </c>
      <c s="32">
        <f>ROUND(ROUND(L635,2)*ROUND(G635,3),2)</f>
      </c>
      <c s="36" t="s">
        <v>98</v>
      </c>
      <c>
        <f>(M635*21)/100</f>
      </c>
      <c t="s">
        <v>28</v>
      </c>
    </row>
    <row r="636" spans="1:5" ht="12.75">
      <c r="A636" s="35" t="s">
        <v>55</v>
      </c>
      <c r="E636" s="39" t="s">
        <v>6440</v>
      </c>
    </row>
    <row r="637" spans="1:5" ht="12.75">
      <c r="A637" s="35" t="s">
        <v>56</v>
      </c>
      <c r="E637" s="40" t="s">
        <v>5</v>
      </c>
    </row>
    <row r="638" spans="1:5" ht="12.75">
      <c r="A638" t="s">
        <v>57</v>
      </c>
      <c r="E638" s="39" t="s">
        <v>5</v>
      </c>
    </row>
    <row r="639" spans="1:16" ht="12.75">
      <c r="A639" t="s">
        <v>50</v>
      </c>
      <c s="34" t="s">
        <v>2531</v>
      </c>
      <c s="34" t="s">
        <v>6441</v>
      </c>
      <c s="35" t="s">
        <v>5</v>
      </c>
      <c s="6" t="s">
        <v>6442</v>
      </c>
      <c s="36" t="s">
        <v>85</v>
      </c>
      <c s="37">
        <v>1</v>
      </c>
      <c s="36">
        <v>0.0003</v>
      </c>
      <c s="36">
        <f>ROUND(G639*H639,6)</f>
      </c>
      <c r="L639" s="38">
        <v>0</v>
      </c>
      <c s="32">
        <f>ROUND(ROUND(L639,2)*ROUND(G639,3),2)</f>
      </c>
      <c s="36" t="s">
        <v>98</v>
      </c>
      <c>
        <f>(M639*21)/100</f>
      </c>
      <c t="s">
        <v>28</v>
      </c>
    </row>
    <row r="640" spans="1:5" ht="12.75">
      <c r="A640" s="35" t="s">
        <v>55</v>
      </c>
      <c r="E640" s="39" t="s">
        <v>6442</v>
      </c>
    </row>
    <row r="641" spans="1:5" ht="12.75">
      <c r="A641" s="35" t="s">
        <v>56</v>
      </c>
      <c r="E641" s="40" t="s">
        <v>5</v>
      </c>
    </row>
    <row r="642" spans="1:5" ht="12.75">
      <c r="A642" t="s">
        <v>57</v>
      </c>
      <c r="E642" s="39" t="s">
        <v>5</v>
      </c>
    </row>
    <row r="643" spans="1:16" ht="12.75">
      <c r="A643" t="s">
        <v>50</v>
      </c>
      <c s="34" t="s">
        <v>2535</v>
      </c>
      <c s="34" t="s">
        <v>6443</v>
      </c>
      <c s="35" t="s">
        <v>5</v>
      </c>
      <c s="6" t="s">
        <v>6444</v>
      </c>
      <c s="36" t="s">
        <v>85</v>
      </c>
      <c s="37">
        <v>4</v>
      </c>
      <c s="36">
        <v>0</v>
      </c>
      <c s="36">
        <f>ROUND(G643*H643,6)</f>
      </c>
      <c r="L643" s="38">
        <v>0</v>
      </c>
      <c s="32">
        <f>ROUND(ROUND(L643,2)*ROUND(G643,3),2)</f>
      </c>
      <c s="36" t="s">
        <v>316</v>
      </c>
      <c>
        <f>(M643*21)/100</f>
      </c>
      <c t="s">
        <v>28</v>
      </c>
    </row>
    <row r="644" spans="1:5" ht="12.75">
      <c r="A644" s="35" t="s">
        <v>55</v>
      </c>
      <c r="E644" s="39" t="s">
        <v>6444</v>
      </c>
    </row>
    <row r="645" spans="1:5" ht="12.75">
      <c r="A645" s="35" t="s">
        <v>56</v>
      </c>
      <c r="E645" s="40" t="s">
        <v>5</v>
      </c>
    </row>
    <row r="646" spans="1:5" ht="12.75">
      <c r="A646" t="s">
        <v>57</v>
      </c>
      <c r="E646" s="39" t="s">
        <v>5</v>
      </c>
    </row>
    <row r="647" spans="1:16" ht="38.25">
      <c r="A647" t="s">
        <v>50</v>
      </c>
      <c s="34" t="s">
        <v>2539</v>
      </c>
      <c s="34" t="s">
        <v>6445</v>
      </c>
      <c s="35" t="s">
        <v>5</v>
      </c>
      <c s="6" t="s">
        <v>6446</v>
      </c>
      <c s="36" t="s">
        <v>85</v>
      </c>
      <c s="37">
        <v>2</v>
      </c>
      <c s="36">
        <v>0</v>
      </c>
      <c s="36">
        <f>ROUND(G647*H647,6)</f>
      </c>
      <c r="L647" s="38">
        <v>0</v>
      </c>
      <c s="32">
        <f>ROUND(ROUND(L647,2)*ROUND(G647,3),2)</f>
      </c>
      <c s="36" t="s">
        <v>98</v>
      </c>
      <c>
        <f>(M647*21)/100</f>
      </c>
      <c t="s">
        <v>28</v>
      </c>
    </row>
    <row r="648" spans="1:5" ht="38.25">
      <c r="A648" s="35" t="s">
        <v>55</v>
      </c>
      <c r="E648" s="39" t="s">
        <v>6447</v>
      </c>
    </row>
    <row r="649" spans="1:5" ht="12.75">
      <c r="A649" s="35" t="s">
        <v>56</v>
      </c>
      <c r="E649" s="40" t="s">
        <v>5</v>
      </c>
    </row>
    <row r="650" spans="1:5" ht="12.75">
      <c r="A650" t="s">
        <v>57</v>
      </c>
      <c r="E650" s="39" t="s">
        <v>5</v>
      </c>
    </row>
    <row r="651" spans="1:16" ht="12.75">
      <c r="A651" t="s">
        <v>50</v>
      </c>
      <c s="34" t="s">
        <v>2542</v>
      </c>
      <c s="34" t="s">
        <v>6448</v>
      </c>
      <c s="35" t="s">
        <v>5</v>
      </c>
      <c s="6" t="s">
        <v>6449</v>
      </c>
      <c s="36" t="s">
        <v>85</v>
      </c>
      <c s="37">
        <v>2</v>
      </c>
      <c s="36">
        <v>0</v>
      </c>
      <c s="36">
        <f>ROUND(G651*H651,6)</f>
      </c>
      <c r="L651" s="38">
        <v>0</v>
      </c>
      <c s="32">
        <f>ROUND(ROUND(L651,2)*ROUND(G651,3),2)</f>
      </c>
      <c s="36" t="s">
        <v>316</v>
      </c>
      <c>
        <f>(M651*21)/100</f>
      </c>
      <c t="s">
        <v>28</v>
      </c>
    </row>
    <row r="652" spans="1:5" ht="12.75">
      <c r="A652" s="35" t="s">
        <v>55</v>
      </c>
      <c r="E652" s="39" t="s">
        <v>6449</v>
      </c>
    </row>
    <row r="653" spans="1:5" ht="12.75">
      <c r="A653" s="35" t="s">
        <v>56</v>
      </c>
      <c r="E653" s="40" t="s">
        <v>5</v>
      </c>
    </row>
    <row r="654" spans="1:5" ht="12.75">
      <c r="A654" t="s">
        <v>57</v>
      </c>
      <c r="E654" s="39" t="s">
        <v>5</v>
      </c>
    </row>
    <row r="655" spans="1:16" ht="12.75">
      <c r="A655" t="s">
        <v>50</v>
      </c>
      <c s="34" t="s">
        <v>2545</v>
      </c>
      <c s="34" t="s">
        <v>6450</v>
      </c>
      <c s="35" t="s">
        <v>5</v>
      </c>
      <c s="6" t="s">
        <v>6451</v>
      </c>
      <c s="36" t="s">
        <v>85</v>
      </c>
      <c s="37">
        <v>1</v>
      </c>
      <c s="36">
        <v>0</v>
      </c>
      <c s="36">
        <f>ROUND(G655*H655,6)</f>
      </c>
      <c r="L655" s="38">
        <v>0</v>
      </c>
      <c s="32">
        <f>ROUND(ROUND(L655,2)*ROUND(G655,3),2)</f>
      </c>
      <c s="36" t="s">
        <v>98</v>
      </c>
      <c>
        <f>(M655*21)/100</f>
      </c>
      <c t="s">
        <v>28</v>
      </c>
    </row>
    <row r="656" spans="1:5" ht="12.75">
      <c r="A656" s="35" t="s">
        <v>55</v>
      </c>
      <c r="E656" s="39" t="s">
        <v>6451</v>
      </c>
    </row>
    <row r="657" spans="1:5" ht="12.75">
      <c r="A657" s="35" t="s">
        <v>56</v>
      </c>
      <c r="E657" s="40" t="s">
        <v>5</v>
      </c>
    </row>
    <row r="658" spans="1:5" ht="12.75">
      <c r="A658" t="s">
        <v>57</v>
      </c>
      <c r="E658" s="39" t="s">
        <v>5</v>
      </c>
    </row>
    <row r="659" spans="1:16" ht="12.75">
      <c r="A659" t="s">
        <v>50</v>
      </c>
      <c s="34" t="s">
        <v>2549</v>
      </c>
      <c s="34" t="s">
        <v>6452</v>
      </c>
      <c s="35" t="s">
        <v>5</v>
      </c>
      <c s="6" t="s">
        <v>6453</v>
      </c>
      <c s="36" t="s">
        <v>85</v>
      </c>
      <c s="37">
        <v>1</v>
      </c>
      <c s="36">
        <v>0</v>
      </c>
      <c s="36">
        <f>ROUND(G659*H659,6)</f>
      </c>
      <c r="L659" s="38">
        <v>0</v>
      </c>
      <c s="32">
        <f>ROUND(ROUND(L659,2)*ROUND(G659,3),2)</f>
      </c>
      <c s="36" t="s">
        <v>316</v>
      </c>
      <c>
        <f>(M659*21)/100</f>
      </c>
      <c t="s">
        <v>28</v>
      </c>
    </row>
    <row r="660" spans="1:5" ht="12.75">
      <c r="A660" s="35" t="s">
        <v>55</v>
      </c>
      <c r="E660" s="39" t="s">
        <v>6453</v>
      </c>
    </row>
    <row r="661" spans="1:5" ht="12.75">
      <c r="A661" s="35" t="s">
        <v>56</v>
      </c>
      <c r="E661" s="40" t="s">
        <v>5</v>
      </c>
    </row>
    <row r="662" spans="1:5" ht="12.75">
      <c r="A662" t="s">
        <v>57</v>
      </c>
      <c r="E662" s="39" t="s">
        <v>5</v>
      </c>
    </row>
    <row r="663" spans="1:16" ht="12.75">
      <c r="A663" t="s">
        <v>50</v>
      </c>
      <c s="34" t="s">
        <v>2552</v>
      </c>
      <c s="34" t="s">
        <v>6454</v>
      </c>
      <c s="35" t="s">
        <v>5</v>
      </c>
      <c s="6" t="s">
        <v>6455</v>
      </c>
      <c s="36" t="s">
        <v>85</v>
      </c>
      <c s="37">
        <v>1</v>
      </c>
      <c s="36">
        <v>0</v>
      </c>
      <c s="36">
        <f>ROUND(G663*H663,6)</f>
      </c>
      <c r="L663" s="38">
        <v>0</v>
      </c>
      <c s="32">
        <f>ROUND(ROUND(L663,2)*ROUND(G663,3),2)</f>
      </c>
      <c s="36" t="s">
        <v>98</v>
      </c>
      <c>
        <f>(M663*21)/100</f>
      </c>
      <c t="s">
        <v>28</v>
      </c>
    </row>
    <row r="664" spans="1:5" ht="12.75">
      <c r="A664" s="35" t="s">
        <v>55</v>
      </c>
      <c r="E664" s="39" t="s">
        <v>6455</v>
      </c>
    </row>
    <row r="665" spans="1:5" ht="12.75">
      <c r="A665" s="35" t="s">
        <v>56</v>
      </c>
      <c r="E665" s="40" t="s">
        <v>5</v>
      </c>
    </row>
    <row r="666" spans="1:5" ht="12.75">
      <c r="A666" t="s">
        <v>57</v>
      </c>
      <c r="E666" s="39" t="s">
        <v>5</v>
      </c>
    </row>
    <row r="667" spans="1:16" ht="12.75">
      <c r="A667" t="s">
        <v>50</v>
      </c>
      <c s="34" t="s">
        <v>2556</v>
      </c>
      <c s="34" t="s">
        <v>6456</v>
      </c>
      <c s="35" t="s">
        <v>5</v>
      </c>
      <c s="6" t="s">
        <v>6457</v>
      </c>
      <c s="36" t="s">
        <v>85</v>
      </c>
      <c s="37">
        <v>1</v>
      </c>
      <c s="36">
        <v>0</v>
      </c>
      <c s="36">
        <f>ROUND(G667*H667,6)</f>
      </c>
      <c r="L667" s="38">
        <v>0</v>
      </c>
      <c s="32">
        <f>ROUND(ROUND(L667,2)*ROUND(G667,3),2)</f>
      </c>
      <c s="36" t="s">
        <v>316</v>
      </c>
      <c>
        <f>(M667*21)/100</f>
      </c>
      <c t="s">
        <v>28</v>
      </c>
    </row>
    <row r="668" spans="1:5" ht="12.75">
      <c r="A668" s="35" t="s">
        <v>55</v>
      </c>
      <c r="E668" s="39" t="s">
        <v>6457</v>
      </c>
    </row>
    <row r="669" spans="1:5" ht="12.75">
      <c r="A669" s="35" t="s">
        <v>56</v>
      </c>
      <c r="E669" s="40" t="s">
        <v>5</v>
      </c>
    </row>
    <row r="670" spans="1:5" ht="12.75">
      <c r="A670" t="s">
        <v>57</v>
      </c>
      <c r="E670" s="39" t="s">
        <v>5</v>
      </c>
    </row>
    <row r="671" spans="1:16" ht="12.75">
      <c r="A671" t="s">
        <v>50</v>
      </c>
      <c s="34" t="s">
        <v>2560</v>
      </c>
      <c s="34" t="s">
        <v>6458</v>
      </c>
      <c s="35" t="s">
        <v>5</v>
      </c>
      <c s="6" t="s">
        <v>6459</v>
      </c>
      <c s="36" t="s">
        <v>85</v>
      </c>
      <c s="37">
        <v>1</v>
      </c>
      <c s="36">
        <v>0</v>
      </c>
      <c s="36">
        <f>ROUND(G671*H671,6)</f>
      </c>
      <c r="L671" s="38">
        <v>0</v>
      </c>
      <c s="32">
        <f>ROUND(ROUND(L671,2)*ROUND(G671,3),2)</f>
      </c>
      <c s="36" t="s">
        <v>98</v>
      </c>
      <c>
        <f>(M671*21)/100</f>
      </c>
      <c t="s">
        <v>28</v>
      </c>
    </row>
    <row r="672" spans="1:5" ht="12.75">
      <c r="A672" s="35" t="s">
        <v>55</v>
      </c>
      <c r="E672" s="39" t="s">
        <v>6459</v>
      </c>
    </row>
    <row r="673" spans="1:5" ht="12.75">
      <c r="A673" s="35" t="s">
        <v>56</v>
      </c>
      <c r="E673" s="40" t="s">
        <v>5</v>
      </c>
    </row>
    <row r="674" spans="1:5" ht="12.75">
      <c r="A674" t="s">
        <v>57</v>
      </c>
      <c r="E674" s="39" t="s">
        <v>5</v>
      </c>
    </row>
    <row r="675" spans="1:16" ht="12.75">
      <c r="A675" t="s">
        <v>50</v>
      </c>
      <c s="34" t="s">
        <v>2564</v>
      </c>
      <c s="34" t="s">
        <v>6460</v>
      </c>
      <c s="35" t="s">
        <v>5</v>
      </c>
      <c s="6" t="s">
        <v>6461</v>
      </c>
      <c s="36" t="s">
        <v>85</v>
      </c>
      <c s="37">
        <v>1</v>
      </c>
      <c s="36">
        <v>0</v>
      </c>
      <c s="36">
        <f>ROUND(G675*H675,6)</f>
      </c>
      <c r="L675" s="38">
        <v>0</v>
      </c>
      <c s="32">
        <f>ROUND(ROUND(L675,2)*ROUND(G675,3),2)</f>
      </c>
      <c s="36" t="s">
        <v>316</v>
      </c>
      <c>
        <f>(M675*21)/100</f>
      </c>
      <c t="s">
        <v>28</v>
      </c>
    </row>
    <row r="676" spans="1:5" ht="12.75">
      <c r="A676" s="35" t="s">
        <v>55</v>
      </c>
      <c r="E676" s="39" t="s">
        <v>6461</v>
      </c>
    </row>
    <row r="677" spans="1:5" ht="12.75">
      <c r="A677" s="35" t="s">
        <v>56</v>
      </c>
      <c r="E677" s="40" t="s">
        <v>5</v>
      </c>
    </row>
    <row r="678" spans="1:5" ht="12.75">
      <c r="A678" t="s">
        <v>57</v>
      </c>
      <c r="E678" s="39" t="s">
        <v>5</v>
      </c>
    </row>
    <row r="679" spans="1:16" ht="25.5">
      <c r="A679" t="s">
        <v>50</v>
      </c>
      <c s="34" t="s">
        <v>2567</v>
      </c>
      <c s="34" t="s">
        <v>6462</v>
      </c>
      <c s="35" t="s">
        <v>5</v>
      </c>
      <c s="6" t="s">
        <v>6463</v>
      </c>
      <c s="36" t="s">
        <v>85</v>
      </c>
      <c s="37">
        <v>1</v>
      </c>
      <c s="36">
        <v>0</v>
      </c>
      <c s="36">
        <f>ROUND(G679*H679,6)</f>
      </c>
      <c r="L679" s="38">
        <v>0</v>
      </c>
      <c s="32">
        <f>ROUND(ROUND(L679,2)*ROUND(G679,3),2)</f>
      </c>
      <c s="36" t="s">
        <v>98</v>
      </c>
      <c>
        <f>(M679*21)/100</f>
      </c>
      <c t="s">
        <v>28</v>
      </c>
    </row>
    <row r="680" spans="1:5" ht="25.5">
      <c r="A680" s="35" t="s">
        <v>55</v>
      </c>
      <c r="E680" s="39" t="s">
        <v>6463</v>
      </c>
    </row>
    <row r="681" spans="1:5" ht="12.75">
      <c r="A681" s="35" t="s">
        <v>56</v>
      </c>
      <c r="E681" s="40" t="s">
        <v>5</v>
      </c>
    </row>
    <row r="682" spans="1:5" ht="12.75">
      <c r="A682" t="s">
        <v>57</v>
      </c>
      <c r="E682" s="39" t="s">
        <v>5</v>
      </c>
    </row>
    <row r="683" spans="1:16" ht="25.5">
      <c r="A683" t="s">
        <v>50</v>
      </c>
      <c s="34" t="s">
        <v>2571</v>
      </c>
      <c s="34" t="s">
        <v>6464</v>
      </c>
      <c s="35" t="s">
        <v>5</v>
      </c>
      <c s="6" t="s">
        <v>6465</v>
      </c>
      <c s="36" t="s">
        <v>85</v>
      </c>
      <c s="37">
        <v>1</v>
      </c>
      <c s="36">
        <v>0</v>
      </c>
      <c s="36">
        <f>ROUND(G683*H683,6)</f>
      </c>
      <c r="L683" s="38">
        <v>0</v>
      </c>
      <c s="32">
        <f>ROUND(ROUND(L683,2)*ROUND(G683,3),2)</f>
      </c>
      <c s="36" t="s">
        <v>98</v>
      </c>
      <c>
        <f>(M683*21)/100</f>
      </c>
      <c t="s">
        <v>28</v>
      </c>
    </row>
    <row r="684" spans="1:5" ht="25.5">
      <c r="A684" s="35" t="s">
        <v>55</v>
      </c>
      <c r="E684" s="39" t="s">
        <v>6465</v>
      </c>
    </row>
    <row r="685" spans="1:5" ht="12.75">
      <c r="A685" s="35" t="s">
        <v>56</v>
      </c>
      <c r="E685" s="40" t="s">
        <v>5</v>
      </c>
    </row>
    <row r="686" spans="1:5" ht="12.75">
      <c r="A686" t="s">
        <v>57</v>
      </c>
      <c r="E686" s="39" t="s">
        <v>5</v>
      </c>
    </row>
    <row r="687" spans="1:16" ht="12.75">
      <c r="A687" t="s">
        <v>50</v>
      </c>
      <c s="34" t="s">
        <v>2575</v>
      </c>
      <c s="34" t="s">
        <v>6466</v>
      </c>
      <c s="35" t="s">
        <v>5</v>
      </c>
      <c s="6" t="s">
        <v>6467</v>
      </c>
      <c s="36" t="s">
        <v>85</v>
      </c>
      <c s="37">
        <v>2</v>
      </c>
      <c s="36">
        <v>0</v>
      </c>
      <c s="36">
        <f>ROUND(G687*H687,6)</f>
      </c>
      <c r="L687" s="38">
        <v>0</v>
      </c>
      <c s="32">
        <f>ROUND(ROUND(L687,2)*ROUND(G687,3),2)</f>
      </c>
      <c s="36" t="s">
        <v>316</v>
      </c>
      <c>
        <f>(M687*21)/100</f>
      </c>
      <c t="s">
        <v>28</v>
      </c>
    </row>
    <row r="688" spans="1:5" ht="12.75">
      <c r="A688" s="35" t="s">
        <v>55</v>
      </c>
      <c r="E688" s="39" t="s">
        <v>6467</v>
      </c>
    </row>
    <row r="689" spans="1:5" ht="12.75">
      <c r="A689" s="35" t="s">
        <v>56</v>
      </c>
      <c r="E689" s="40" t="s">
        <v>5</v>
      </c>
    </row>
    <row r="690" spans="1:5" ht="12.75">
      <c r="A690" t="s">
        <v>57</v>
      </c>
      <c r="E690" s="39" t="s">
        <v>5</v>
      </c>
    </row>
    <row r="691" spans="1:16" ht="12.75">
      <c r="A691" t="s">
        <v>50</v>
      </c>
      <c s="34" t="s">
        <v>2577</v>
      </c>
      <c s="34" t="s">
        <v>6468</v>
      </c>
      <c s="35" t="s">
        <v>5</v>
      </c>
      <c s="6" t="s">
        <v>6469</v>
      </c>
      <c s="36" t="s">
        <v>85</v>
      </c>
      <c s="37">
        <v>2</v>
      </c>
      <c s="36">
        <v>0</v>
      </c>
      <c s="36">
        <f>ROUND(G691*H691,6)</f>
      </c>
      <c r="L691" s="38">
        <v>0</v>
      </c>
      <c s="32">
        <f>ROUND(ROUND(L691,2)*ROUND(G691,3),2)</f>
      </c>
      <c s="36" t="s">
        <v>98</v>
      </c>
      <c>
        <f>(M691*21)/100</f>
      </c>
      <c t="s">
        <v>28</v>
      </c>
    </row>
    <row r="692" spans="1:5" ht="12.75">
      <c r="A692" s="35" t="s">
        <v>55</v>
      </c>
      <c r="E692" s="39" t="s">
        <v>6469</v>
      </c>
    </row>
    <row r="693" spans="1:5" ht="12.75">
      <c r="A693" s="35" t="s">
        <v>56</v>
      </c>
      <c r="E693" s="40" t="s">
        <v>5</v>
      </c>
    </row>
    <row r="694" spans="1:5" ht="12.75">
      <c r="A694" t="s">
        <v>57</v>
      </c>
      <c r="E694" s="39" t="s">
        <v>5</v>
      </c>
    </row>
    <row r="695" spans="1:16" ht="12.75">
      <c r="A695" t="s">
        <v>50</v>
      </c>
      <c s="34" t="s">
        <v>2580</v>
      </c>
      <c s="34" t="s">
        <v>6470</v>
      </c>
      <c s="35" t="s">
        <v>5</v>
      </c>
      <c s="6" t="s">
        <v>6471</v>
      </c>
      <c s="36" t="s">
        <v>85</v>
      </c>
      <c s="37">
        <v>2</v>
      </c>
      <c s="36">
        <v>0</v>
      </c>
      <c s="36">
        <f>ROUND(G695*H695,6)</f>
      </c>
      <c r="L695" s="38">
        <v>0</v>
      </c>
      <c s="32">
        <f>ROUND(ROUND(L695,2)*ROUND(G695,3),2)</f>
      </c>
      <c s="36" t="s">
        <v>98</v>
      </c>
      <c>
        <f>(M695*21)/100</f>
      </c>
      <c t="s">
        <v>28</v>
      </c>
    </row>
    <row r="696" spans="1:5" ht="12.75">
      <c r="A696" s="35" t="s">
        <v>55</v>
      </c>
      <c r="E696" s="39" t="s">
        <v>6471</v>
      </c>
    </row>
    <row r="697" spans="1:5" ht="12.75">
      <c r="A697" s="35" t="s">
        <v>56</v>
      </c>
      <c r="E697" s="40" t="s">
        <v>5</v>
      </c>
    </row>
    <row r="698" spans="1:5" ht="12.75">
      <c r="A698" t="s">
        <v>57</v>
      </c>
      <c r="E698" s="39" t="s">
        <v>5</v>
      </c>
    </row>
    <row r="699" spans="1:16" ht="12.75">
      <c r="A699" t="s">
        <v>50</v>
      </c>
      <c s="34" t="s">
        <v>2582</v>
      </c>
      <c s="34" t="s">
        <v>6472</v>
      </c>
      <c s="35" t="s">
        <v>5</v>
      </c>
      <c s="6" t="s">
        <v>6312</v>
      </c>
      <c s="36" t="s">
        <v>85</v>
      </c>
      <c s="37">
        <v>2</v>
      </c>
      <c s="36">
        <v>0</v>
      </c>
      <c s="36">
        <f>ROUND(G699*H699,6)</f>
      </c>
      <c r="L699" s="38">
        <v>0</v>
      </c>
      <c s="32">
        <f>ROUND(ROUND(L699,2)*ROUND(G699,3),2)</f>
      </c>
      <c s="36" t="s">
        <v>316</v>
      </c>
      <c>
        <f>(M699*21)/100</f>
      </c>
      <c t="s">
        <v>28</v>
      </c>
    </row>
    <row r="700" spans="1:5" ht="12.75">
      <c r="A700" s="35" t="s">
        <v>55</v>
      </c>
      <c r="E700" s="39" t="s">
        <v>6312</v>
      </c>
    </row>
    <row r="701" spans="1:5" ht="12.75">
      <c r="A701" s="35" t="s">
        <v>56</v>
      </c>
      <c r="E701" s="40" t="s">
        <v>5</v>
      </c>
    </row>
    <row r="702" spans="1:5" ht="12.75">
      <c r="A702" t="s">
        <v>57</v>
      </c>
      <c r="E702" s="39" t="s">
        <v>5</v>
      </c>
    </row>
    <row r="703" spans="1:16" ht="12.75">
      <c r="A703" t="s">
        <v>50</v>
      </c>
      <c s="34" t="s">
        <v>2586</v>
      </c>
      <c s="34" t="s">
        <v>6473</v>
      </c>
      <c s="35" t="s">
        <v>5</v>
      </c>
      <c s="6" t="s">
        <v>6474</v>
      </c>
      <c s="36" t="s">
        <v>85</v>
      </c>
      <c s="37">
        <v>1</v>
      </c>
      <c s="36">
        <v>0</v>
      </c>
      <c s="36">
        <f>ROUND(G703*H703,6)</f>
      </c>
      <c r="L703" s="38">
        <v>0</v>
      </c>
      <c s="32">
        <f>ROUND(ROUND(L703,2)*ROUND(G703,3),2)</f>
      </c>
      <c s="36" t="s">
        <v>98</v>
      </c>
      <c>
        <f>(M703*21)/100</f>
      </c>
      <c t="s">
        <v>28</v>
      </c>
    </row>
    <row r="704" spans="1:5" ht="12.75">
      <c r="A704" s="35" t="s">
        <v>55</v>
      </c>
      <c r="E704" s="39" t="s">
        <v>6474</v>
      </c>
    </row>
    <row r="705" spans="1:5" ht="12.75">
      <c r="A705" s="35" t="s">
        <v>56</v>
      </c>
      <c r="E705" s="40" t="s">
        <v>5</v>
      </c>
    </row>
    <row r="706" spans="1:5" ht="12.75">
      <c r="A706" t="s">
        <v>57</v>
      </c>
      <c r="E706" s="39" t="s">
        <v>5</v>
      </c>
    </row>
    <row r="707" spans="1:16" ht="12.75">
      <c r="A707" t="s">
        <v>50</v>
      </c>
      <c s="34" t="s">
        <v>2588</v>
      </c>
      <c s="34" t="s">
        <v>6475</v>
      </c>
      <c s="35" t="s">
        <v>5</v>
      </c>
      <c s="6" t="s">
        <v>6476</v>
      </c>
      <c s="36" t="s">
        <v>85</v>
      </c>
      <c s="37">
        <v>24</v>
      </c>
      <c s="36">
        <v>0</v>
      </c>
      <c s="36">
        <f>ROUND(G707*H707,6)</f>
      </c>
      <c r="L707" s="38">
        <v>0</v>
      </c>
      <c s="32">
        <f>ROUND(ROUND(L707,2)*ROUND(G707,3),2)</f>
      </c>
      <c s="36" t="s">
        <v>98</v>
      </c>
      <c>
        <f>(M707*21)/100</f>
      </c>
      <c t="s">
        <v>28</v>
      </c>
    </row>
    <row r="708" spans="1:5" ht="12.75">
      <c r="A708" s="35" t="s">
        <v>55</v>
      </c>
      <c r="E708" s="39" t="s">
        <v>6476</v>
      </c>
    </row>
    <row r="709" spans="1:5" ht="12.75">
      <c r="A709" s="35" t="s">
        <v>56</v>
      </c>
      <c r="E709" s="40" t="s">
        <v>5</v>
      </c>
    </row>
    <row r="710" spans="1:5" ht="12.75">
      <c r="A710" t="s">
        <v>57</v>
      </c>
      <c r="E710" s="39" t="s">
        <v>5</v>
      </c>
    </row>
    <row r="711" spans="1:16" ht="12.75">
      <c r="A711" t="s">
        <v>50</v>
      </c>
      <c s="34" t="s">
        <v>2592</v>
      </c>
      <c s="34" t="s">
        <v>6477</v>
      </c>
      <c s="35" t="s">
        <v>5</v>
      </c>
      <c s="6" t="s">
        <v>6288</v>
      </c>
      <c s="36" t="s">
        <v>85</v>
      </c>
      <c s="37">
        <v>25</v>
      </c>
      <c s="36">
        <v>0</v>
      </c>
      <c s="36">
        <f>ROUND(G711*H711,6)</f>
      </c>
      <c r="L711" s="38">
        <v>0</v>
      </c>
      <c s="32">
        <f>ROUND(ROUND(L711,2)*ROUND(G711,3),2)</f>
      </c>
      <c s="36" t="s">
        <v>316</v>
      </c>
      <c>
        <f>(M711*21)/100</f>
      </c>
      <c t="s">
        <v>28</v>
      </c>
    </row>
    <row r="712" spans="1:5" ht="12.75">
      <c r="A712" s="35" t="s">
        <v>55</v>
      </c>
      <c r="E712" s="39" t="s">
        <v>6288</v>
      </c>
    </row>
    <row r="713" spans="1:5" ht="12.75">
      <c r="A713" s="35" t="s">
        <v>56</v>
      </c>
      <c r="E713" s="40" t="s">
        <v>5</v>
      </c>
    </row>
    <row r="714" spans="1:5" ht="12.75">
      <c r="A714" t="s">
        <v>57</v>
      </c>
      <c r="E714" s="39" t="s">
        <v>5</v>
      </c>
    </row>
    <row r="715" spans="1:16" ht="12.75">
      <c r="A715" t="s">
        <v>50</v>
      </c>
      <c s="34" t="s">
        <v>2596</v>
      </c>
      <c s="34" t="s">
        <v>6478</v>
      </c>
      <c s="35" t="s">
        <v>5</v>
      </c>
      <c s="6" t="s">
        <v>6479</v>
      </c>
      <c s="36" t="s">
        <v>85</v>
      </c>
      <c s="37">
        <v>71</v>
      </c>
      <c s="36">
        <v>0</v>
      </c>
      <c s="36">
        <f>ROUND(G715*H715,6)</f>
      </c>
      <c r="L715" s="38">
        <v>0</v>
      </c>
      <c s="32">
        <f>ROUND(ROUND(L715,2)*ROUND(G715,3),2)</f>
      </c>
      <c s="36" t="s">
        <v>98</v>
      </c>
      <c>
        <f>(M715*21)/100</f>
      </c>
      <c t="s">
        <v>28</v>
      </c>
    </row>
    <row r="716" spans="1:5" ht="12.75">
      <c r="A716" s="35" t="s">
        <v>55</v>
      </c>
      <c r="E716" s="39" t="s">
        <v>6479</v>
      </c>
    </row>
    <row r="717" spans="1:5" ht="12.75">
      <c r="A717" s="35" t="s">
        <v>56</v>
      </c>
      <c r="E717" s="40" t="s">
        <v>5</v>
      </c>
    </row>
    <row r="718" spans="1:5" ht="12.75">
      <c r="A718" t="s">
        <v>57</v>
      </c>
      <c r="E718" s="39" t="s">
        <v>5</v>
      </c>
    </row>
    <row r="719" spans="1:16" ht="12.75">
      <c r="A719" t="s">
        <v>50</v>
      </c>
      <c s="34" t="s">
        <v>2600</v>
      </c>
      <c s="34" t="s">
        <v>6480</v>
      </c>
      <c s="35" t="s">
        <v>5</v>
      </c>
      <c s="6" t="s">
        <v>6481</v>
      </c>
      <c s="36" t="s">
        <v>85</v>
      </c>
      <c s="37">
        <v>14</v>
      </c>
      <c s="36">
        <v>0</v>
      </c>
      <c s="36">
        <f>ROUND(G719*H719,6)</f>
      </c>
      <c r="L719" s="38">
        <v>0</v>
      </c>
      <c s="32">
        <f>ROUND(ROUND(L719,2)*ROUND(G719,3),2)</f>
      </c>
      <c s="36" t="s">
        <v>98</v>
      </c>
      <c>
        <f>(M719*21)/100</f>
      </c>
      <c t="s">
        <v>28</v>
      </c>
    </row>
    <row r="720" spans="1:5" ht="12.75">
      <c r="A720" s="35" t="s">
        <v>55</v>
      </c>
      <c r="E720" s="39" t="s">
        <v>6481</v>
      </c>
    </row>
    <row r="721" spans="1:5" ht="12.75">
      <c r="A721" s="35" t="s">
        <v>56</v>
      </c>
      <c r="E721" s="40" t="s">
        <v>5</v>
      </c>
    </row>
    <row r="722" spans="1:5" ht="12.75">
      <c r="A722" t="s">
        <v>57</v>
      </c>
      <c r="E722" s="39" t="s">
        <v>5</v>
      </c>
    </row>
    <row r="723" spans="1:16" ht="12.75">
      <c r="A723" t="s">
        <v>50</v>
      </c>
      <c s="34" t="s">
        <v>2605</v>
      </c>
      <c s="34" t="s">
        <v>6482</v>
      </c>
      <c s="35" t="s">
        <v>5</v>
      </c>
      <c s="6" t="s">
        <v>6483</v>
      </c>
      <c s="36" t="s">
        <v>85</v>
      </c>
      <c s="37">
        <v>9</v>
      </c>
      <c s="36">
        <v>0</v>
      </c>
      <c s="36">
        <f>ROUND(G723*H723,6)</f>
      </c>
      <c r="L723" s="38">
        <v>0</v>
      </c>
      <c s="32">
        <f>ROUND(ROUND(L723,2)*ROUND(G723,3),2)</f>
      </c>
      <c s="36" t="s">
        <v>98</v>
      </c>
      <c>
        <f>(M723*21)/100</f>
      </c>
      <c t="s">
        <v>28</v>
      </c>
    </row>
    <row r="724" spans="1:5" ht="12.75">
      <c r="A724" s="35" t="s">
        <v>55</v>
      </c>
      <c r="E724" s="39" t="s">
        <v>6483</v>
      </c>
    </row>
    <row r="725" spans="1:5" ht="12.75">
      <c r="A725" s="35" t="s">
        <v>56</v>
      </c>
      <c r="E725" s="40" t="s">
        <v>5</v>
      </c>
    </row>
    <row r="726" spans="1:5" ht="12.75">
      <c r="A726" t="s">
        <v>57</v>
      </c>
      <c r="E726" s="39" t="s">
        <v>5</v>
      </c>
    </row>
    <row r="727" spans="1:16" ht="12.75">
      <c r="A727" t="s">
        <v>50</v>
      </c>
      <c s="34" t="s">
        <v>6484</v>
      </c>
      <c s="34" t="s">
        <v>6485</v>
      </c>
      <c s="35" t="s">
        <v>5</v>
      </c>
      <c s="6" t="s">
        <v>6486</v>
      </c>
      <c s="36" t="s">
        <v>85</v>
      </c>
      <c s="37">
        <v>10</v>
      </c>
      <c s="36">
        <v>0</v>
      </c>
      <c s="36">
        <f>ROUND(G727*H727,6)</f>
      </c>
      <c r="L727" s="38">
        <v>0</v>
      </c>
      <c s="32">
        <f>ROUND(ROUND(L727,2)*ROUND(G727,3),2)</f>
      </c>
      <c s="36" t="s">
        <v>98</v>
      </c>
      <c>
        <f>(M727*21)/100</f>
      </c>
      <c t="s">
        <v>28</v>
      </c>
    </row>
    <row r="728" spans="1:5" ht="12.75">
      <c r="A728" s="35" t="s">
        <v>55</v>
      </c>
      <c r="E728" s="39" t="s">
        <v>6486</v>
      </c>
    </row>
    <row r="729" spans="1:5" ht="12.75">
      <c r="A729" s="35" t="s">
        <v>56</v>
      </c>
      <c r="E729" s="40" t="s">
        <v>5</v>
      </c>
    </row>
    <row r="730" spans="1:5" ht="12.75">
      <c r="A730" t="s">
        <v>57</v>
      </c>
      <c r="E730" s="39" t="s">
        <v>5</v>
      </c>
    </row>
    <row r="731" spans="1:16" ht="12.75">
      <c r="A731" t="s">
        <v>50</v>
      </c>
      <c s="34" t="s">
        <v>2931</v>
      </c>
      <c s="34" t="s">
        <v>6487</v>
      </c>
      <c s="35" t="s">
        <v>5</v>
      </c>
      <c s="6" t="s">
        <v>6488</v>
      </c>
      <c s="36" t="s">
        <v>85</v>
      </c>
      <c s="37">
        <v>94</v>
      </c>
      <c s="36">
        <v>0</v>
      </c>
      <c s="36">
        <f>ROUND(G731*H731,6)</f>
      </c>
      <c r="L731" s="38">
        <v>0</v>
      </c>
      <c s="32">
        <f>ROUND(ROUND(L731,2)*ROUND(G731,3),2)</f>
      </c>
      <c s="36" t="s">
        <v>316</v>
      </c>
      <c>
        <f>(M731*21)/100</f>
      </c>
      <c t="s">
        <v>28</v>
      </c>
    </row>
    <row r="732" spans="1:5" ht="12.75">
      <c r="A732" s="35" t="s">
        <v>55</v>
      </c>
      <c r="E732" s="39" t="s">
        <v>6488</v>
      </c>
    </row>
    <row r="733" spans="1:5" ht="12.75">
      <c r="A733" s="35" t="s">
        <v>56</v>
      </c>
      <c r="E733" s="40" t="s">
        <v>5</v>
      </c>
    </row>
    <row r="734" spans="1:5" ht="12.75">
      <c r="A734" t="s">
        <v>57</v>
      </c>
      <c r="E734" s="39" t="s">
        <v>5</v>
      </c>
    </row>
    <row r="735" spans="1:16" ht="12.75">
      <c r="A735" t="s">
        <v>50</v>
      </c>
      <c s="34" t="s">
        <v>2936</v>
      </c>
      <c s="34" t="s">
        <v>1735</v>
      </c>
      <c s="35" t="s">
        <v>5</v>
      </c>
      <c s="6" t="s">
        <v>6489</v>
      </c>
      <c s="36" t="s">
        <v>85</v>
      </c>
      <c s="37">
        <v>94</v>
      </c>
      <c s="36">
        <v>0</v>
      </c>
      <c s="36">
        <f>ROUND(G735*H735,6)</f>
      </c>
      <c r="L735" s="38">
        <v>0</v>
      </c>
      <c s="32">
        <f>ROUND(ROUND(L735,2)*ROUND(G735,3),2)</f>
      </c>
      <c s="36" t="s">
        <v>316</v>
      </c>
      <c>
        <f>(M735*21)/100</f>
      </c>
      <c t="s">
        <v>28</v>
      </c>
    </row>
    <row r="736" spans="1:5" ht="12.75">
      <c r="A736" s="35" t="s">
        <v>55</v>
      </c>
      <c r="E736" s="39" t="s">
        <v>6489</v>
      </c>
    </row>
    <row r="737" spans="1:5" ht="12.75">
      <c r="A737" s="35" t="s">
        <v>56</v>
      </c>
      <c r="E737" s="40" t="s">
        <v>5</v>
      </c>
    </row>
    <row r="738" spans="1:5" ht="12.75">
      <c r="A738" t="s">
        <v>57</v>
      </c>
      <c r="E738" s="39" t="s">
        <v>5</v>
      </c>
    </row>
    <row r="739" spans="1:16" ht="12.75">
      <c r="A739" t="s">
        <v>50</v>
      </c>
      <c s="34" t="s">
        <v>2940</v>
      </c>
      <c s="34" t="s">
        <v>6490</v>
      </c>
      <c s="35" t="s">
        <v>5</v>
      </c>
      <c s="6" t="s">
        <v>6491</v>
      </c>
      <c s="36" t="s">
        <v>85</v>
      </c>
      <c s="37">
        <v>13</v>
      </c>
      <c s="36">
        <v>0</v>
      </c>
      <c s="36">
        <f>ROUND(G739*H739,6)</f>
      </c>
      <c r="L739" s="38">
        <v>0</v>
      </c>
      <c s="32">
        <f>ROUND(ROUND(L739,2)*ROUND(G739,3),2)</f>
      </c>
      <c s="36" t="s">
        <v>98</v>
      </c>
      <c>
        <f>(M739*21)/100</f>
      </c>
      <c t="s">
        <v>28</v>
      </c>
    </row>
    <row r="740" spans="1:5" ht="12.75">
      <c r="A740" s="35" t="s">
        <v>55</v>
      </c>
      <c r="E740" s="39" t="s">
        <v>6491</v>
      </c>
    </row>
    <row r="741" spans="1:5" ht="12.75">
      <c r="A741" s="35" t="s">
        <v>56</v>
      </c>
      <c r="E741" s="40" t="s">
        <v>5</v>
      </c>
    </row>
    <row r="742" spans="1:5" ht="12.75">
      <c r="A742" t="s">
        <v>57</v>
      </c>
      <c r="E742" s="39" t="s">
        <v>5</v>
      </c>
    </row>
    <row r="743" spans="1:16" ht="12.75">
      <c r="A743" t="s">
        <v>50</v>
      </c>
      <c s="34" t="s">
        <v>2945</v>
      </c>
      <c s="34" t="s">
        <v>6492</v>
      </c>
      <c s="35" t="s">
        <v>5</v>
      </c>
      <c s="6" t="s">
        <v>6493</v>
      </c>
      <c s="36" t="s">
        <v>85</v>
      </c>
      <c s="37">
        <v>1</v>
      </c>
      <c s="36">
        <v>0</v>
      </c>
      <c s="36">
        <f>ROUND(G743*H743,6)</f>
      </c>
      <c r="L743" s="38">
        <v>0</v>
      </c>
      <c s="32">
        <f>ROUND(ROUND(L743,2)*ROUND(G743,3),2)</f>
      </c>
      <c s="36" t="s">
        <v>98</v>
      </c>
      <c>
        <f>(M743*21)/100</f>
      </c>
      <c t="s">
        <v>28</v>
      </c>
    </row>
    <row r="744" spans="1:5" ht="12.75">
      <c r="A744" s="35" t="s">
        <v>55</v>
      </c>
      <c r="E744" s="39" t="s">
        <v>6493</v>
      </c>
    </row>
    <row r="745" spans="1:5" ht="12.75">
      <c r="A745" s="35" t="s">
        <v>56</v>
      </c>
      <c r="E745" s="40" t="s">
        <v>5</v>
      </c>
    </row>
    <row r="746" spans="1:5" ht="12.75">
      <c r="A746" t="s">
        <v>57</v>
      </c>
      <c r="E746" s="39" t="s">
        <v>5</v>
      </c>
    </row>
    <row r="747" spans="1:16" ht="12.75">
      <c r="A747" t="s">
        <v>50</v>
      </c>
      <c s="34" t="s">
        <v>2950</v>
      </c>
      <c s="34" t="s">
        <v>6494</v>
      </c>
      <c s="35" t="s">
        <v>5</v>
      </c>
      <c s="6" t="s">
        <v>6495</v>
      </c>
      <c s="36" t="s">
        <v>85</v>
      </c>
      <c s="37">
        <v>14</v>
      </c>
      <c s="36">
        <v>0</v>
      </c>
      <c s="36">
        <f>ROUND(G747*H747,6)</f>
      </c>
      <c r="L747" s="38">
        <v>0</v>
      </c>
      <c s="32">
        <f>ROUND(ROUND(L747,2)*ROUND(G747,3),2)</f>
      </c>
      <c s="36" t="s">
        <v>316</v>
      </c>
      <c>
        <f>(M747*21)/100</f>
      </c>
      <c t="s">
        <v>28</v>
      </c>
    </row>
    <row r="748" spans="1:5" ht="12.75">
      <c r="A748" s="35" t="s">
        <v>55</v>
      </c>
      <c r="E748" s="39" t="s">
        <v>6495</v>
      </c>
    </row>
    <row r="749" spans="1:5" ht="12.75">
      <c r="A749" s="35" t="s">
        <v>56</v>
      </c>
      <c r="E749" s="40" t="s">
        <v>5</v>
      </c>
    </row>
    <row r="750" spans="1:5" ht="12.75">
      <c r="A750" t="s">
        <v>57</v>
      </c>
      <c r="E750" s="39" t="s">
        <v>5</v>
      </c>
    </row>
    <row r="751" spans="1:16" ht="12.75">
      <c r="A751" t="s">
        <v>50</v>
      </c>
      <c s="34" t="s">
        <v>2955</v>
      </c>
      <c s="34" t="s">
        <v>6496</v>
      </c>
      <c s="35" t="s">
        <v>5</v>
      </c>
      <c s="6" t="s">
        <v>6497</v>
      </c>
      <c s="36" t="s">
        <v>85</v>
      </c>
      <c s="37">
        <v>4</v>
      </c>
      <c s="36">
        <v>0</v>
      </c>
      <c s="36">
        <f>ROUND(G751*H751,6)</f>
      </c>
      <c r="L751" s="38">
        <v>0</v>
      </c>
      <c s="32">
        <f>ROUND(ROUND(L751,2)*ROUND(G751,3),2)</f>
      </c>
      <c s="36" t="s">
        <v>98</v>
      </c>
      <c>
        <f>(M751*21)/100</f>
      </c>
      <c t="s">
        <v>28</v>
      </c>
    </row>
    <row r="752" spans="1:5" ht="12.75">
      <c r="A752" s="35" t="s">
        <v>55</v>
      </c>
      <c r="E752" s="39" t="s">
        <v>6497</v>
      </c>
    </row>
    <row r="753" spans="1:5" ht="12.75">
      <c r="A753" s="35" t="s">
        <v>56</v>
      </c>
      <c r="E753" s="40" t="s">
        <v>5</v>
      </c>
    </row>
    <row r="754" spans="1:5" ht="12.75">
      <c r="A754" t="s">
        <v>57</v>
      </c>
      <c r="E754" s="39" t="s">
        <v>5</v>
      </c>
    </row>
    <row r="755" spans="1:16" ht="12.75">
      <c r="A755" t="s">
        <v>50</v>
      </c>
      <c s="34" t="s">
        <v>2960</v>
      </c>
      <c s="34" t="s">
        <v>6498</v>
      </c>
      <c s="35" t="s">
        <v>5</v>
      </c>
      <c s="6" t="s">
        <v>6499</v>
      </c>
      <c s="36" t="s">
        <v>85</v>
      </c>
      <c s="37">
        <v>2</v>
      </c>
      <c s="36">
        <v>0.0006</v>
      </c>
      <c s="36">
        <f>ROUND(G755*H755,6)</f>
      </c>
      <c r="L755" s="38">
        <v>0</v>
      </c>
      <c s="32">
        <f>ROUND(ROUND(L755,2)*ROUND(G755,3),2)</f>
      </c>
      <c s="36" t="s">
        <v>316</v>
      </c>
      <c>
        <f>(M755*21)/100</f>
      </c>
      <c t="s">
        <v>28</v>
      </c>
    </row>
    <row r="756" spans="1:5" ht="12.75">
      <c r="A756" s="35" t="s">
        <v>55</v>
      </c>
      <c r="E756" s="39" t="s">
        <v>6499</v>
      </c>
    </row>
    <row r="757" spans="1:5" ht="12.75">
      <c r="A757" s="35" t="s">
        <v>56</v>
      </c>
      <c r="E757" s="40" t="s">
        <v>5</v>
      </c>
    </row>
    <row r="758" spans="1:5" ht="12.75">
      <c r="A758" t="s">
        <v>57</v>
      </c>
      <c r="E758" s="39" t="s">
        <v>5</v>
      </c>
    </row>
    <row r="759" spans="1:16" ht="12.75">
      <c r="A759" t="s">
        <v>50</v>
      </c>
      <c s="34" t="s">
        <v>2965</v>
      </c>
      <c s="34" t="s">
        <v>6500</v>
      </c>
      <c s="35" t="s">
        <v>5</v>
      </c>
      <c s="6" t="s">
        <v>6501</v>
      </c>
      <c s="36" t="s">
        <v>85</v>
      </c>
      <c s="37">
        <v>1</v>
      </c>
      <c s="36">
        <v>0.0006</v>
      </c>
      <c s="36">
        <f>ROUND(G759*H759,6)</f>
      </c>
      <c r="L759" s="38">
        <v>0</v>
      </c>
      <c s="32">
        <f>ROUND(ROUND(L759,2)*ROUND(G759,3),2)</f>
      </c>
      <c s="36" t="s">
        <v>316</v>
      </c>
      <c>
        <f>(M759*21)/100</f>
      </c>
      <c t="s">
        <v>28</v>
      </c>
    </row>
    <row r="760" spans="1:5" ht="12.75">
      <c r="A760" s="35" t="s">
        <v>55</v>
      </c>
      <c r="E760" s="39" t="s">
        <v>6501</v>
      </c>
    </row>
    <row r="761" spans="1:5" ht="12.75">
      <c r="A761" s="35" t="s">
        <v>56</v>
      </c>
      <c r="E761" s="40" t="s">
        <v>5</v>
      </c>
    </row>
    <row r="762" spans="1:5" ht="12.75">
      <c r="A762" t="s">
        <v>57</v>
      </c>
      <c r="E762" s="39" t="s">
        <v>5</v>
      </c>
    </row>
    <row r="763" spans="1:16" ht="12.75">
      <c r="A763" t="s">
        <v>50</v>
      </c>
      <c s="34" t="s">
        <v>2970</v>
      </c>
      <c s="34" t="s">
        <v>6502</v>
      </c>
      <c s="35" t="s">
        <v>5</v>
      </c>
      <c s="6" t="s">
        <v>6503</v>
      </c>
      <c s="36" t="s">
        <v>85</v>
      </c>
      <c s="37">
        <v>7</v>
      </c>
      <c s="36">
        <v>0</v>
      </c>
      <c s="36">
        <f>ROUND(G763*H763,6)</f>
      </c>
      <c r="L763" s="38">
        <v>0</v>
      </c>
      <c s="32">
        <f>ROUND(ROUND(L763,2)*ROUND(G763,3),2)</f>
      </c>
      <c s="36" t="s">
        <v>316</v>
      </c>
      <c>
        <f>(M763*21)/100</f>
      </c>
      <c t="s">
        <v>28</v>
      </c>
    </row>
    <row r="764" spans="1:5" ht="12.75">
      <c r="A764" s="35" t="s">
        <v>55</v>
      </c>
      <c r="E764" s="39" t="s">
        <v>6503</v>
      </c>
    </row>
    <row r="765" spans="1:5" ht="12.75">
      <c r="A765" s="35" t="s">
        <v>56</v>
      </c>
      <c r="E765" s="40" t="s">
        <v>5</v>
      </c>
    </row>
    <row r="766" spans="1:5" ht="12.75">
      <c r="A766" t="s">
        <v>57</v>
      </c>
      <c r="E766" s="39" t="s">
        <v>5</v>
      </c>
    </row>
    <row r="767" spans="1:16" ht="12.75">
      <c r="A767" t="s">
        <v>50</v>
      </c>
      <c s="34" t="s">
        <v>2974</v>
      </c>
      <c s="34" t="s">
        <v>6504</v>
      </c>
      <c s="35" t="s">
        <v>5</v>
      </c>
      <c s="6" t="s">
        <v>6505</v>
      </c>
      <c s="36" t="s">
        <v>85</v>
      </c>
      <c s="37">
        <v>1</v>
      </c>
      <c s="36">
        <v>0</v>
      </c>
      <c s="36">
        <f>ROUND(G767*H767,6)</f>
      </c>
      <c r="L767" s="38">
        <v>0</v>
      </c>
      <c s="32">
        <f>ROUND(ROUND(L767,2)*ROUND(G767,3),2)</f>
      </c>
      <c s="36" t="s">
        <v>98</v>
      </c>
      <c>
        <f>(M767*21)/100</f>
      </c>
      <c t="s">
        <v>28</v>
      </c>
    </row>
    <row r="768" spans="1:5" ht="12.75">
      <c r="A768" s="35" t="s">
        <v>55</v>
      </c>
      <c r="E768" s="39" t="s">
        <v>6505</v>
      </c>
    </row>
    <row r="769" spans="1:5" ht="12.75">
      <c r="A769" s="35" t="s">
        <v>56</v>
      </c>
      <c r="E769" s="40" t="s">
        <v>5</v>
      </c>
    </row>
    <row r="770" spans="1:5" ht="12.75">
      <c r="A770" t="s">
        <v>57</v>
      </c>
      <c r="E770" s="39" t="s">
        <v>5</v>
      </c>
    </row>
    <row r="771" spans="1:16" ht="12.75">
      <c r="A771" t="s">
        <v>50</v>
      </c>
      <c s="34" t="s">
        <v>2978</v>
      </c>
      <c s="34" t="s">
        <v>6506</v>
      </c>
      <c s="35" t="s">
        <v>5</v>
      </c>
      <c s="6" t="s">
        <v>6507</v>
      </c>
      <c s="36" t="s">
        <v>85</v>
      </c>
      <c s="37">
        <v>1</v>
      </c>
      <c s="36">
        <v>0</v>
      </c>
      <c s="36">
        <f>ROUND(G771*H771,6)</f>
      </c>
      <c r="L771" s="38">
        <v>0</v>
      </c>
      <c s="32">
        <f>ROUND(ROUND(L771,2)*ROUND(G771,3),2)</f>
      </c>
      <c s="36" t="s">
        <v>316</v>
      </c>
      <c>
        <f>(M771*21)/100</f>
      </c>
      <c t="s">
        <v>28</v>
      </c>
    </row>
    <row r="772" spans="1:5" ht="12.75">
      <c r="A772" s="35" t="s">
        <v>55</v>
      </c>
      <c r="E772" s="39" t="s">
        <v>6507</v>
      </c>
    </row>
    <row r="773" spans="1:5" ht="12.75">
      <c r="A773" s="35" t="s">
        <v>56</v>
      </c>
      <c r="E773" s="40" t="s">
        <v>5</v>
      </c>
    </row>
    <row r="774" spans="1:5" ht="12.75">
      <c r="A774" t="s">
        <v>57</v>
      </c>
      <c r="E774" s="39" t="s">
        <v>5</v>
      </c>
    </row>
    <row r="775" spans="1:16" ht="12.75">
      <c r="A775" t="s">
        <v>50</v>
      </c>
      <c s="34" t="s">
        <v>2982</v>
      </c>
      <c s="34" t="s">
        <v>6508</v>
      </c>
      <c s="35" t="s">
        <v>5</v>
      </c>
      <c s="6" t="s">
        <v>6509</v>
      </c>
      <c s="36" t="s">
        <v>85</v>
      </c>
      <c s="37">
        <v>12</v>
      </c>
      <c s="36">
        <v>0</v>
      </c>
      <c s="36">
        <f>ROUND(G775*H775,6)</f>
      </c>
      <c r="L775" s="38">
        <v>0</v>
      </c>
      <c s="32">
        <f>ROUND(ROUND(L775,2)*ROUND(G775,3),2)</f>
      </c>
      <c s="36" t="s">
        <v>98</v>
      </c>
      <c>
        <f>(M775*21)/100</f>
      </c>
      <c t="s">
        <v>28</v>
      </c>
    </row>
    <row r="776" spans="1:5" ht="12.75">
      <c r="A776" s="35" t="s">
        <v>55</v>
      </c>
      <c r="E776" s="39" t="s">
        <v>6509</v>
      </c>
    </row>
    <row r="777" spans="1:5" ht="12.75">
      <c r="A777" s="35" t="s">
        <v>56</v>
      </c>
      <c r="E777" s="40" t="s">
        <v>5</v>
      </c>
    </row>
    <row r="778" spans="1:5" ht="12.75">
      <c r="A778" t="s">
        <v>57</v>
      </c>
      <c r="E778" s="39" t="s">
        <v>5</v>
      </c>
    </row>
    <row r="779" spans="1:16" ht="12.75">
      <c r="A779" t="s">
        <v>50</v>
      </c>
      <c s="34" t="s">
        <v>2987</v>
      </c>
      <c s="34" t="s">
        <v>6510</v>
      </c>
      <c s="35" t="s">
        <v>5</v>
      </c>
      <c s="6" t="s">
        <v>6511</v>
      </c>
      <c s="36" t="s">
        <v>85</v>
      </c>
      <c s="37">
        <v>6</v>
      </c>
      <c s="36">
        <v>0</v>
      </c>
      <c s="36">
        <f>ROUND(G779*H779,6)</f>
      </c>
      <c r="L779" s="38">
        <v>0</v>
      </c>
      <c s="32">
        <f>ROUND(ROUND(L779,2)*ROUND(G779,3),2)</f>
      </c>
      <c s="36" t="s">
        <v>316</v>
      </c>
      <c>
        <f>(M779*21)/100</f>
      </c>
      <c t="s">
        <v>28</v>
      </c>
    </row>
    <row r="780" spans="1:5" ht="12.75">
      <c r="A780" s="35" t="s">
        <v>55</v>
      </c>
      <c r="E780" s="39" t="s">
        <v>6511</v>
      </c>
    </row>
    <row r="781" spans="1:5" ht="12.75">
      <c r="A781" s="35" t="s">
        <v>56</v>
      </c>
      <c r="E781" s="40" t="s">
        <v>5</v>
      </c>
    </row>
    <row r="782" spans="1:5" ht="12.75">
      <c r="A782" t="s">
        <v>57</v>
      </c>
      <c r="E782" s="39" t="s">
        <v>5</v>
      </c>
    </row>
    <row r="783" spans="1:16" ht="25.5">
      <c r="A783" t="s">
        <v>50</v>
      </c>
      <c s="34" t="s">
        <v>2991</v>
      </c>
      <c s="34" t="s">
        <v>6512</v>
      </c>
      <c s="35" t="s">
        <v>5</v>
      </c>
      <c s="6" t="s">
        <v>6513</v>
      </c>
      <c s="36" t="s">
        <v>85</v>
      </c>
      <c s="37">
        <v>18</v>
      </c>
      <c s="36">
        <v>0</v>
      </c>
      <c s="36">
        <f>ROUND(G783*H783,6)</f>
      </c>
      <c r="L783" s="38">
        <v>0</v>
      </c>
      <c s="32">
        <f>ROUND(ROUND(L783,2)*ROUND(G783,3),2)</f>
      </c>
      <c s="36" t="s">
        <v>316</v>
      </c>
      <c>
        <f>(M783*21)/100</f>
      </c>
      <c t="s">
        <v>28</v>
      </c>
    </row>
    <row r="784" spans="1:5" ht="38.25">
      <c r="A784" s="35" t="s">
        <v>55</v>
      </c>
      <c r="E784" s="39" t="s">
        <v>6514</v>
      </c>
    </row>
    <row r="785" spans="1:5" ht="12.75">
      <c r="A785" s="35" t="s">
        <v>56</v>
      </c>
      <c r="E785" s="40" t="s">
        <v>5</v>
      </c>
    </row>
    <row r="786" spans="1:5" ht="12.75">
      <c r="A786" t="s">
        <v>57</v>
      </c>
      <c r="E786" s="39" t="s">
        <v>5</v>
      </c>
    </row>
    <row r="787" spans="1:16" ht="12.75">
      <c r="A787" t="s">
        <v>50</v>
      </c>
      <c s="34" t="s">
        <v>2995</v>
      </c>
      <c s="34" t="s">
        <v>6515</v>
      </c>
      <c s="35" t="s">
        <v>5</v>
      </c>
      <c s="6" t="s">
        <v>6516</v>
      </c>
      <c s="36" t="s">
        <v>85</v>
      </c>
      <c s="37">
        <v>1</v>
      </c>
      <c s="36">
        <v>0</v>
      </c>
      <c s="36">
        <f>ROUND(G787*H787,6)</f>
      </c>
      <c r="L787" s="38">
        <v>0</v>
      </c>
      <c s="32">
        <f>ROUND(ROUND(L787,2)*ROUND(G787,3),2)</f>
      </c>
      <c s="36" t="s">
        <v>316</v>
      </c>
      <c>
        <f>(M787*21)/100</f>
      </c>
      <c t="s">
        <v>28</v>
      </c>
    </row>
    <row r="788" spans="1:5" ht="12.75">
      <c r="A788" s="35" t="s">
        <v>55</v>
      </c>
      <c r="E788" s="39" t="s">
        <v>6516</v>
      </c>
    </row>
    <row r="789" spans="1:5" ht="12.75">
      <c r="A789" s="35" t="s">
        <v>56</v>
      </c>
      <c r="E789" s="40" t="s">
        <v>5</v>
      </c>
    </row>
    <row r="790" spans="1:5" ht="12.75">
      <c r="A790" t="s">
        <v>57</v>
      </c>
      <c r="E790" s="39" t="s">
        <v>5</v>
      </c>
    </row>
    <row r="791" spans="1:16" ht="12.75">
      <c r="A791" t="s">
        <v>50</v>
      </c>
      <c s="34" t="s">
        <v>2999</v>
      </c>
      <c s="34" t="s">
        <v>6517</v>
      </c>
      <c s="35" t="s">
        <v>5</v>
      </c>
      <c s="6" t="s">
        <v>6412</v>
      </c>
      <c s="36" t="s">
        <v>85</v>
      </c>
      <c s="37">
        <v>1</v>
      </c>
      <c s="36">
        <v>0</v>
      </c>
      <c s="36">
        <f>ROUND(G791*H791,6)</f>
      </c>
      <c r="L791" s="38">
        <v>0</v>
      </c>
      <c s="32">
        <f>ROUND(ROUND(L791,2)*ROUND(G791,3),2)</f>
      </c>
      <c s="36" t="s">
        <v>316</v>
      </c>
      <c>
        <f>(M791*21)/100</f>
      </c>
      <c t="s">
        <v>28</v>
      </c>
    </row>
    <row r="792" spans="1:5" ht="12.75">
      <c r="A792" s="35" t="s">
        <v>55</v>
      </c>
      <c r="E792" s="39" t="s">
        <v>6412</v>
      </c>
    </row>
    <row r="793" spans="1:5" ht="12.75">
      <c r="A793" s="35" t="s">
        <v>56</v>
      </c>
      <c r="E793" s="40" t="s">
        <v>5</v>
      </c>
    </row>
    <row r="794" spans="1:5" ht="12.75">
      <c r="A794" t="s">
        <v>57</v>
      </c>
      <c r="E794" s="39" t="s">
        <v>5</v>
      </c>
    </row>
    <row r="795" spans="1:16" ht="12.75">
      <c r="A795" t="s">
        <v>50</v>
      </c>
      <c s="34" t="s">
        <v>3003</v>
      </c>
      <c s="34" t="s">
        <v>6518</v>
      </c>
      <c s="35" t="s">
        <v>5</v>
      </c>
      <c s="6" t="s">
        <v>6519</v>
      </c>
      <c s="36" t="s">
        <v>85</v>
      </c>
      <c s="37">
        <v>164</v>
      </c>
      <c s="36">
        <v>0</v>
      </c>
      <c s="36">
        <f>ROUND(G795*H795,6)</f>
      </c>
      <c r="L795" s="38">
        <v>0</v>
      </c>
      <c s="32">
        <f>ROUND(ROUND(L795,2)*ROUND(G795,3),2)</f>
      </c>
      <c s="36" t="s">
        <v>316</v>
      </c>
      <c>
        <f>(M795*21)/100</f>
      </c>
      <c t="s">
        <v>28</v>
      </c>
    </row>
    <row r="796" spans="1:5" ht="12.75">
      <c r="A796" s="35" t="s">
        <v>55</v>
      </c>
      <c r="E796" s="39" t="s">
        <v>6519</v>
      </c>
    </row>
    <row r="797" spans="1:5" ht="12.75">
      <c r="A797" s="35" t="s">
        <v>56</v>
      </c>
      <c r="E797" s="40" t="s">
        <v>5</v>
      </c>
    </row>
    <row r="798" spans="1:5" ht="12.75">
      <c r="A798" t="s">
        <v>57</v>
      </c>
      <c r="E798" s="39" t="s">
        <v>5</v>
      </c>
    </row>
    <row r="799" spans="1:16" ht="12.75">
      <c r="A799" t="s">
        <v>50</v>
      </c>
      <c s="34" t="s">
        <v>3007</v>
      </c>
      <c s="34" t="s">
        <v>6520</v>
      </c>
      <c s="35" t="s">
        <v>5</v>
      </c>
      <c s="6" t="s">
        <v>6521</v>
      </c>
      <c s="36" t="s">
        <v>85</v>
      </c>
      <c s="37">
        <v>164</v>
      </c>
      <c s="36">
        <v>0</v>
      </c>
      <c s="36">
        <f>ROUND(G799*H799,6)</f>
      </c>
      <c r="L799" s="38">
        <v>0</v>
      </c>
      <c s="32">
        <f>ROUND(ROUND(L799,2)*ROUND(G799,3),2)</f>
      </c>
      <c s="36" t="s">
        <v>316</v>
      </c>
      <c>
        <f>(M799*21)/100</f>
      </c>
      <c t="s">
        <v>28</v>
      </c>
    </row>
    <row r="800" spans="1:5" ht="12.75">
      <c r="A800" s="35" t="s">
        <v>55</v>
      </c>
      <c r="E800" s="39" t="s">
        <v>6521</v>
      </c>
    </row>
    <row r="801" spans="1:5" ht="12.75">
      <c r="A801" s="35" t="s">
        <v>56</v>
      </c>
      <c r="E801" s="40" t="s">
        <v>5</v>
      </c>
    </row>
    <row r="802" spans="1:5" ht="12.75">
      <c r="A802" t="s">
        <v>57</v>
      </c>
      <c r="E802" s="39" t="s">
        <v>5</v>
      </c>
    </row>
    <row r="803" spans="1:16" ht="12.75">
      <c r="A803" t="s">
        <v>50</v>
      </c>
      <c s="34" t="s">
        <v>3012</v>
      </c>
      <c s="34" t="s">
        <v>6522</v>
      </c>
      <c s="35" t="s">
        <v>5</v>
      </c>
      <c s="6" t="s">
        <v>6523</v>
      </c>
      <c s="36" t="s">
        <v>85</v>
      </c>
      <c s="37">
        <v>1</v>
      </c>
      <c s="36">
        <v>0</v>
      </c>
      <c s="36">
        <f>ROUND(G803*H803,6)</f>
      </c>
      <c r="L803" s="38">
        <v>0</v>
      </c>
      <c s="32">
        <f>ROUND(ROUND(L803,2)*ROUND(G803,3),2)</f>
      </c>
      <c s="36" t="s">
        <v>316</v>
      </c>
      <c>
        <f>(M803*21)/100</f>
      </c>
      <c t="s">
        <v>28</v>
      </c>
    </row>
    <row r="804" spans="1:5" ht="12.75">
      <c r="A804" s="35" t="s">
        <v>55</v>
      </c>
      <c r="E804" s="39" t="s">
        <v>6523</v>
      </c>
    </row>
    <row r="805" spans="1:5" ht="12.75">
      <c r="A805" s="35" t="s">
        <v>56</v>
      </c>
      <c r="E805" s="40" t="s">
        <v>5</v>
      </c>
    </row>
    <row r="806" spans="1:5" ht="12.75">
      <c r="A806" t="s">
        <v>57</v>
      </c>
      <c r="E806" s="39" t="s">
        <v>5</v>
      </c>
    </row>
    <row r="807" spans="1:16" ht="12.75">
      <c r="A807" t="s">
        <v>50</v>
      </c>
      <c s="34" t="s">
        <v>3015</v>
      </c>
      <c s="34" t="s">
        <v>6524</v>
      </c>
      <c s="35" t="s">
        <v>5</v>
      </c>
      <c s="6" t="s">
        <v>6525</v>
      </c>
      <c s="36" t="s">
        <v>85</v>
      </c>
      <c s="37">
        <v>164</v>
      </c>
      <c s="36">
        <v>0</v>
      </c>
      <c s="36">
        <f>ROUND(G807*H807,6)</f>
      </c>
      <c r="L807" s="38">
        <v>0</v>
      </c>
      <c s="32">
        <f>ROUND(ROUND(L807,2)*ROUND(G807,3),2)</f>
      </c>
      <c s="36" t="s">
        <v>98</v>
      </c>
      <c>
        <f>(M807*21)/100</f>
      </c>
      <c t="s">
        <v>28</v>
      </c>
    </row>
    <row r="808" spans="1:5" ht="12.75">
      <c r="A808" s="35" t="s">
        <v>55</v>
      </c>
      <c r="E808" s="39" t="s">
        <v>6525</v>
      </c>
    </row>
    <row r="809" spans="1:5" ht="12.75">
      <c r="A809" s="35" t="s">
        <v>56</v>
      </c>
      <c r="E809" s="40" t="s">
        <v>5</v>
      </c>
    </row>
    <row r="810" spans="1:5" ht="12.75">
      <c r="A810" t="s">
        <v>57</v>
      </c>
      <c r="E810" s="39" t="s">
        <v>5</v>
      </c>
    </row>
    <row r="811" spans="1:13" ht="12.75">
      <c r="A811" t="s">
        <v>47</v>
      </c>
      <c r="C811" s="31" t="s">
        <v>6526</v>
      </c>
      <c r="E811" s="33" t="s">
        <v>6527</v>
      </c>
      <c r="J811" s="32">
        <f>0</f>
      </c>
      <c s="32">
        <f>0</f>
      </c>
      <c s="32">
        <f>0+L812+L816+L820+L824+L828+L832+L836+L840+L844+L848+L852+L856+L860+L864+L868+L872+L876+L880+L884+L888+L892+L896+L900+L904+L908+L912+L916+L920+L924+L928+L932+L936+L940+L944+L948+L952+L956+L960+L964+L968+L972+L976+L980+L984+L988+L992+L996+L1000+L1004+L1008+L1012+L1016+L1020+L1024+L1028+L1032+L1036+L1040+L1044+L1048+L1052+L1056+L1060+L1064+L1068+L1072+L1076+L1080+L1084+L1088+L1092+L1096+L1100+L1104+L1108+L1112+L1116+L1120+L1124+L1128+L1132+L1136+L1140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f>
      </c>
      <c s="32">
        <f>0+M812+M816+M820+M824+M828+M832+M836+M840+M844+M848+M852+M856+M860+M864+M868+M872+M876+M880+M884+M888+M892+M896+M900+M904+M908+M912+M916+M920+M924+M928+M932+M936+M940+M944+M948+M952+M956+M960+M964+M968+M972+M976+M980+M984+M988+M992+M996+M1000+M1004+M1008+M1012+M1016+M1020+M1024+M1028+M1032+M1036+M1040+M1044+M1048+M1052+M1056+M1060+M1064+M1068+M1072+M1076+M1080+M1084+M1088+M1092+M1096+M1100+M1104+M1108+M1112+M1116+M1120+M1124+M1128+M1132+M1136+M1140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f>
      </c>
    </row>
    <row r="812" spans="1:16" ht="12.75">
      <c r="A812" t="s">
        <v>50</v>
      </c>
      <c s="34" t="s">
        <v>3155</v>
      </c>
      <c s="34" t="s">
        <v>6528</v>
      </c>
      <c s="35" t="s">
        <v>5</v>
      </c>
      <c s="6" t="s">
        <v>6529</v>
      </c>
      <c s="36" t="s">
        <v>78</v>
      </c>
      <c s="37">
        <v>4229</v>
      </c>
      <c s="36">
        <v>0</v>
      </c>
      <c s="36">
        <f>ROUND(G812*H812,6)</f>
      </c>
      <c r="L812" s="38">
        <v>0</v>
      </c>
      <c s="32">
        <f>ROUND(ROUND(L812,2)*ROUND(G812,3),2)</f>
      </c>
      <c s="36" t="s">
        <v>98</v>
      </c>
      <c>
        <f>(M812*21)/100</f>
      </c>
      <c t="s">
        <v>28</v>
      </c>
    </row>
    <row r="813" spans="1:5" ht="12.75">
      <c r="A813" s="35" t="s">
        <v>55</v>
      </c>
      <c r="E813" s="39" t="s">
        <v>6529</v>
      </c>
    </row>
    <row r="814" spans="1:5" ht="12.75">
      <c r="A814" s="35" t="s">
        <v>56</v>
      </c>
      <c r="E814" s="40" t="s">
        <v>5</v>
      </c>
    </row>
    <row r="815" spans="1:5" ht="12.75">
      <c r="A815" t="s">
        <v>57</v>
      </c>
      <c r="E815" s="39" t="s">
        <v>5</v>
      </c>
    </row>
    <row r="816" spans="1:16" ht="12.75">
      <c r="A816" t="s">
        <v>50</v>
      </c>
      <c s="34" t="s">
        <v>1638</v>
      </c>
      <c s="34" t="s">
        <v>6530</v>
      </c>
      <c s="35" t="s">
        <v>5</v>
      </c>
      <c s="6" t="s">
        <v>6531</v>
      </c>
      <c s="36" t="s">
        <v>78</v>
      </c>
      <c s="37">
        <v>2988</v>
      </c>
      <c s="36">
        <v>0</v>
      </c>
      <c s="36">
        <f>ROUND(G816*H816,6)</f>
      </c>
      <c r="L816" s="38">
        <v>0</v>
      </c>
      <c s="32">
        <f>ROUND(ROUND(L816,2)*ROUND(G816,3),2)</f>
      </c>
      <c s="36" t="s">
        <v>98</v>
      </c>
      <c>
        <f>(M816*21)/100</f>
      </c>
      <c t="s">
        <v>28</v>
      </c>
    </row>
    <row r="817" spans="1:5" ht="12.75">
      <c r="A817" s="35" t="s">
        <v>55</v>
      </c>
      <c r="E817" s="39" t="s">
        <v>6531</v>
      </c>
    </row>
    <row r="818" spans="1:5" ht="12.75">
      <c r="A818" s="35" t="s">
        <v>56</v>
      </c>
      <c r="E818" s="40" t="s">
        <v>5</v>
      </c>
    </row>
    <row r="819" spans="1:5" ht="12.75">
      <c r="A819" t="s">
        <v>57</v>
      </c>
      <c r="E819" s="39" t="s">
        <v>5</v>
      </c>
    </row>
    <row r="820" spans="1:16" ht="12.75">
      <c r="A820" t="s">
        <v>50</v>
      </c>
      <c s="34" t="s">
        <v>3159</v>
      </c>
      <c s="34" t="s">
        <v>6532</v>
      </c>
      <c s="35" t="s">
        <v>5</v>
      </c>
      <c s="6" t="s">
        <v>6533</v>
      </c>
      <c s="36" t="s">
        <v>78</v>
      </c>
      <c s="37">
        <v>504</v>
      </c>
      <c s="36">
        <v>0</v>
      </c>
      <c s="36">
        <f>ROUND(G820*H820,6)</f>
      </c>
      <c r="L820" s="38">
        <v>0</v>
      </c>
      <c s="32">
        <f>ROUND(ROUND(L820,2)*ROUND(G820,3),2)</f>
      </c>
      <c s="36" t="s">
        <v>98</v>
      </c>
      <c>
        <f>(M820*21)/100</f>
      </c>
      <c t="s">
        <v>28</v>
      </c>
    </row>
    <row r="821" spans="1:5" ht="12.75">
      <c r="A821" s="35" t="s">
        <v>55</v>
      </c>
      <c r="E821" s="39" t="s">
        <v>6533</v>
      </c>
    </row>
    <row r="822" spans="1:5" ht="12.75">
      <c r="A822" s="35" t="s">
        <v>56</v>
      </c>
      <c r="E822" s="40" t="s">
        <v>5</v>
      </c>
    </row>
    <row r="823" spans="1:5" ht="12.75">
      <c r="A823" t="s">
        <v>57</v>
      </c>
      <c r="E823" s="39" t="s">
        <v>5</v>
      </c>
    </row>
    <row r="824" spans="1:16" ht="12.75">
      <c r="A824" t="s">
        <v>50</v>
      </c>
      <c s="34" t="s">
        <v>3163</v>
      </c>
      <c s="34" t="s">
        <v>6534</v>
      </c>
      <c s="35" t="s">
        <v>5</v>
      </c>
      <c s="6" t="s">
        <v>6535</v>
      </c>
      <c s="36" t="s">
        <v>78</v>
      </c>
      <c s="37">
        <v>538</v>
      </c>
      <c s="36">
        <v>0</v>
      </c>
      <c s="36">
        <f>ROUND(G824*H824,6)</f>
      </c>
      <c r="L824" s="38">
        <v>0</v>
      </c>
      <c s="32">
        <f>ROUND(ROUND(L824,2)*ROUND(G824,3),2)</f>
      </c>
      <c s="36" t="s">
        <v>98</v>
      </c>
      <c>
        <f>(M824*21)/100</f>
      </c>
      <c t="s">
        <v>28</v>
      </c>
    </row>
    <row r="825" spans="1:5" ht="12.75">
      <c r="A825" s="35" t="s">
        <v>55</v>
      </c>
      <c r="E825" s="39" t="s">
        <v>6535</v>
      </c>
    </row>
    <row r="826" spans="1:5" ht="12.75">
      <c r="A826" s="35" t="s">
        <v>56</v>
      </c>
      <c r="E826" s="40" t="s">
        <v>5</v>
      </c>
    </row>
    <row r="827" spans="1:5" ht="12.75">
      <c r="A827" t="s">
        <v>57</v>
      </c>
      <c r="E827" s="39" t="s">
        <v>5</v>
      </c>
    </row>
    <row r="828" spans="1:16" ht="12.75">
      <c r="A828" t="s">
        <v>50</v>
      </c>
      <c s="34" t="s">
        <v>3167</v>
      </c>
      <c s="34" t="s">
        <v>6536</v>
      </c>
      <c s="35" t="s">
        <v>5</v>
      </c>
      <c s="6" t="s">
        <v>6537</v>
      </c>
      <c s="36" t="s">
        <v>78</v>
      </c>
      <c s="37">
        <v>18</v>
      </c>
      <c s="36">
        <v>0</v>
      </c>
      <c s="36">
        <f>ROUND(G828*H828,6)</f>
      </c>
      <c r="L828" s="38">
        <v>0</v>
      </c>
      <c s="32">
        <f>ROUND(ROUND(L828,2)*ROUND(G828,3),2)</f>
      </c>
      <c s="36" t="s">
        <v>98</v>
      </c>
      <c>
        <f>(M828*21)/100</f>
      </c>
      <c t="s">
        <v>28</v>
      </c>
    </row>
    <row r="829" spans="1:5" ht="12.75">
      <c r="A829" s="35" t="s">
        <v>55</v>
      </c>
      <c r="E829" s="39" t="s">
        <v>6537</v>
      </c>
    </row>
    <row r="830" spans="1:5" ht="12.75">
      <c r="A830" s="35" t="s">
        <v>56</v>
      </c>
      <c r="E830" s="40" t="s">
        <v>5</v>
      </c>
    </row>
    <row r="831" spans="1:5" ht="12.75">
      <c r="A831" t="s">
        <v>57</v>
      </c>
      <c r="E831" s="39" t="s">
        <v>5</v>
      </c>
    </row>
    <row r="832" spans="1:16" ht="12.75">
      <c r="A832" t="s">
        <v>50</v>
      </c>
      <c s="34" t="s">
        <v>3171</v>
      </c>
      <c s="34" t="s">
        <v>6538</v>
      </c>
      <c s="35" t="s">
        <v>5</v>
      </c>
      <c s="6" t="s">
        <v>6539</v>
      </c>
      <c s="36" t="s">
        <v>78</v>
      </c>
      <c s="37">
        <v>30</v>
      </c>
      <c s="36">
        <v>0</v>
      </c>
      <c s="36">
        <f>ROUND(G832*H832,6)</f>
      </c>
      <c r="L832" s="38">
        <v>0</v>
      </c>
      <c s="32">
        <f>ROUND(ROUND(L832,2)*ROUND(G832,3),2)</f>
      </c>
      <c s="36" t="s">
        <v>98</v>
      </c>
      <c>
        <f>(M832*21)/100</f>
      </c>
      <c t="s">
        <v>28</v>
      </c>
    </row>
    <row r="833" spans="1:5" ht="12.75">
      <c r="A833" s="35" t="s">
        <v>55</v>
      </c>
      <c r="E833" s="39" t="s">
        <v>6539</v>
      </c>
    </row>
    <row r="834" spans="1:5" ht="12.75">
      <c r="A834" s="35" t="s">
        <v>56</v>
      </c>
      <c r="E834" s="40" t="s">
        <v>5</v>
      </c>
    </row>
    <row r="835" spans="1:5" ht="12.75">
      <c r="A835" t="s">
        <v>57</v>
      </c>
      <c r="E835" s="39" t="s">
        <v>5</v>
      </c>
    </row>
    <row r="836" spans="1:16" ht="12.75">
      <c r="A836" t="s">
        <v>50</v>
      </c>
      <c s="34" t="s">
        <v>3175</v>
      </c>
      <c s="34" t="s">
        <v>6540</v>
      </c>
      <c s="35" t="s">
        <v>5</v>
      </c>
      <c s="6" t="s">
        <v>6027</v>
      </c>
      <c s="36" t="s">
        <v>78</v>
      </c>
      <c s="37">
        <v>762</v>
      </c>
      <c s="36">
        <v>0</v>
      </c>
      <c s="36">
        <f>ROUND(G836*H836,6)</f>
      </c>
      <c r="L836" s="38">
        <v>0</v>
      </c>
      <c s="32">
        <f>ROUND(ROUND(L836,2)*ROUND(G836,3),2)</f>
      </c>
      <c s="36" t="s">
        <v>98</v>
      </c>
      <c>
        <f>(M836*21)/100</f>
      </c>
      <c t="s">
        <v>28</v>
      </c>
    </row>
    <row r="837" spans="1:5" ht="12.75">
      <c r="A837" s="35" t="s">
        <v>55</v>
      </c>
      <c r="E837" s="39" t="s">
        <v>6027</v>
      </c>
    </row>
    <row r="838" spans="1:5" ht="12.75">
      <c r="A838" s="35" t="s">
        <v>56</v>
      </c>
      <c r="E838" s="40" t="s">
        <v>5</v>
      </c>
    </row>
    <row r="839" spans="1:5" ht="12.75">
      <c r="A839" t="s">
        <v>57</v>
      </c>
      <c r="E839" s="39" t="s">
        <v>5</v>
      </c>
    </row>
    <row r="840" spans="1:16" ht="12.75">
      <c r="A840" t="s">
        <v>50</v>
      </c>
      <c s="34" t="s">
        <v>3179</v>
      </c>
      <c s="34" t="s">
        <v>6541</v>
      </c>
      <c s="35" t="s">
        <v>5</v>
      </c>
      <c s="6" t="s">
        <v>6542</v>
      </c>
      <c s="36" t="s">
        <v>78</v>
      </c>
      <c s="37">
        <v>432</v>
      </c>
      <c s="36">
        <v>0</v>
      </c>
      <c s="36">
        <f>ROUND(G840*H840,6)</f>
      </c>
      <c r="L840" s="38">
        <v>0</v>
      </c>
      <c s="32">
        <f>ROUND(ROUND(L840,2)*ROUND(G840,3),2)</f>
      </c>
      <c s="36" t="s">
        <v>98</v>
      </c>
      <c>
        <f>(M840*21)/100</f>
      </c>
      <c t="s">
        <v>28</v>
      </c>
    </row>
    <row r="841" spans="1:5" ht="12.75">
      <c r="A841" s="35" t="s">
        <v>55</v>
      </c>
      <c r="E841" s="39" t="s">
        <v>6542</v>
      </c>
    </row>
    <row r="842" spans="1:5" ht="12.75">
      <c r="A842" s="35" t="s">
        <v>56</v>
      </c>
      <c r="E842" s="40" t="s">
        <v>5</v>
      </c>
    </row>
    <row r="843" spans="1:5" ht="12.75">
      <c r="A843" t="s">
        <v>57</v>
      </c>
      <c r="E843" s="39" t="s">
        <v>5</v>
      </c>
    </row>
    <row r="844" spans="1:16" ht="12.75">
      <c r="A844" t="s">
        <v>50</v>
      </c>
      <c s="34" t="s">
        <v>1642</v>
      </c>
      <c s="34" t="s">
        <v>6543</v>
      </c>
      <c s="35" t="s">
        <v>5</v>
      </c>
      <c s="6" t="s">
        <v>6544</v>
      </c>
      <c s="36" t="s">
        <v>78</v>
      </c>
      <c s="37">
        <v>63</v>
      </c>
      <c s="36">
        <v>0</v>
      </c>
      <c s="36">
        <f>ROUND(G844*H844,6)</f>
      </c>
      <c r="L844" s="38">
        <v>0</v>
      </c>
      <c s="32">
        <f>ROUND(ROUND(L844,2)*ROUND(G844,3),2)</f>
      </c>
      <c s="36" t="s">
        <v>98</v>
      </c>
      <c>
        <f>(M844*21)/100</f>
      </c>
      <c t="s">
        <v>28</v>
      </c>
    </row>
    <row r="845" spans="1:5" ht="12.75">
      <c r="A845" s="35" t="s">
        <v>55</v>
      </c>
      <c r="E845" s="39" t="s">
        <v>6544</v>
      </c>
    </row>
    <row r="846" spans="1:5" ht="12.75">
      <c r="A846" s="35" t="s">
        <v>56</v>
      </c>
      <c r="E846" s="40" t="s">
        <v>5</v>
      </c>
    </row>
    <row r="847" spans="1:5" ht="12.75">
      <c r="A847" t="s">
        <v>57</v>
      </c>
      <c r="E847" s="39" t="s">
        <v>5</v>
      </c>
    </row>
    <row r="848" spans="1:16" ht="12.75">
      <c r="A848" t="s">
        <v>50</v>
      </c>
      <c s="34" t="s">
        <v>3183</v>
      </c>
      <c s="34" t="s">
        <v>6545</v>
      </c>
      <c s="35" t="s">
        <v>5</v>
      </c>
      <c s="6" t="s">
        <v>6546</v>
      </c>
      <c s="36" t="s">
        <v>78</v>
      </c>
      <c s="37">
        <v>2438</v>
      </c>
      <c s="36">
        <v>0</v>
      </c>
      <c s="36">
        <f>ROUND(G848*H848,6)</f>
      </c>
      <c r="L848" s="38">
        <v>0</v>
      </c>
      <c s="32">
        <f>ROUND(ROUND(L848,2)*ROUND(G848,3),2)</f>
      </c>
      <c s="36" t="s">
        <v>98</v>
      </c>
      <c>
        <f>(M848*21)/100</f>
      </c>
      <c t="s">
        <v>28</v>
      </c>
    </row>
    <row r="849" spans="1:5" ht="12.75">
      <c r="A849" s="35" t="s">
        <v>55</v>
      </c>
      <c r="E849" s="39" t="s">
        <v>6546</v>
      </c>
    </row>
    <row r="850" spans="1:5" ht="12.75">
      <c r="A850" s="35" t="s">
        <v>56</v>
      </c>
      <c r="E850" s="40" t="s">
        <v>5</v>
      </c>
    </row>
    <row r="851" spans="1:5" ht="12.75">
      <c r="A851" t="s">
        <v>57</v>
      </c>
      <c r="E851" s="39" t="s">
        <v>5</v>
      </c>
    </row>
    <row r="852" spans="1:16" ht="12.75">
      <c r="A852" t="s">
        <v>50</v>
      </c>
      <c s="34" t="s">
        <v>3186</v>
      </c>
      <c s="34" t="s">
        <v>6547</v>
      </c>
      <c s="35" t="s">
        <v>5</v>
      </c>
      <c s="6" t="s">
        <v>6548</v>
      </c>
      <c s="36" t="s">
        <v>78</v>
      </c>
      <c s="37">
        <v>12002</v>
      </c>
      <c s="36">
        <v>0</v>
      </c>
      <c s="36">
        <f>ROUND(G852*H852,6)</f>
      </c>
      <c r="L852" s="38">
        <v>0</v>
      </c>
      <c s="32">
        <f>ROUND(ROUND(L852,2)*ROUND(G852,3),2)</f>
      </c>
      <c s="36" t="s">
        <v>316</v>
      </c>
      <c>
        <f>(M852*21)/100</f>
      </c>
      <c t="s">
        <v>28</v>
      </c>
    </row>
    <row r="853" spans="1:5" ht="12.75">
      <c r="A853" s="35" t="s">
        <v>55</v>
      </c>
      <c r="E853" s="39" t="s">
        <v>6548</v>
      </c>
    </row>
    <row r="854" spans="1:5" ht="12.75">
      <c r="A854" s="35" t="s">
        <v>56</v>
      </c>
      <c r="E854" s="40" t="s">
        <v>5</v>
      </c>
    </row>
    <row r="855" spans="1:5" ht="12.75">
      <c r="A855" t="s">
        <v>57</v>
      </c>
      <c r="E855" s="39" t="s">
        <v>5</v>
      </c>
    </row>
    <row r="856" spans="1:16" ht="12.75">
      <c r="A856" t="s">
        <v>50</v>
      </c>
      <c s="34" t="s">
        <v>3190</v>
      </c>
      <c s="34" t="s">
        <v>6549</v>
      </c>
      <c s="35" t="s">
        <v>5</v>
      </c>
      <c s="6" t="s">
        <v>6550</v>
      </c>
      <c s="36" t="s">
        <v>78</v>
      </c>
      <c s="37">
        <v>356</v>
      </c>
      <c s="36">
        <v>0</v>
      </c>
      <c s="36">
        <f>ROUND(G856*H856,6)</f>
      </c>
      <c r="L856" s="38">
        <v>0</v>
      </c>
      <c s="32">
        <f>ROUND(ROUND(L856,2)*ROUND(G856,3),2)</f>
      </c>
      <c s="36" t="s">
        <v>98</v>
      </c>
      <c>
        <f>(M856*21)/100</f>
      </c>
      <c t="s">
        <v>28</v>
      </c>
    </row>
    <row r="857" spans="1:5" ht="12.75">
      <c r="A857" s="35" t="s">
        <v>55</v>
      </c>
      <c r="E857" s="39" t="s">
        <v>6550</v>
      </c>
    </row>
    <row r="858" spans="1:5" ht="12.75">
      <c r="A858" s="35" t="s">
        <v>56</v>
      </c>
      <c r="E858" s="40" t="s">
        <v>5</v>
      </c>
    </row>
    <row r="859" spans="1:5" ht="12.75">
      <c r="A859" t="s">
        <v>57</v>
      </c>
      <c r="E859" s="39" t="s">
        <v>5</v>
      </c>
    </row>
    <row r="860" spans="1:16" ht="12.75">
      <c r="A860" t="s">
        <v>50</v>
      </c>
      <c s="34" t="s">
        <v>1646</v>
      </c>
      <c s="34" t="s">
        <v>6551</v>
      </c>
      <c s="35" t="s">
        <v>5</v>
      </c>
      <c s="6" t="s">
        <v>6552</v>
      </c>
      <c s="36" t="s">
        <v>78</v>
      </c>
      <c s="37">
        <v>168</v>
      </c>
      <c s="36">
        <v>0</v>
      </c>
      <c s="36">
        <f>ROUND(G860*H860,6)</f>
      </c>
      <c r="L860" s="38">
        <v>0</v>
      </c>
      <c s="32">
        <f>ROUND(ROUND(L860,2)*ROUND(G860,3),2)</f>
      </c>
      <c s="36" t="s">
        <v>98</v>
      </c>
      <c>
        <f>(M860*21)/100</f>
      </c>
      <c t="s">
        <v>28</v>
      </c>
    </row>
    <row r="861" spans="1:5" ht="12.75">
      <c r="A861" s="35" t="s">
        <v>55</v>
      </c>
      <c r="E861" s="39" t="s">
        <v>6552</v>
      </c>
    </row>
    <row r="862" spans="1:5" ht="12.75">
      <c r="A862" s="35" t="s">
        <v>56</v>
      </c>
      <c r="E862" s="40" t="s">
        <v>5</v>
      </c>
    </row>
    <row r="863" spans="1:5" ht="12.75">
      <c r="A863" t="s">
        <v>57</v>
      </c>
      <c r="E863" s="39" t="s">
        <v>5</v>
      </c>
    </row>
    <row r="864" spans="1:16" ht="12.75">
      <c r="A864" t="s">
        <v>50</v>
      </c>
      <c s="34" t="s">
        <v>1651</v>
      </c>
      <c s="34" t="s">
        <v>6553</v>
      </c>
      <c s="35" t="s">
        <v>5</v>
      </c>
      <c s="6" t="s">
        <v>6554</v>
      </c>
      <c s="36" t="s">
        <v>78</v>
      </c>
      <c s="37">
        <v>168</v>
      </c>
      <c s="36">
        <v>0</v>
      </c>
      <c s="36">
        <f>ROUND(G864*H864,6)</f>
      </c>
      <c r="L864" s="38">
        <v>0</v>
      </c>
      <c s="32">
        <f>ROUND(ROUND(L864,2)*ROUND(G864,3),2)</f>
      </c>
      <c s="36" t="s">
        <v>98</v>
      </c>
      <c>
        <f>(M864*21)/100</f>
      </c>
      <c t="s">
        <v>28</v>
      </c>
    </row>
    <row r="865" spans="1:5" ht="12.75">
      <c r="A865" s="35" t="s">
        <v>55</v>
      </c>
      <c r="E865" s="39" t="s">
        <v>6554</v>
      </c>
    </row>
    <row r="866" spans="1:5" ht="12.75">
      <c r="A866" s="35" t="s">
        <v>56</v>
      </c>
      <c r="E866" s="40" t="s">
        <v>5</v>
      </c>
    </row>
    <row r="867" spans="1:5" ht="12.75">
      <c r="A867" t="s">
        <v>57</v>
      </c>
      <c r="E867" s="39" t="s">
        <v>5</v>
      </c>
    </row>
    <row r="868" spans="1:16" ht="25.5">
      <c r="A868" t="s">
        <v>50</v>
      </c>
      <c s="34" t="s">
        <v>1655</v>
      </c>
      <c s="34" t="s">
        <v>6555</v>
      </c>
      <c s="35" t="s">
        <v>5</v>
      </c>
      <c s="6" t="s">
        <v>6556</v>
      </c>
      <c s="36" t="s">
        <v>78</v>
      </c>
      <c s="37">
        <v>692</v>
      </c>
      <c s="36">
        <v>0</v>
      </c>
      <c s="36">
        <f>ROUND(G868*H868,6)</f>
      </c>
      <c r="L868" s="38">
        <v>0</v>
      </c>
      <c s="32">
        <f>ROUND(ROUND(L868,2)*ROUND(G868,3),2)</f>
      </c>
      <c s="36" t="s">
        <v>316</v>
      </c>
      <c>
        <f>(M868*21)/100</f>
      </c>
      <c t="s">
        <v>28</v>
      </c>
    </row>
    <row r="869" spans="1:5" ht="63.75">
      <c r="A869" s="35" t="s">
        <v>55</v>
      </c>
      <c r="E869" s="39" t="s">
        <v>6557</v>
      </c>
    </row>
    <row r="870" spans="1:5" ht="12.75">
      <c r="A870" s="35" t="s">
        <v>56</v>
      </c>
      <c r="E870" s="40" t="s">
        <v>5</v>
      </c>
    </row>
    <row r="871" spans="1:5" ht="12.75">
      <c r="A871" t="s">
        <v>57</v>
      </c>
      <c r="E871" s="39" t="s">
        <v>5</v>
      </c>
    </row>
    <row r="872" spans="1:16" ht="12.75">
      <c r="A872" t="s">
        <v>50</v>
      </c>
      <c s="34" t="s">
        <v>1659</v>
      </c>
      <c s="34" t="s">
        <v>6558</v>
      </c>
      <c s="35" t="s">
        <v>5</v>
      </c>
      <c s="6" t="s">
        <v>6559</v>
      </c>
      <c s="36" t="s">
        <v>78</v>
      </c>
      <c s="37">
        <v>558</v>
      </c>
      <c s="36">
        <v>0</v>
      </c>
      <c s="36">
        <f>ROUND(G872*H872,6)</f>
      </c>
      <c r="L872" s="38">
        <v>0</v>
      </c>
      <c s="32">
        <f>ROUND(ROUND(L872,2)*ROUND(G872,3),2)</f>
      </c>
      <c s="36" t="s">
        <v>98</v>
      </c>
      <c>
        <f>(M872*21)/100</f>
      </c>
      <c t="s">
        <v>28</v>
      </c>
    </row>
    <row r="873" spans="1:5" ht="12.75">
      <c r="A873" s="35" t="s">
        <v>55</v>
      </c>
      <c r="E873" s="39" t="s">
        <v>6559</v>
      </c>
    </row>
    <row r="874" spans="1:5" ht="12.75">
      <c r="A874" s="35" t="s">
        <v>56</v>
      </c>
      <c r="E874" s="40" t="s">
        <v>5</v>
      </c>
    </row>
    <row r="875" spans="1:5" ht="12.75">
      <c r="A875" t="s">
        <v>57</v>
      </c>
      <c r="E875" s="39" t="s">
        <v>5</v>
      </c>
    </row>
    <row r="876" spans="1:16" ht="12.75">
      <c r="A876" t="s">
        <v>50</v>
      </c>
      <c s="34" t="s">
        <v>1663</v>
      </c>
      <c s="34" t="s">
        <v>6560</v>
      </c>
      <c s="35" t="s">
        <v>5</v>
      </c>
      <c s="6" t="s">
        <v>6561</v>
      </c>
      <c s="36" t="s">
        <v>78</v>
      </c>
      <c s="37">
        <v>396</v>
      </c>
      <c s="36">
        <v>0</v>
      </c>
      <c s="36">
        <f>ROUND(G876*H876,6)</f>
      </c>
      <c r="L876" s="38">
        <v>0</v>
      </c>
      <c s="32">
        <f>ROUND(ROUND(L876,2)*ROUND(G876,3),2)</f>
      </c>
      <c s="36" t="s">
        <v>98</v>
      </c>
      <c>
        <f>(M876*21)/100</f>
      </c>
      <c t="s">
        <v>28</v>
      </c>
    </row>
    <row r="877" spans="1:5" ht="12.75">
      <c r="A877" s="35" t="s">
        <v>55</v>
      </c>
      <c r="E877" s="39" t="s">
        <v>6561</v>
      </c>
    </row>
    <row r="878" spans="1:5" ht="12.75">
      <c r="A878" s="35" t="s">
        <v>56</v>
      </c>
      <c r="E878" s="40" t="s">
        <v>5</v>
      </c>
    </row>
    <row r="879" spans="1:5" ht="12.75">
      <c r="A879" t="s">
        <v>57</v>
      </c>
      <c r="E879" s="39" t="s">
        <v>5</v>
      </c>
    </row>
    <row r="880" spans="1:16" ht="12.75">
      <c r="A880" t="s">
        <v>50</v>
      </c>
      <c s="34" t="s">
        <v>1666</v>
      </c>
      <c s="34" t="s">
        <v>6562</v>
      </c>
      <c s="35" t="s">
        <v>5</v>
      </c>
      <c s="6" t="s">
        <v>6563</v>
      </c>
      <c s="36" t="s">
        <v>78</v>
      </c>
      <c s="37">
        <v>30</v>
      </c>
      <c s="36">
        <v>0</v>
      </c>
      <c s="36">
        <f>ROUND(G880*H880,6)</f>
      </c>
      <c r="L880" s="38">
        <v>0</v>
      </c>
      <c s="32">
        <f>ROUND(ROUND(L880,2)*ROUND(G880,3),2)</f>
      </c>
      <c s="36" t="s">
        <v>98</v>
      </c>
      <c>
        <f>(M880*21)/100</f>
      </c>
      <c t="s">
        <v>28</v>
      </c>
    </row>
    <row r="881" spans="1:5" ht="12.75">
      <c r="A881" s="35" t="s">
        <v>55</v>
      </c>
      <c r="E881" s="39" t="s">
        <v>6563</v>
      </c>
    </row>
    <row r="882" spans="1:5" ht="12.75">
      <c r="A882" s="35" t="s">
        <v>56</v>
      </c>
      <c r="E882" s="40" t="s">
        <v>5</v>
      </c>
    </row>
    <row r="883" spans="1:5" ht="12.75">
      <c r="A883" t="s">
        <v>57</v>
      </c>
      <c r="E883" s="39" t="s">
        <v>5</v>
      </c>
    </row>
    <row r="884" spans="1:16" ht="12.75">
      <c r="A884" t="s">
        <v>50</v>
      </c>
      <c s="34" t="s">
        <v>6564</v>
      </c>
      <c s="34" t="s">
        <v>6565</v>
      </c>
      <c s="35" t="s">
        <v>5</v>
      </c>
      <c s="6" t="s">
        <v>6548</v>
      </c>
      <c s="36" t="s">
        <v>78</v>
      </c>
      <c s="37">
        <v>984</v>
      </c>
      <c s="36">
        <v>0</v>
      </c>
      <c s="36">
        <f>ROUND(G884*H884,6)</f>
      </c>
      <c r="L884" s="38">
        <v>0</v>
      </c>
      <c s="32">
        <f>ROUND(ROUND(L884,2)*ROUND(G884,3),2)</f>
      </c>
      <c s="36" t="s">
        <v>316</v>
      </c>
      <c>
        <f>(M884*21)/100</f>
      </c>
      <c t="s">
        <v>28</v>
      </c>
    </row>
    <row r="885" spans="1:5" ht="12.75">
      <c r="A885" s="35" t="s">
        <v>55</v>
      </c>
      <c r="E885" s="39" t="s">
        <v>6548</v>
      </c>
    </row>
    <row r="886" spans="1:5" ht="12.75">
      <c r="A886" s="35" t="s">
        <v>56</v>
      </c>
      <c r="E886" s="40" t="s">
        <v>5</v>
      </c>
    </row>
    <row r="887" spans="1:5" ht="12.75">
      <c r="A887" t="s">
        <v>57</v>
      </c>
      <c r="E887" s="39" t="s">
        <v>5</v>
      </c>
    </row>
    <row r="888" spans="1:16" ht="12.75">
      <c r="A888" t="s">
        <v>50</v>
      </c>
      <c s="34" t="s">
        <v>1671</v>
      </c>
      <c s="34" t="s">
        <v>6566</v>
      </c>
      <c s="35" t="s">
        <v>5</v>
      </c>
      <c s="6" t="s">
        <v>6567</v>
      </c>
      <c s="36" t="s">
        <v>78</v>
      </c>
      <c s="37">
        <v>162</v>
      </c>
      <c s="36">
        <v>0</v>
      </c>
      <c s="36">
        <f>ROUND(G888*H888,6)</f>
      </c>
      <c r="L888" s="38">
        <v>0</v>
      </c>
      <c s="32">
        <f>ROUND(ROUND(L888,2)*ROUND(G888,3),2)</f>
      </c>
      <c s="36" t="s">
        <v>98</v>
      </c>
      <c>
        <f>(M888*21)/100</f>
      </c>
      <c t="s">
        <v>28</v>
      </c>
    </row>
    <row r="889" spans="1:5" ht="12.75">
      <c r="A889" s="35" t="s">
        <v>55</v>
      </c>
      <c r="E889" s="39" t="s">
        <v>6567</v>
      </c>
    </row>
    <row r="890" spans="1:5" ht="12.75">
      <c r="A890" s="35" t="s">
        <v>56</v>
      </c>
      <c r="E890" s="40" t="s">
        <v>5</v>
      </c>
    </row>
    <row r="891" spans="1:5" ht="12.75">
      <c r="A891" t="s">
        <v>57</v>
      </c>
      <c r="E891" s="39" t="s">
        <v>5</v>
      </c>
    </row>
    <row r="892" spans="1:16" ht="12.75">
      <c r="A892" t="s">
        <v>50</v>
      </c>
      <c s="34" t="s">
        <v>3205</v>
      </c>
      <c s="34" t="s">
        <v>6568</v>
      </c>
      <c s="35" t="s">
        <v>5</v>
      </c>
      <c s="6" t="s">
        <v>6569</v>
      </c>
      <c s="36" t="s">
        <v>78</v>
      </c>
      <c s="37">
        <v>162</v>
      </c>
      <c s="36">
        <v>0</v>
      </c>
      <c s="36">
        <f>ROUND(G892*H892,6)</f>
      </c>
      <c r="L892" s="38">
        <v>0</v>
      </c>
      <c s="32">
        <f>ROUND(ROUND(L892,2)*ROUND(G892,3),2)</f>
      </c>
      <c s="36" t="s">
        <v>316</v>
      </c>
      <c>
        <f>(M892*21)/100</f>
      </c>
      <c t="s">
        <v>28</v>
      </c>
    </row>
    <row r="893" spans="1:5" ht="12.75">
      <c r="A893" s="35" t="s">
        <v>55</v>
      </c>
      <c r="E893" s="39" t="s">
        <v>6569</v>
      </c>
    </row>
    <row r="894" spans="1:5" ht="12.75">
      <c r="A894" s="35" t="s">
        <v>56</v>
      </c>
      <c r="E894" s="40" t="s">
        <v>5</v>
      </c>
    </row>
    <row r="895" spans="1:5" ht="12.75">
      <c r="A895" t="s">
        <v>57</v>
      </c>
      <c r="E895" s="39" t="s">
        <v>5</v>
      </c>
    </row>
    <row r="896" spans="1:16" ht="12.75">
      <c r="A896" t="s">
        <v>50</v>
      </c>
      <c s="34" t="s">
        <v>3209</v>
      </c>
      <c s="34" t="s">
        <v>6570</v>
      </c>
      <c s="35" t="s">
        <v>5</v>
      </c>
      <c s="6" t="s">
        <v>6571</v>
      </c>
      <c s="36" t="s">
        <v>78</v>
      </c>
      <c s="37">
        <v>12</v>
      </c>
      <c s="36">
        <v>0</v>
      </c>
      <c s="36">
        <f>ROUND(G896*H896,6)</f>
      </c>
      <c r="L896" s="38">
        <v>0</v>
      </c>
      <c s="32">
        <f>ROUND(ROUND(L896,2)*ROUND(G896,3),2)</f>
      </c>
      <c s="36" t="s">
        <v>98</v>
      </c>
      <c>
        <f>(M896*21)/100</f>
      </c>
      <c t="s">
        <v>28</v>
      </c>
    </row>
    <row r="897" spans="1:5" ht="12.75">
      <c r="A897" s="35" t="s">
        <v>55</v>
      </c>
      <c r="E897" s="39" t="s">
        <v>6571</v>
      </c>
    </row>
    <row r="898" spans="1:5" ht="12.75">
      <c r="A898" s="35" t="s">
        <v>56</v>
      </c>
      <c r="E898" s="40" t="s">
        <v>5</v>
      </c>
    </row>
    <row r="899" spans="1:5" ht="12.75">
      <c r="A899" t="s">
        <v>57</v>
      </c>
      <c r="E899" s="39" t="s">
        <v>5</v>
      </c>
    </row>
    <row r="900" spans="1:16" ht="12.75">
      <c r="A900" t="s">
        <v>50</v>
      </c>
      <c s="34" t="s">
        <v>3213</v>
      </c>
      <c s="34" t="s">
        <v>6572</v>
      </c>
      <c s="35" t="s">
        <v>5</v>
      </c>
      <c s="6" t="s">
        <v>6569</v>
      </c>
      <c s="36" t="s">
        <v>78</v>
      </c>
      <c s="37">
        <v>12</v>
      </c>
      <c s="36">
        <v>0</v>
      </c>
      <c s="36">
        <f>ROUND(G900*H900,6)</f>
      </c>
      <c r="L900" s="38">
        <v>0</v>
      </c>
      <c s="32">
        <f>ROUND(ROUND(L900,2)*ROUND(G900,3),2)</f>
      </c>
      <c s="36" t="s">
        <v>316</v>
      </c>
      <c>
        <f>(M900*21)/100</f>
      </c>
      <c t="s">
        <v>28</v>
      </c>
    </row>
    <row r="901" spans="1:5" ht="12.75">
      <c r="A901" s="35" t="s">
        <v>55</v>
      </c>
      <c r="E901" s="39" t="s">
        <v>6569</v>
      </c>
    </row>
    <row r="902" spans="1:5" ht="12.75">
      <c r="A902" s="35" t="s">
        <v>56</v>
      </c>
      <c r="E902" s="40" t="s">
        <v>5</v>
      </c>
    </row>
    <row r="903" spans="1:5" ht="12.75">
      <c r="A903" t="s">
        <v>57</v>
      </c>
      <c r="E903" s="39" t="s">
        <v>5</v>
      </c>
    </row>
    <row r="904" spans="1:16" ht="12.75">
      <c r="A904" t="s">
        <v>50</v>
      </c>
      <c s="34" t="s">
        <v>3217</v>
      </c>
      <c s="34" t="s">
        <v>6573</v>
      </c>
      <c s="35" t="s">
        <v>5</v>
      </c>
      <c s="6" t="s">
        <v>6574</v>
      </c>
      <c s="36" t="s">
        <v>78</v>
      </c>
      <c s="37">
        <v>270</v>
      </c>
      <c s="36">
        <v>0</v>
      </c>
      <c s="36">
        <f>ROUND(G904*H904,6)</f>
      </c>
      <c r="L904" s="38">
        <v>0</v>
      </c>
      <c s="32">
        <f>ROUND(ROUND(L904,2)*ROUND(G904,3),2)</f>
      </c>
      <c s="36" t="s">
        <v>98</v>
      </c>
      <c>
        <f>(M904*21)/100</f>
      </c>
      <c t="s">
        <v>28</v>
      </c>
    </row>
    <row r="905" spans="1:5" ht="12.75">
      <c r="A905" s="35" t="s">
        <v>55</v>
      </c>
      <c r="E905" s="39" t="s">
        <v>6574</v>
      </c>
    </row>
    <row r="906" spans="1:5" ht="12.75">
      <c r="A906" s="35" t="s">
        <v>56</v>
      </c>
      <c r="E906" s="40" t="s">
        <v>5</v>
      </c>
    </row>
    <row r="907" spans="1:5" ht="12.75">
      <c r="A907" t="s">
        <v>57</v>
      </c>
      <c r="E907" s="39" t="s">
        <v>5</v>
      </c>
    </row>
    <row r="908" spans="1:16" ht="12.75">
      <c r="A908" t="s">
        <v>50</v>
      </c>
      <c s="34" t="s">
        <v>3221</v>
      </c>
      <c s="34" t="s">
        <v>6575</v>
      </c>
      <c s="35" t="s">
        <v>5</v>
      </c>
      <c s="6" t="s">
        <v>6576</v>
      </c>
      <c s="36" t="s">
        <v>78</v>
      </c>
      <c s="37">
        <v>270</v>
      </c>
      <c s="36">
        <v>0</v>
      </c>
      <c s="36">
        <f>ROUND(G908*H908,6)</f>
      </c>
      <c r="L908" s="38">
        <v>0</v>
      </c>
      <c s="32">
        <f>ROUND(ROUND(L908,2)*ROUND(G908,3),2)</f>
      </c>
      <c s="36" t="s">
        <v>316</v>
      </c>
      <c>
        <f>(M908*21)/100</f>
      </c>
      <c t="s">
        <v>28</v>
      </c>
    </row>
    <row r="909" spans="1:5" ht="12.75">
      <c r="A909" s="35" t="s">
        <v>55</v>
      </c>
      <c r="E909" s="39" t="s">
        <v>6576</v>
      </c>
    </row>
    <row r="910" spans="1:5" ht="12.75">
      <c r="A910" s="35" t="s">
        <v>56</v>
      </c>
      <c r="E910" s="40" t="s">
        <v>5</v>
      </c>
    </row>
    <row r="911" spans="1:5" ht="12.75">
      <c r="A911" t="s">
        <v>57</v>
      </c>
      <c r="E911" s="39" t="s">
        <v>5</v>
      </c>
    </row>
    <row r="912" spans="1:16" ht="12.75">
      <c r="A912" t="s">
        <v>50</v>
      </c>
      <c s="34" t="s">
        <v>3225</v>
      </c>
      <c s="34" t="s">
        <v>6577</v>
      </c>
      <c s="35" t="s">
        <v>5</v>
      </c>
      <c s="6" t="s">
        <v>6578</v>
      </c>
      <c s="36" t="s">
        <v>78</v>
      </c>
      <c s="37">
        <v>60</v>
      </c>
      <c s="36">
        <v>0</v>
      </c>
      <c s="36">
        <f>ROUND(G912*H912,6)</f>
      </c>
      <c r="L912" s="38">
        <v>0</v>
      </c>
      <c s="32">
        <f>ROUND(ROUND(L912,2)*ROUND(G912,3),2)</f>
      </c>
      <c s="36" t="s">
        <v>98</v>
      </c>
      <c>
        <f>(M912*21)/100</f>
      </c>
      <c t="s">
        <v>28</v>
      </c>
    </row>
    <row r="913" spans="1:5" ht="12.75">
      <c r="A913" s="35" t="s">
        <v>55</v>
      </c>
      <c r="E913" s="39" t="s">
        <v>6578</v>
      </c>
    </row>
    <row r="914" spans="1:5" ht="12.75">
      <c r="A914" s="35" t="s">
        <v>56</v>
      </c>
      <c r="E914" s="40" t="s">
        <v>5</v>
      </c>
    </row>
    <row r="915" spans="1:5" ht="12.75">
      <c r="A915" t="s">
        <v>57</v>
      </c>
      <c r="E915" s="39" t="s">
        <v>5</v>
      </c>
    </row>
    <row r="916" spans="1:16" ht="12.75">
      <c r="A916" t="s">
        <v>50</v>
      </c>
      <c s="34" t="s">
        <v>3229</v>
      </c>
      <c s="34" t="s">
        <v>6579</v>
      </c>
      <c s="35" t="s">
        <v>5</v>
      </c>
      <c s="6" t="s">
        <v>6580</v>
      </c>
      <c s="36" t="s">
        <v>78</v>
      </c>
      <c s="37">
        <v>360</v>
      </c>
      <c s="36">
        <v>0</v>
      </c>
      <c s="36">
        <f>ROUND(G916*H916,6)</f>
      </c>
      <c r="L916" s="38">
        <v>0</v>
      </c>
      <c s="32">
        <f>ROUND(ROUND(L916,2)*ROUND(G916,3),2)</f>
      </c>
      <c s="36" t="s">
        <v>98</v>
      </c>
      <c>
        <f>(M916*21)/100</f>
      </c>
      <c t="s">
        <v>28</v>
      </c>
    </row>
    <row r="917" spans="1:5" ht="12.75">
      <c r="A917" s="35" t="s">
        <v>55</v>
      </c>
      <c r="E917" s="39" t="s">
        <v>6580</v>
      </c>
    </row>
    <row r="918" spans="1:5" ht="12.75">
      <c r="A918" s="35" t="s">
        <v>56</v>
      </c>
      <c r="E918" s="40" t="s">
        <v>5</v>
      </c>
    </row>
    <row r="919" spans="1:5" ht="12.75">
      <c r="A919" t="s">
        <v>57</v>
      </c>
      <c r="E919" s="39" t="s">
        <v>5</v>
      </c>
    </row>
    <row r="920" spans="1:16" ht="12.75">
      <c r="A920" t="s">
        <v>50</v>
      </c>
      <c s="34" t="s">
        <v>3232</v>
      </c>
      <c s="34" t="s">
        <v>6581</v>
      </c>
      <c s="35" t="s">
        <v>5</v>
      </c>
      <c s="6" t="s">
        <v>6582</v>
      </c>
      <c s="36" t="s">
        <v>78</v>
      </c>
      <c s="37">
        <v>144</v>
      </c>
      <c s="36">
        <v>0</v>
      </c>
      <c s="36">
        <f>ROUND(G920*H920,6)</f>
      </c>
      <c r="L920" s="38">
        <v>0</v>
      </c>
      <c s="32">
        <f>ROUND(ROUND(L920,2)*ROUND(G920,3),2)</f>
      </c>
      <c s="36" t="s">
        <v>98</v>
      </c>
      <c>
        <f>(M920*21)/100</f>
      </c>
      <c t="s">
        <v>28</v>
      </c>
    </row>
    <row r="921" spans="1:5" ht="12.75">
      <c r="A921" s="35" t="s">
        <v>55</v>
      </c>
      <c r="E921" s="39" t="s">
        <v>6582</v>
      </c>
    </row>
    <row r="922" spans="1:5" ht="12.75">
      <c r="A922" s="35" t="s">
        <v>56</v>
      </c>
      <c r="E922" s="40" t="s">
        <v>5</v>
      </c>
    </row>
    <row r="923" spans="1:5" ht="12.75">
      <c r="A923" t="s">
        <v>57</v>
      </c>
      <c r="E923" s="39" t="s">
        <v>5</v>
      </c>
    </row>
    <row r="924" spans="1:16" ht="38.25">
      <c r="A924" t="s">
        <v>50</v>
      </c>
      <c s="34" t="s">
        <v>3235</v>
      </c>
      <c s="34" t="s">
        <v>6583</v>
      </c>
      <c s="35" t="s">
        <v>5</v>
      </c>
      <c s="6" t="s">
        <v>6584</v>
      </c>
      <c s="36" t="s">
        <v>78</v>
      </c>
      <c s="37">
        <v>564</v>
      </c>
      <c s="36">
        <v>0</v>
      </c>
      <c s="36">
        <f>ROUND(G924*H924,6)</f>
      </c>
      <c r="L924" s="38">
        <v>0</v>
      </c>
      <c s="32">
        <f>ROUND(ROUND(L924,2)*ROUND(G924,3),2)</f>
      </c>
      <c s="36" t="s">
        <v>316</v>
      </c>
      <c>
        <f>(M924*21)/100</f>
      </c>
      <c t="s">
        <v>28</v>
      </c>
    </row>
    <row r="925" spans="1:5" ht="38.25">
      <c r="A925" s="35" t="s">
        <v>55</v>
      </c>
      <c r="E925" s="39" t="s">
        <v>6585</v>
      </c>
    </row>
    <row r="926" spans="1:5" ht="12.75">
      <c r="A926" s="35" t="s">
        <v>56</v>
      </c>
      <c r="E926" s="40" t="s">
        <v>5</v>
      </c>
    </row>
    <row r="927" spans="1:5" ht="12.75">
      <c r="A927" t="s">
        <v>57</v>
      </c>
      <c r="E927" s="39" t="s">
        <v>5</v>
      </c>
    </row>
    <row r="928" spans="1:16" ht="12.75">
      <c r="A928" t="s">
        <v>50</v>
      </c>
      <c s="34" t="s">
        <v>3239</v>
      </c>
      <c s="34" t="s">
        <v>6586</v>
      </c>
      <c s="35" t="s">
        <v>5</v>
      </c>
      <c s="6" t="s">
        <v>6587</v>
      </c>
      <c s="36" t="s">
        <v>78</v>
      </c>
      <c s="37">
        <v>252</v>
      </c>
      <c s="36">
        <v>0</v>
      </c>
      <c s="36">
        <f>ROUND(G928*H928,6)</f>
      </c>
      <c r="L928" s="38">
        <v>0</v>
      </c>
      <c s="32">
        <f>ROUND(ROUND(L928,2)*ROUND(G928,3),2)</f>
      </c>
      <c s="36" t="s">
        <v>98</v>
      </c>
      <c>
        <f>(M928*21)/100</f>
      </c>
      <c t="s">
        <v>28</v>
      </c>
    </row>
    <row r="929" spans="1:5" ht="12.75">
      <c r="A929" s="35" t="s">
        <v>55</v>
      </c>
      <c r="E929" s="39" t="s">
        <v>6587</v>
      </c>
    </row>
    <row r="930" spans="1:5" ht="12.75">
      <c r="A930" s="35" t="s">
        <v>56</v>
      </c>
      <c r="E930" s="40" t="s">
        <v>5</v>
      </c>
    </row>
    <row r="931" spans="1:5" ht="12.75">
      <c r="A931" t="s">
        <v>57</v>
      </c>
      <c r="E931" s="39" t="s">
        <v>5</v>
      </c>
    </row>
    <row r="932" spans="1:16" ht="38.25">
      <c r="A932" t="s">
        <v>50</v>
      </c>
      <c s="34" t="s">
        <v>3253</v>
      </c>
      <c s="34" t="s">
        <v>6588</v>
      </c>
      <c s="35" t="s">
        <v>5</v>
      </c>
      <c s="6" t="s">
        <v>6589</v>
      </c>
      <c s="36" t="s">
        <v>78</v>
      </c>
      <c s="37">
        <v>252</v>
      </c>
      <c s="36">
        <v>0</v>
      </c>
      <c s="36">
        <f>ROUND(G932*H932,6)</f>
      </c>
      <c r="L932" s="38">
        <v>0</v>
      </c>
      <c s="32">
        <f>ROUND(ROUND(L932,2)*ROUND(G932,3),2)</f>
      </c>
      <c s="36" t="s">
        <v>316</v>
      </c>
      <c>
        <f>(M932*21)/100</f>
      </c>
      <c t="s">
        <v>28</v>
      </c>
    </row>
    <row r="933" spans="1:5" ht="38.25">
      <c r="A933" s="35" t="s">
        <v>55</v>
      </c>
      <c r="E933" s="39" t="s">
        <v>6590</v>
      </c>
    </row>
    <row r="934" spans="1:5" ht="12.75">
      <c r="A934" s="35" t="s">
        <v>56</v>
      </c>
      <c r="E934" s="40" t="s">
        <v>5</v>
      </c>
    </row>
    <row r="935" spans="1:5" ht="12.75">
      <c r="A935" t="s">
        <v>57</v>
      </c>
      <c r="E935" s="39" t="s">
        <v>5</v>
      </c>
    </row>
    <row r="936" spans="1:16" ht="12.75">
      <c r="A936" t="s">
        <v>50</v>
      </c>
      <c s="34" t="s">
        <v>3257</v>
      </c>
      <c s="34" t="s">
        <v>6591</v>
      </c>
      <c s="35" t="s">
        <v>5</v>
      </c>
      <c s="6" t="s">
        <v>6592</v>
      </c>
      <c s="36" t="s">
        <v>78</v>
      </c>
      <c s="37">
        <v>252</v>
      </c>
      <c s="36">
        <v>0</v>
      </c>
      <c s="36">
        <f>ROUND(G936*H936,6)</f>
      </c>
      <c r="L936" s="38">
        <v>0</v>
      </c>
      <c s="32">
        <f>ROUND(ROUND(L936,2)*ROUND(G936,3),2)</f>
      </c>
      <c s="36" t="s">
        <v>98</v>
      </c>
      <c>
        <f>(M936*21)/100</f>
      </c>
      <c t="s">
        <v>28</v>
      </c>
    </row>
    <row r="937" spans="1:5" ht="12.75">
      <c r="A937" s="35" t="s">
        <v>55</v>
      </c>
      <c r="E937" s="39" t="s">
        <v>6592</v>
      </c>
    </row>
    <row r="938" spans="1:5" ht="12.75">
      <c r="A938" s="35" t="s">
        <v>56</v>
      </c>
      <c r="E938" s="40" t="s">
        <v>5</v>
      </c>
    </row>
    <row r="939" spans="1:5" ht="12.75">
      <c r="A939" t="s">
        <v>57</v>
      </c>
      <c r="E939" s="39" t="s">
        <v>5</v>
      </c>
    </row>
    <row r="940" spans="1:16" ht="12.75">
      <c r="A940" t="s">
        <v>50</v>
      </c>
      <c s="34" t="s">
        <v>3261</v>
      </c>
      <c s="34" t="s">
        <v>6593</v>
      </c>
      <c s="35" t="s">
        <v>5</v>
      </c>
      <c s="6" t="s">
        <v>6594</v>
      </c>
      <c s="36" t="s">
        <v>78</v>
      </c>
      <c s="37">
        <v>456</v>
      </c>
      <c s="36">
        <v>0</v>
      </c>
      <c s="36">
        <f>ROUND(G940*H940,6)</f>
      </c>
      <c r="L940" s="38">
        <v>0</v>
      </c>
      <c s="32">
        <f>ROUND(ROUND(L940,2)*ROUND(G940,3),2)</f>
      </c>
      <c s="36" t="s">
        <v>98</v>
      </c>
      <c>
        <f>(M940*21)/100</f>
      </c>
      <c t="s">
        <v>28</v>
      </c>
    </row>
    <row r="941" spans="1:5" ht="12.75">
      <c r="A941" s="35" t="s">
        <v>55</v>
      </c>
      <c r="E941" s="39" t="s">
        <v>6594</v>
      </c>
    </row>
    <row r="942" spans="1:5" ht="12.75">
      <c r="A942" s="35" t="s">
        <v>56</v>
      </c>
      <c r="E942" s="40" t="s">
        <v>5</v>
      </c>
    </row>
    <row r="943" spans="1:5" ht="12.75">
      <c r="A943" t="s">
        <v>57</v>
      </c>
      <c r="E943" s="39" t="s">
        <v>5</v>
      </c>
    </row>
    <row r="944" spans="1:16" ht="12.75">
      <c r="A944" t="s">
        <v>50</v>
      </c>
      <c s="34" t="s">
        <v>1676</v>
      </c>
      <c s="34" t="s">
        <v>6595</v>
      </c>
      <c s="35" t="s">
        <v>5</v>
      </c>
      <c s="6" t="s">
        <v>6596</v>
      </c>
      <c s="36" t="s">
        <v>78</v>
      </c>
      <c s="37">
        <v>594</v>
      </c>
      <c s="36">
        <v>0</v>
      </c>
      <c s="36">
        <f>ROUND(G944*H944,6)</f>
      </c>
      <c r="L944" s="38">
        <v>0</v>
      </c>
      <c s="32">
        <f>ROUND(ROUND(L944,2)*ROUND(G944,3),2)</f>
      </c>
      <c s="36" t="s">
        <v>98</v>
      </c>
      <c>
        <f>(M944*21)/100</f>
      </c>
      <c t="s">
        <v>28</v>
      </c>
    </row>
    <row r="945" spans="1:5" ht="12.75">
      <c r="A945" s="35" t="s">
        <v>55</v>
      </c>
      <c r="E945" s="39" t="s">
        <v>6596</v>
      </c>
    </row>
    <row r="946" spans="1:5" ht="12.75">
      <c r="A946" s="35" t="s">
        <v>56</v>
      </c>
      <c r="E946" s="40" t="s">
        <v>5</v>
      </c>
    </row>
    <row r="947" spans="1:5" ht="12.75">
      <c r="A947" t="s">
        <v>57</v>
      </c>
      <c r="E947" s="39" t="s">
        <v>5</v>
      </c>
    </row>
    <row r="948" spans="1:16" ht="12.75">
      <c r="A948" t="s">
        <v>50</v>
      </c>
      <c s="34" t="s">
        <v>3871</v>
      </c>
      <c s="34" t="s">
        <v>6597</v>
      </c>
      <c s="35" t="s">
        <v>5</v>
      </c>
      <c s="6" t="s">
        <v>6598</v>
      </c>
      <c s="36" t="s">
        <v>78</v>
      </c>
      <c s="37">
        <v>90</v>
      </c>
      <c s="36">
        <v>0</v>
      </c>
      <c s="36">
        <f>ROUND(G948*H948,6)</f>
      </c>
      <c r="L948" s="38">
        <v>0</v>
      </c>
      <c s="32">
        <f>ROUND(ROUND(L948,2)*ROUND(G948,3),2)</f>
      </c>
      <c s="36" t="s">
        <v>98</v>
      </c>
      <c>
        <f>(M948*21)/100</f>
      </c>
      <c t="s">
        <v>28</v>
      </c>
    </row>
    <row r="949" spans="1:5" ht="12.75">
      <c r="A949" s="35" t="s">
        <v>55</v>
      </c>
      <c r="E949" s="39" t="s">
        <v>6598</v>
      </c>
    </row>
    <row r="950" spans="1:5" ht="12.75">
      <c r="A950" s="35" t="s">
        <v>56</v>
      </c>
      <c r="E950" s="40" t="s">
        <v>5</v>
      </c>
    </row>
    <row r="951" spans="1:5" ht="12.75">
      <c r="A951" t="s">
        <v>57</v>
      </c>
      <c r="E951" s="39" t="s">
        <v>5</v>
      </c>
    </row>
    <row r="952" spans="1:16" ht="12.75">
      <c r="A952" t="s">
        <v>50</v>
      </c>
      <c s="34" t="s">
        <v>3875</v>
      </c>
      <c s="34" t="s">
        <v>6599</v>
      </c>
      <c s="35" t="s">
        <v>5</v>
      </c>
      <c s="6" t="s">
        <v>6600</v>
      </c>
      <c s="36" t="s">
        <v>78</v>
      </c>
      <c s="37">
        <v>300</v>
      </c>
      <c s="36">
        <v>0</v>
      </c>
      <c s="36">
        <f>ROUND(G952*H952,6)</f>
      </c>
      <c r="L952" s="38">
        <v>0</v>
      </c>
      <c s="32">
        <f>ROUND(ROUND(L952,2)*ROUND(G952,3),2)</f>
      </c>
      <c s="36" t="s">
        <v>98</v>
      </c>
      <c>
        <f>(M952*21)/100</f>
      </c>
      <c t="s">
        <v>28</v>
      </c>
    </row>
    <row r="953" spans="1:5" ht="12.75">
      <c r="A953" s="35" t="s">
        <v>55</v>
      </c>
      <c r="E953" s="39" t="s">
        <v>6600</v>
      </c>
    </row>
    <row r="954" spans="1:5" ht="12.75">
      <c r="A954" s="35" t="s">
        <v>56</v>
      </c>
      <c r="E954" s="40" t="s">
        <v>5</v>
      </c>
    </row>
    <row r="955" spans="1:5" ht="12.75">
      <c r="A955" t="s">
        <v>57</v>
      </c>
      <c r="E955" s="39" t="s">
        <v>5</v>
      </c>
    </row>
    <row r="956" spans="1:16" ht="12.75">
      <c r="A956" t="s">
        <v>50</v>
      </c>
      <c s="34" t="s">
        <v>3879</v>
      </c>
      <c s="34" t="s">
        <v>6601</v>
      </c>
      <c s="35" t="s">
        <v>5</v>
      </c>
      <c s="6" t="s">
        <v>6602</v>
      </c>
      <c s="36" t="s">
        <v>78</v>
      </c>
      <c s="37">
        <v>520</v>
      </c>
      <c s="36">
        <v>0</v>
      </c>
      <c s="36">
        <f>ROUND(G956*H956,6)</f>
      </c>
      <c r="L956" s="38">
        <v>0</v>
      </c>
      <c s="32">
        <f>ROUND(ROUND(L956,2)*ROUND(G956,3),2)</f>
      </c>
      <c s="36" t="s">
        <v>98</v>
      </c>
      <c>
        <f>(M956*21)/100</f>
      </c>
      <c t="s">
        <v>28</v>
      </c>
    </row>
    <row r="957" spans="1:5" ht="12.75">
      <c r="A957" s="35" t="s">
        <v>55</v>
      </c>
      <c r="E957" s="39" t="s">
        <v>6602</v>
      </c>
    </row>
    <row r="958" spans="1:5" ht="12.75">
      <c r="A958" s="35" t="s">
        <v>56</v>
      </c>
      <c r="E958" s="40" t="s">
        <v>5</v>
      </c>
    </row>
    <row r="959" spans="1:5" ht="12.75">
      <c r="A959" t="s">
        <v>57</v>
      </c>
      <c r="E959" s="39" t="s">
        <v>5</v>
      </c>
    </row>
    <row r="960" spans="1:16" ht="12.75">
      <c r="A960" t="s">
        <v>50</v>
      </c>
      <c s="34" t="s">
        <v>3883</v>
      </c>
      <c s="34" t="s">
        <v>6603</v>
      </c>
      <c s="35" t="s">
        <v>5</v>
      </c>
      <c s="6" t="s">
        <v>6604</v>
      </c>
      <c s="36" t="s">
        <v>78</v>
      </c>
      <c s="37">
        <v>72</v>
      </c>
      <c s="36">
        <v>0</v>
      </c>
      <c s="36">
        <f>ROUND(G960*H960,6)</f>
      </c>
      <c r="L960" s="38">
        <v>0</v>
      </c>
      <c s="32">
        <f>ROUND(ROUND(L960,2)*ROUND(G960,3),2)</f>
      </c>
      <c s="36" t="s">
        <v>98</v>
      </c>
      <c>
        <f>(M960*21)/100</f>
      </c>
      <c t="s">
        <v>28</v>
      </c>
    </row>
    <row r="961" spans="1:5" ht="12.75">
      <c r="A961" s="35" t="s">
        <v>55</v>
      </c>
      <c r="E961" s="39" t="s">
        <v>6604</v>
      </c>
    </row>
    <row r="962" spans="1:5" ht="12.75">
      <c r="A962" s="35" t="s">
        <v>56</v>
      </c>
      <c r="E962" s="40" t="s">
        <v>5</v>
      </c>
    </row>
    <row r="963" spans="1:5" ht="12.75">
      <c r="A963" t="s">
        <v>57</v>
      </c>
      <c r="E963" s="39" t="s">
        <v>5</v>
      </c>
    </row>
    <row r="964" spans="1:16" ht="12.75">
      <c r="A964" t="s">
        <v>50</v>
      </c>
      <c s="34" t="s">
        <v>3887</v>
      </c>
      <c s="34" t="s">
        <v>6605</v>
      </c>
      <c s="35" t="s">
        <v>5</v>
      </c>
      <c s="6" t="s">
        <v>6606</v>
      </c>
      <c s="36" t="s">
        <v>78</v>
      </c>
      <c s="37">
        <v>180</v>
      </c>
      <c s="36">
        <v>0</v>
      </c>
      <c s="36">
        <f>ROUND(G964*H964,6)</f>
      </c>
      <c r="L964" s="38">
        <v>0</v>
      </c>
      <c s="32">
        <f>ROUND(ROUND(L964,2)*ROUND(G964,3),2)</f>
      </c>
      <c s="36" t="s">
        <v>98</v>
      </c>
      <c>
        <f>(M964*21)/100</f>
      </c>
      <c t="s">
        <v>28</v>
      </c>
    </row>
    <row r="965" spans="1:5" ht="12.75">
      <c r="A965" s="35" t="s">
        <v>55</v>
      </c>
      <c r="E965" s="39" t="s">
        <v>6606</v>
      </c>
    </row>
    <row r="966" spans="1:5" ht="12.75">
      <c r="A966" s="35" t="s">
        <v>56</v>
      </c>
      <c r="E966" s="40" t="s">
        <v>5</v>
      </c>
    </row>
    <row r="967" spans="1:5" ht="12.75">
      <c r="A967" t="s">
        <v>57</v>
      </c>
      <c r="E967" s="39" t="s">
        <v>5</v>
      </c>
    </row>
    <row r="968" spans="1:16" ht="25.5">
      <c r="A968" t="s">
        <v>50</v>
      </c>
      <c s="34" t="s">
        <v>1515</v>
      </c>
      <c s="34" t="s">
        <v>6607</v>
      </c>
      <c s="35" t="s">
        <v>5</v>
      </c>
      <c s="6" t="s">
        <v>6608</v>
      </c>
      <c s="36" t="s">
        <v>78</v>
      </c>
      <c s="37">
        <v>2464</v>
      </c>
      <c s="36">
        <v>0</v>
      </c>
      <c s="36">
        <f>ROUND(G968*H968,6)</f>
      </c>
      <c r="L968" s="38">
        <v>0</v>
      </c>
      <c s="32">
        <f>ROUND(ROUND(L968,2)*ROUND(G968,3),2)</f>
      </c>
      <c s="36" t="s">
        <v>316</v>
      </c>
      <c>
        <f>(M968*21)/100</f>
      </c>
      <c t="s">
        <v>28</v>
      </c>
    </row>
    <row r="969" spans="1:5" ht="25.5">
      <c r="A969" s="35" t="s">
        <v>55</v>
      </c>
      <c r="E969" s="39" t="s">
        <v>6608</v>
      </c>
    </row>
    <row r="970" spans="1:5" ht="12.75">
      <c r="A970" s="35" t="s">
        <v>56</v>
      </c>
      <c r="E970" s="40" t="s">
        <v>5</v>
      </c>
    </row>
    <row r="971" spans="1:5" ht="12.75">
      <c r="A971" t="s">
        <v>57</v>
      </c>
      <c r="E971" s="39" t="s">
        <v>5</v>
      </c>
    </row>
    <row r="972" spans="1:16" ht="12.75">
      <c r="A972" t="s">
        <v>50</v>
      </c>
      <c s="34" t="s">
        <v>1519</v>
      </c>
      <c s="34" t="s">
        <v>6609</v>
      </c>
      <c s="35" t="s">
        <v>5</v>
      </c>
      <c s="6" t="s">
        <v>6610</v>
      </c>
      <c s="36" t="s">
        <v>78</v>
      </c>
      <c s="37">
        <v>78</v>
      </c>
      <c s="36">
        <v>0</v>
      </c>
      <c s="36">
        <f>ROUND(G972*H972,6)</f>
      </c>
      <c r="L972" s="38">
        <v>0</v>
      </c>
      <c s="32">
        <f>ROUND(ROUND(L972,2)*ROUND(G972,3),2)</f>
      </c>
      <c s="36" t="s">
        <v>98</v>
      </c>
      <c>
        <f>(M972*21)/100</f>
      </c>
      <c t="s">
        <v>28</v>
      </c>
    </row>
    <row r="973" spans="1:5" ht="12.75">
      <c r="A973" s="35" t="s">
        <v>55</v>
      </c>
      <c r="E973" s="39" t="s">
        <v>6610</v>
      </c>
    </row>
    <row r="974" spans="1:5" ht="12.75">
      <c r="A974" s="35" t="s">
        <v>56</v>
      </c>
      <c r="E974" s="40" t="s">
        <v>5</v>
      </c>
    </row>
    <row r="975" spans="1:5" ht="12.75">
      <c r="A975" t="s">
        <v>57</v>
      </c>
      <c r="E975" s="39" t="s">
        <v>5</v>
      </c>
    </row>
    <row r="976" spans="1:16" ht="12.75">
      <c r="A976" t="s">
        <v>50</v>
      </c>
      <c s="34" t="s">
        <v>1680</v>
      </c>
      <c s="34" t="s">
        <v>6611</v>
      </c>
      <c s="35" t="s">
        <v>5</v>
      </c>
      <c s="6" t="s">
        <v>6612</v>
      </c>
      <c s="36" t="s">
        <v>78</v>
      </c>
      <c s="37">
        <v>630</v>
      </c>
      <c s="36">
        <v>0</v>
      </c>
      <c s="36">
        <f>ROUND(G976*H976,6)</f>
      </c>
      <c r="L976" s="38">
        <v>0</v>
      </c>
      <c s="32">
        <f>ROUND(ROUND(L976,2)*ROUND(G976,3),2)</f>
      </c>
      <c s="36" t="s">
        <v>98</v>
      </c>
      <c>
        <f>(M976*21)/100</f>
      </c>
      <c t="s">
        <v>28</v>
      </c>
    </row>
    <row r="977" spans="1:5" ht="12.75">
      <c r="A977" s="35" t="s">
        <v>55</v>
      </c>
      <c r="E977" s="39" t="s">
        <v>6612</v>
      </c>
    </row>
    <row r="978" spans="1:5" ht="12.75">
      <c r="A978" s="35" t="s">
        <v>56</v>
      </c>
      <c r="E978" s="40" t="s">
        <v>5</v>
      </c>
    </row>
    <row r="979" spans="1:5" ht="12.75">
      <c r="A979" t="s">
        <v>57</v>
      </c>
      <c r="E979" s="39" t="s">
        <v>5</v>
      </c>
    </row>
    <row r="980" spans="1:16" ht="25.5">
      <c r="A980" t="s">
        <v>50</v>
      </c>
      <c s="34" t="s">
        <v>1684</v>
      </c>
      <c s="34" t="s">
        <v>6613</v>
      </c>
      <c s="35" t="s">
        <v>5</v>
      </c>
      <c s="6" t="s">
        <v>6608</v>
      </c>
      <c s="36" t="s">
        <v>78</v>
      </c>
      <c s="37">
        <v>708</v>
      </c>
      <c s="36">
        <v>0</v>
      </c>
      <c s="36">
        <f>ROUND(G980*H980,6)</f>
      </c>
      <c r="L980" s="38">
        <v>0</v>
      </c>
      <c s="32">
        <f>ROUND(ROUND(L980,2)*ROUND(G980,3),2)</f>
      </c>
      <c s="36" t="s">
        <v>316</v>
      </c>
      <c>
        <f>(M980*21)/100</f>
      </c>
      <c t="s">
        <v>28</v>
      </c>
    </row>
    <row r="981" spans="1:5" ht="25.5">
      <c r="A981" s="35" t="s">
        <v>55</v>
      </c>
      <c r="E981" s="39" t="s">
        <v>6608</v>
      </c>
    </row>
    <row r="982" spans="1:5" ht="12.75">
      <c r="A982" s="35" t="s">
        <v>56</v>
      </c>
      <c r="E982" s="40" t="s">
        <v>5</v>
      </c>
    </row>
    <row r="983" spans="1:5" ht="12.75">
      <c r="A983" t="s">
        <v>57</v>
      </c>
      <c r="E983" s="39" t="s">
        <v>5</v>
      </c>
    </row>
    <row r="984" spans="1:16" ht="12.75">
      <c r="A984" t="s">
        <v>50</v>
      </c>
      <c s="34" t="s">
        <v>1688</v>
      </c>
      <c s="34" t="s">
        <v>6614</v>
      </c>
      <c s="35" t="s">
        <v>5</v>
      </c>
      <c s="6" t="s">
        <v>6615</v>
      </c>
      <c s="36" t="s">
        <v>78</v>
      </c>
      <c s="37">
        <v>96</v>
      </c>
      <c s="36">
        <v>0</v>
      </c>
      <c s="36">
        <f>ROUND(G984*H984,6)</f>
      </c>
      <c r="L984" s="38">
        <v>0</v>
      </c>
      <c s="32">
        <f>ROUND(ROUND(L984,2)*ROUND(G984,3),2)</f>
      </c>
      <c s="36" t="s">
        <v>98</v>
      </c>
      <c>
        <f>(M984*21)/100</f>
      </c>
      <c t="s">
        <v>28</v>
      </c>
    </row>
    <row r="985" spans="1:5" ht="12.75">
      <c r="A985" s="35" t="s">
        <v>55</v>
      </c>
      <c r="E985" s="39" t="s">
        <v>6615</v>
      </c>
    </row>
    <row r="986" spans="1:5" ht="12.75">
      <c r="A986" s="35" t="s">
        <v>56</v>
      </c>
      <c r="E986" s="40" t="s">
        <v>5</v>
      </c>
    </row>
    <row r="987" spans="1:5" ht="12.75">
      <c r="A987" t="s">
        <v>57</v>
      </c>
      <c r="E987" s="39" t="s">
        <v>5</v>
      </c>
    </row>
    <row r="988" spans="1:16" ht="25.5">
      <c r="A988" t="s">
        <v>50</v>
      </c>
      <c s="34" t="s">
        <v>1692</v>
      </c>
      <c s="34" t="s">
        <v>6616</v>
      </c>
      <c s="35" t="s">
        <v>5</v>
      </c>
      <c s="6" t="s">
        <v>6617</v>
      </c>
      <c s="36" t="s">
        <v>78</v>
      </c>
      <c s="37">
        <v>96</v>
      </c>
      <c s="36">
        <v>0</v>
      </c>
      <c s="36">
        <f>ROUND(G988*H988,6)</f>
      </c>
      <c r="L988" s="38">
        <v>0</v>
      </c>
      <c s="32">
        <f>ROUND(ROUND(L988,2)*ROUND(G988,3),2)</f>
      </c>
      <c s="36" t="s">
        <v>316</v>
      </c>
      <c>
        <f>(M988*21)/100</f>
      </c>
      <c t="s">
        <v>28</v>
      </c>
    </row>
    <row r="989" spans="1:5" ht="25.5">
      <c r="A989" s="35" t="s">
        <v>55</v>
      </c>
      <c r="E989" s="39" t="s">
        <v>6617</v>
      </c>
    </row>
    <row r="990" spans="1:5" ht="12.75">
      <c r="A990" s="35" t="s">
        <v>56</v>
      </c>
      <c r="E990" s="40" t="s">
        <v>5</v>
      </c>
    </row>
    <row r="991" spans="1:5" ht="12.75">
      <c r="A991" t="s">
        <v>57</v>
      </c>
      <c r="E991" s="39" t="s">
        <v>5</v>
      </c>
    </row>
    <row r="992" spans="1:16" ht="12.75">
      <c r="A992" t="s">
        <v>50</v>
      </c>
      <c s="34" t="s">
        <v>3562</v>
      </c>
      <c s="34" t="s">
        <v>6618</v>
      </c>
      <c s="35" t="s">
        <v>5</v>
      </c>
      <c s="6" t="s">
        <v>6619</v>
      </c>
      <c s="36" t="s">
        <v>78</v>
      </c>
      <c s="37">
        <v>108</v>
      </c>
      <c s="36">
        <v>0</v>
      </c>
      <c s="36">
        <f>ROUND(G992*H992,6)</f>
      </c>
      <c r="L992" s="38">
        <v>0</v>
      </c>
      <c s="32">
        <f>ROUND(ROUND(L992,2)*ROUND(G992,3),2)</f>
      </c>
      <c s="36" t="s">
        <v>98</v>
      </c>
      <c>
        <f>(M992*21)/100</f>
      </c>
      <c t="s">
        <v>28</v>
      </c>
    </row>
    <row r="993" spans="1:5" ht="12.75">
      <c r="A993" s="35" t="s">
        <v>55</v>
      </c>
      <c r="E993" s="39" t="s">
        <v>6619</v>
      </c>
    </row>
    <row r="994" spans="1:5" ht="12.75">
      <c r="A994" s="35" t="s">
        <v>56</v>
      </c>
      <c r="E994" s="40" t="s">
        <v>5</v>
      </c>
    </row>
    <row r="995" spans="1:5" ht="12.75">
      <c r="A995" t="s">
        <v>57</v>
      </c>
      <c r="E995" s="39" t="s">
        <v>5</v>
      </c>
    </row>
    <row r="996" spans="1:16" ht="12.75">
      <c r="A996" t="s">
        <v>50</v>
      </c>
      <c s="34" t="s">
        <v>3564</v>
      </c>
      <c s="34" t="s">
        <v>6620</v>
      </c>
      <c s="35" t="s">
        <v>5</v>
      </c>
      <c s="6" t="s">
        <v>6621</v>
      </c>
      <c s="36" t="s">
        <v>78</v>
      </c>
      <c s="37">
        <v>108</v>
      </c>
      <c s="36">
        <v>0</v>
      </c>
      <c s="36">
        <f>ROUND(G996*H996,6)</f>
      </c>
      <c r="L996" s="38">
        <v>0</v>
      </c>
      <c s="32">
        <f>ROUND(ROUND(L996,2)*ROUND(G996,3),2)</f>
      </c>
      <c s="36" t="s">
        <v>98</v>
      </c>
      <c>
        <f>(M996*21)/100</f>
      </c>
      <c t="s">
        <v>28</v>
      </c>
    </row>
    <row r="997" spans="1:5" ht="12.75">
      <c r="A997" s="35" t="s">
        <v>55</v>
      </c>
      <c r="E997" s="39" t="s">
        <v>6621</v>
      </c>
    </row>
    <row r="998" spans="1:5" ht="12.75">
      <c r="A998" s="35" t="s">
        <v>56</v>
      </c>
      <c r="E998" s="40" t="s">
        <v>5</v>
      </c>
    </row>
    <row r="999" spans="1:5" ht="12.75">
      <c r="A999" t="s">
        <v>57</v>
      </c>
      <c r="E999" s="39" t="s">
        <v>5</v>
      </c>
    </row>
    <row r="1000" spans="1:16" ht="25.5">
      <c r="A1000" t="s">
        <v>50</v>
      </c>
      <c s="34" t="s">
        <v>2610</v>
      </c>
      <c s="34" t="s">
        <v>6622</v>
      </c>
      <c s="35" t="s">
        <v>5</v>
      </c>
      <c s="6" t="s">
        <v>6556</v>
      </c>
      <c s="36" t="s">
        <v>78</v>
      </c>
      <c s="37">
        <v>216</v>
      </c>
      <c s="36">
        <v>0</v>
      </c>
      <c s="36">
        <f>ROUND(G1000*H1000,6)</f>
      </c>
      <c r="L1000" s="38">
        <v>0</v>
      </c>
      <c s="32">
        <f>ROUND(ROUND(L1000,2)*ROUND(G1000,3),2)</f>
      </c>
      <c s="36" t="s">
        <v>316</v>
      </c>
      <c>
        <f>(M1000*21)/100</f>
      </c>
      <c t="s">
        <v>28</v>
      </c>
    </row>
    <row r="1001" spans="1:5" ht="63.75">
      <c r="A1001" s="35" t="s">
        <v>55</v>
      </c>
      <c r="E1001" s="39" t="s">
        <v>6557</v>
      </c>
    </row>
    <row r="1002" spans="1:5" ht="12.75">
      <c r="A1002" s="35" t="s">
        <v>56</v>
      </c>
      <c r="E1002" s="40" t="s">
        <v>5</v>
      </c>
    </row>
    <row r="1003" spans="1:5" ht="12.75">
      <c r="A1003" t="s">
        <v>57</v>
      </c>
      <c r="E1003" s="39" t="s">
        <v>5</v>
      </c>
    </row>
    <row r="1004" spans="1:16" ht="12.75">
      <c r="A1004" t="s">
        <v>50</v>
      </c>
      <c s="34" t="s">
        <v>2614</v>
      </c>
      <c s="34" t="s">
        <v>6623</v>
      </c>
      <c s="35" t="s">
        <v>5</v>
      </c>
      <c s="6" t="s">
        <v>6624</v>
      </c>
      <c s="36" t="s">
        <v>78</v>
      </c>
      <c s="37">
        <v>36</v>
      </c>
      <c s="36">
        <v>0</v>
      </c>
      <c s="36">
        <f>ROUND(G1004*H1004,6)</f>
      </c>
      <c r="L1004" s="38">
        <v>0</v>
      </c>
      <c s="32">
        <f>ROUND(ROUND(L1004,2)*ROUND(G1004,3),2)</f>
      </c>
      <c s="36" t="s">
        <v>98</v>
      </c>
      <c>
        <f>(M1004*21)/100</f>
      </c>
      <c t="s">
        <v>28</v>
      </c>
    </row>
    <row r="1005" spans="1:5" ht="12.75">
      <c r="A1005" s="35" t="s">
        <v>55</v>
      </c>
      <c r="E1005" s="39" t="s">
        <v>6624</v>
      </c>
    </row>
    <row r="1006" spans="1:5" ht="12.75">
      <c r="A1006" s="35" t="s">
        <v>56</v>
      </c>
      <c r="E1006" s="40" t="s">
        <v>5</v>
      </c>
    </row>
    <row r="1007" spans="1:5" ht="12.75">
      <c r="A1007" t="s">
        <v>57</v>
      </c>
      <c r="E1007" s="39" t="s">
        <v>5</v>
      </c>
    </row>
    <row r="1008" spans="1:16" ht="12.75">
      <c r="A1008" t="s">
        <v>50</v>
      </c>
      <c s="34" t="s">
        <v>2617</v>
      </c>
      <c s="34" t="s">
        <v>6625</v>
      </c>
      <c s="35" t="s">
        <v>5</v>
      </c>
      <c s="6" t="s">
        <v>6626</v>
      </c>
      <c s="36" t="s">
        <v>78</v>
      </c>
      <c s="37">
        <v>24</v>
      </c>
      <c s="36">
        <v>0</v>
      </c>
      <c s="36">
        <f>ROUND(G1008*H1008,6)</f>
      </c>
      <c r="L1008" s="38">
        <v>0</v>
      </c>
      <c s="32">
        <f>ROUND(ROUND(L1008,2)*ROUND(G1008,3),2)</f>
      </c>
      <c s="36" t="s">
        <v>98</v>
      </c>
      <c>
        <f>(M1008*21)/100</f>
      </c>
      <c t="s">
        <v>28</v>
      </c>
    </row>
    <row r="1009" spans="1:5" ht="12.75">
      <c r="A1009" s="35" t="s">
        <v>55</v>
      </c>
      <c r="E1009" s="39" t="s">
        <v>6626</v>
      </c>
    </row>
    <row r="1010" spans="1:5" ht="12.75">
      <c r="A1010" s="35" t="s">
        <v>56</v>
      </c>
      <c r="E1010" s="40" t="s">
        <v>5</v>
      </c>
    </row>
    <row r="1011" spans="1:5" ht="12.75">
      <c r="A1011" t="s">
        <v>57</v>
      </c>
      <c r="E1011" s="39" t="s">
        <v>5</v>
      </c>
    </row>
    <row r="1012" spans="1:16" ht="25.5">
      <c r="A1012" t="s">
        <v>50</v>
      </c>
      <c s="34" t="s">
        <v>2621</v>
      </c>
      <c s="34" t="s">
        <v>6627</v>
      </c>
      <c s="35" t="s">
        <v>5</v>
      </c>
      <c s="6" t="s">
        <v>6628</v>
      </c>
      <c s="36" t="s">
        <v>78</v>
      </c>
      <c s="37">
        <v>60</v>
      </c>
      <c s="36">
        <v>0</v>
      </c>
      <c s="36">
        <f>ROUND(G1012*H1012,6)</f>
      </c>
      <c r="L1012" s="38">
        <v>0</v>
      </c>
      <c s="32">
        <f>ROUND(ROUND(L1012,2)*ROUND(G1012,3),2)</f>
      </c>
      <c s="36" t="s">
        <v>316</v>
      </c>
      <c>
        <f>(M1012*21)/100</f>
      </c>
      <c t="s">
        <v>28</v>
      </c>
    </row>
    <row r="1013" spans="1:5" ht="25.5">
      <c r="A1013" s="35" t="s">
        <v>55</v>
      </c>
      <c r="E1013" s="39" t="s">
        <v>6628</v>
      </c>
    </row>
    <row r="1014" spans="1:5" ht="12.75">
      <c r="A1014" s="35" t="s">
        <v>56</v>
      </c>
      <c r="E1014" s="40" t="s">
        <v>5</v>
      </c>
    </row>
    <row r="1015" spans="1:5" ht="12.75">
      <c r="A1015" t="s">
        <v>57</v>
      </c>
      <c r="E1015" s="39" t="s">
        <v>5</v>
      </c>
    </row>
    <row r="1016" spans="1:16" ht="12.75">
      <c r="A1016" t="s">
        <v>50</v>
      </c>
      <c s="34" t="s">
        <v>2625</v>
      </c>
      <c s="34" t="s">
        <v>6629</v>
      </c>
      <c s="35" t="s">
        <v>5</v>
      </c>
      <c s="6" t="s">
        <v>6630</v>
      </c>
      <c s="36" t="s">
        <v>78</v>
      </c>
      <c s="37">
        <v>12</v>
      </c>
      <c s="36">
        <v>0</v>
      </c>
      <c s="36">
        <f>ROUND(G1016*H1016,6)</f>
      </c>
      <c r="L1016" s="38">
        <v>0</v>
      </c>
      <c s="32">
        <f>ROUND(ROUND(L1016,2)*ROUND(G1016,3),2)</f>
      </c>
      <c s="36" t="s">
        <v>98</v>
      </c>
      <c>
        <f>(M1016*21)/100</f>
      </c>
      <c t="s">
        <v>28</v>
      </c>
    </row>
    <row r="1017" spans="1:5" ht="12.75">
      <c r="A1017" s="35" t="s">
        <v>55</v>
      </c>
      <c r="E1017" s="39" t="s">
        <v>6630</v>
      </c>
    </row>
    <row r="1018" spans="1:5" ht="12.75">
      <c r="A1018" s="35" t="s">
        <v>56</v>
      </c>
      <c r="E1018" s="40" t="s">
        <v>5</v>
      </c>
    </row>
    <row r="1019" spans="1:5" ht="12.75">
      <c r="A1019" t="s">
        <v>57</v>
      </c>
      <c r="E1019" s="39" t="s">
        <v>5</v>
      </c>
    </row>
    <row r="1020" spans="1:16" ht="25.5">
      <c r="A1020" t="s">
        <v>50</v>
      </c>
      <c s="34" t="s">
        <v>2629</v>
      </c>
      <c s="34" t="s">
        <v>6631</v>
      </c>
      <c s="35" t="s">
        <v>5</v>
      </c>
      <c s="6" t="s">
        <v>6632</v>
      </c>
      <c s="36" t="s">
        <v>78</v>
      </c>
      <c s="37">
        <v>12</v>
      </c>
      <c s="36">
        <v>0</v>
      </c>
      <c s="36">
        <f>ROUND(G1020*H1020,6)</f>
      </c>
      <c r="L1020" s="38">
        <v>0</v>
      </c>
      <c s="32">
        <f>ROUND(ROUND(L1020,2)*ROUND(G1020,3),2)</f>
      </c>
      <c s="36" t="s">
        <v>316</v>
      </c>
      <c>
        <f>(M1020*21)/100</f>
      </c>
      <c t="s">
        <v>28</v>
      </c>
    </row>
    <row r="1021" spans="1:5" ht="25.5">
      <c r="A1021" s="35" t="s">
        <v>55</v>
      </c>
      <c r="E1021" s="39" t="s">
        <v>6632</v>
      </c>
    </row>
    <row r="1022" spans="1:5" ht="12.75">
      <c r="A1022" s="35" t="s">
        <v>56</v>
      </c>
      <c r="E1022" s="40" t="s">
        <v>5</v>
      </c>
    </row>
    <row r="1023" spans="1:5" ht="12.75">
      <c r="A1023" t="s">
        <v>57</v>
      </c>
      <c r="E1023" s="39" t="s">
        <v>5</v>
      </c>
    </row>
    <row r="1024" spans="1:16" ht="12.75">
      <c r="A1024" t="s">
        <v>50</v>
      </c>
      <c s="34" t="s">
        <v>2632</v>
      </c>
      <c s="34" t="s">
        <v>6633</v>
      </c>
      <c s="35" t="s">
        <v>5</v>
      </c>
      <c s="6" t="s">
        <v>6634</v>
      </c>
      <c s="36" t="s">
        <v>78</v>
      </c>
      <c s="37">
        <v>36</v>
      </c>
      <c s="36">
        <v>0</v>
      </c>
      <c s="36">
        <f>ROUND(G1024*H1024,6)</f>
      </c>
      <c r="L1024" s="38">
        <v>0</v>
      </c>
      <c s="32">
        <f>ROUND(ROUND(L1024,2)*ROUND(G1024,3),2)</f>
      </c>
      <c s="36" t="s">
        <v>98</v>
      </c>
      <c>
        <f>(M1024*21)/100</f>
      </c>
      <c t="s">
        <v>28</v>
      </c>
    </row>
    <row r="1025" spans="1:5" ht="12.75">
      <c r="A1025" s="35" t="s">
        <v>55</v>
      </c>
      <c r="E1025" s="39" t="s">
        <v>6634</v>
      </c>
    </row>
    <row r="1026" spans="1:5" ht="12.75">
      <c r="A1026" s="35" t="s">
        <v>56</v>
      </c>
      <c r="E1026" s="40" t="s">
        <v>5</v>
      </c>
    </row>
    <row r="1027" spans="1:5" ht="12.75">
      <c r="A1027" t="s">
        <v>57</v>
      </c>
      <c r="E1027" s="39" t="s">
        <v>5</v>
      </c>
    </row>
    <row r="1028" spans="1:16" ht="12.75">
      <c r="A1028" t="s">
        <v>50</v>
      </c>
      <c s="34" t="s">
        <v>6635</v>
      </c>
      <c s="34" t="s">
        <v>6636</v>
      </c>
      <c s="35" t="s">
        <v>5</v>
      </c>
      <c s="6" t="s">
        <v>6637</v>
      </c>
      <c s="36" t="s">
        <v>78</v>
      </c>
      <c s="37">
        <v>18</v>
      </c>
      <c s="36">
        <v>0</v>
      </c>
      <c s="36">
        <f>ROUND(G1028*H1028,6)</f>
      </c>
      <c r="L1028" s="38">
        <v>0</v>
      </c>
      <c s="32">
        <f>ROUND(ROUND(L1028,2)*ROUND(G1028,3),2)</f>
      </c>
      <c s="36" t="s">
        <v>98</v>
      </c>
      <c>
        <f>(M1028*21)/100</f>
      </c>
      <c t="s">
        <v>28</v>
      </c>
    </row>
    <row r="1029" spans="1:5" ht="12.75">
      <c r="A1029" s="35" t="s">
        <v>55</v>
      </c>
      <c r="E1029" s="39" t="s">
        <v>6637</v>
      </c>
    </row>
    <row r="1030" spans="1:5" ht="12.75">
      <c r="A1030" s="35" t="s">
        <v>56</v>
      </c>
      <c r="E1030" s="40" t="s">
        <v>5</v>
      </c>
    </row>
    <row r="1031" spans="1:5" ht="12.75">
      <c r="A1031" t="s">
        <v>57</v>
      </c>
      <c r="E1031" s="39" t="s">
        <v>5</v>
      </c>
    </row>
    <row r="1032" spans="1:16" ht="12.75">
      <c r="A1032" t="s">
        <v>50</v>
      </c>
      <c s="34" t="s">
        <v>3242</v>
      </c>
      <c s="34" t="s">
        <v>6638</v>
      </c>
      <c s="35" t="s">
        <v>5</v>
      </c>
      <c s="6" t="s">
        <v>6639</v>
      </c>
      <c s="36" t="s">
        <v>78</v>
      </c>
      <c s="37">
        <v>540</v>
      </c>
      <c s="36">
        <v>0</v>
      </c>
      <c s="36">
        <f>ROUND(G1032*H1032,6)</f>
      </c>
      <c r="L1032" s="38">
        <v>0</v>
      </c>
      <c s="32">
        <f>ROUND(ROUND(L1032,2)*ROUND(G1032,3),2)</f>
      </c>
      <c s="36" t="s">
        <v>98</v>
      </c>
      <c>
        <f>(M1032*21)/100</f>
      </c>
      <c t="s">
        <v>28</v>
      </c>
    </row>
    <row r="1033" spans="1:5" ht="12.75">
      <c r="A1033" s="35" t="s">
        <v>55</v>
      </c>
      <c r="E1033" s="39" t="s">
        <v>6639</v>
      </c>
    </row>
    <row r="1034" spans="1:5" ht="12.75">
      <c r="A1034" s="35" t="s">
        <v>56</v>
      </c>
      <c r="E1034" s="40" t="s">
        <v>5</v>
      </c>
    </row>
    <row r="1035" spans="1:5" ht="12.75">
      <c r="A1035" t="s">
        <v>57</v>
      </c>
      <c r="E1035" s="39" t="s">
        <v>5</v>
      </c>
    </row>
    <row r="1036" spans="1:16" ht="12.75">
      <c r="A1036" t="s">
        <v>50</v>
      </c>
      <c s="34" t="s">
        <v>3246</v>
      </c>
      <c s="34" t="s">
        <v>6640</v>
      </c>
      <c s="35" t="s">
        <v>5</v>
      </c>
      <c s="6" t="s">
        <v>6641</v>
      </c>
      <c s="36" t="s">
        <v>78</v>
      </c>
      <c s="37">
        <v>60</v>
      </c>
      <c s="36">
        <v>0</v>
      </c>
      <c s="36">
        <f>ROUND(G1036*H1036,6)</f>
      </c>
      <c r="L1036" s="38">
        <v>0</v>
      </c>
      <c s="32">
        <f>ROUND(ROUND(L1036,2)*ROUND(G1036,3),2)</f>
      </c>
      <c s="36" t="s">
        <v>98</v>
      </c>
      <c>
        <f>(M1036*21)/100</f>
      </c>
      <c t="s">
        <v>28</v>
      </c>
    </row>
    <row r="1037" spans="1:5" ht="12.75">
      <c r="A1037" s="35" t="s">
        <v>55</v>
      </c>
      <c r="E1037" s="39" t="s">
        <v>6641</v>
      </c>
    </row>
    <row r="1038" spans="1:5" ht="12.75">
      <c r="A1038" s="35" t="s">
        <v>56</v>
      </c>
      <c r="E1038" s="40" t="s">
        <v>5</v>
      </c>
    </row>
    <row r="1039" spans="1:5" ht="12.75">
      <c r="A1039" t="s">
        <v>57</v>
      </c>
      <c r="E1039" s="39" t="s">
        <v>5</v>
      </c>
    </row>
    <row r="1040" spans="1:16" ht="12.75">
      <c r="A1040" t="s">
        <v>50</v>
      </c>
      <c s="34" t="s">
        <v>3249</v>
      </c>
      <c s="34" t="s">
        <v>6642</v>
      </c>
      <c s="35" t="s">
        <v>5</v>
      </c>
      <c s="6" t="s">
        <v>6643</v>
      </c>
      <c s="36" t="s">
        <v>78</v>
      </c>
      <c s="37">
        <v>850</v>
      </c>
      <c s="36">
        <v>0</v>
      </c>
      <c s="36">
        <f>ROUND(G1040*H1040,6)</f>
      </c>
      <c r="L1040" s="38">
        <v>0</v>
      </c>
      <c s="32">
        <f>ROUND(ROUND(L1040,2)*ROUND(G1040,3),2)</f>
      </c>
      <c s="36" t="s">
        <v>98</v>
      </c>
      <c>
        <f>(M1040*21)/100</f>
      </c>
      <c t="s">
        <v>28</v>
      </c>
    </row>
    <row r="1041" spans="1:5" ht="12.75">
      <c r="A1041" s="35" t="s">
        <v>55</v>
      </c>
      <c r="E1041" s="39" t="s">
        <v>6643</v>
      </c>
    </row>
    <row r="1042" spans="1:5" ht="12.75">
      <c r="A1042" s="35" t="s">
        <v>56</v>
      </c>
      <c r="E1042" s="40" t="s">
        <v>5</v>
      </c>
    </row>
    <row r="1043" spans="1:5" ht="12.75">
      <c r="A1043" t="s">
        <v>57</v>
      </c>
      <c r="E1043" s="39" t="s">
        <v>5</v>
      </c>
    </row>
    <row r="1044" spans="1:16" ht="12.75">
      <c r="A1044" t="s">
        <v>50</v>
      </c>
      <c s="34" t="s">
        <v>3829</v>
      </c>
      <c s="34" t="s">
        <v>6644</v>
      </c>
      <c s="35" t="s">
        <v>5</v>
      </c>
      <c s="6" t="s">
        <v>6645</v>
      </c>
      <c s="36" t="s">
        <v>78</v>
      </c>
      <c s="37">
        <v>258</v>
      </c>
      <c s="36">
        <v>0</v>
      </c>
      <c s="36">
        <f>ROUND(G1044*H1044,6)</f>
      </c>
      <c r="L1044" s="38">
        <v>0</v>
      </c>
      <c s="32">
        <f>ROUND(ROUND(L1044,2)*ROUND(G1044,3),2)</f>
      </c>
      <c s="36" t="s">
        <v>98</v>
      </c>
      <c>
        <f>(M1044*21)/100</f>
      </c>
      <c t="s">
        <v>28</v>
      </c>
    </row>
    <row r="1045" spans="1:5" ht="12.75">
      <c r="A1045" s="35" t="s">
        <v>55</v>
      </c>
      <c r="E1045" s="39" t="s">
        <v>6645</v>
      </c>
    </row>
    <row r="1046" spans="1:5" ht="12.75">
      <c r="A1046" s="35" t="s">
        <v>56</v>
      </c>
      <c r="E1046" s="40" t="s">
        <v>5</v>
      </c>
    </row>
    <row r="1047" spans="1:5" ht="12.75">
      <c r="A1047" t="s">
        <v>57</v>
      </c>
      <c r="E1047" s="39" t="s">
        <v>5</v>
      </c>
    </row>
    <row r="1048" spans="1:16" ht="12.75">
      <c r="A1048" t="s">
        <v>50</v>
      </c>
      <c s="34" t="s">
        <v>3833</v>
      </c>
      <c s="34" t="s">
        <v>6646</v>
      </c>
      <c s="35" t="s">
        <v>5</v>
      </c>
      <c s="6" t="s">
        <v>6647</v>
      </c>
      <c s="36" t="s">
        <v>78</v>
      </c>
      <c s="37">
        <v>306</v>
      </c>
      <c s="36">
        <v>0</v>
      </c>
      <c s="36">
        <f>ROUND(G1048*H1048,6)</f>
      </c>
      <c r="L1048" s="38">
        <v>0</v>
      </c>
      <c s="32">
        <f>ROUND(ROUND(L1048,2)*ROUND(G1048,3),2)</f>
      </c>
      <c s="36" t="s">
        <v>98</v>
      </c>
      <c>
        <f>(M1048*21)/100</f>
      </c>
      <c t="s">
        <v>28</v>
      </c>
    </row>
    <row r="1049" spans="1:5" ht="12.75">
      <c r="A1049" s="35" t="s">
        <v>55</v>
      </c>
      <c r="E1049" s="39" t="s">
        <v>6647</v>
      </c>
    </row>
    <row r="1050" spans="1:5" ht="12.75">
      <c r="A1050" s="35" t="s">
        <v>56</v>
      </c>
      <c r="E1050" s="40" t="s">
        <v>5</v>
      </c>
    </row>
    <row r="1051" spans="1:5" ht="12.75">
      <c r="A1051" t="s">
        <v>57</v>
      </c>
      <c r="E1051" s="39" t="s">
        <v>5</v>
      </c>
    </row>
    <row r="1052" spans="1:16" ht="12.75">
      <c r="A1052" t="s">
        <v>50</v>
      </c>
      <c s="34" t="s">
        <v>3837</v>
      </c>
      <c s="34" t="s">
        <v>6648</v>
      </c>
      <c s="35" t="s">
        <v>5</v>
      </c>
      <c s="6" t="s">
        <v>6649</v>
      </c>
      <c s="36" t="s">
        <v>78</v>
      </c>
      <c s="37">
        <v>246</v>
      </c>
      <c s="36">
        <v>0</v>
      </c>
      <c s="36">
        <f>ROUND(G1052*H1052,6)</f>
      </c>
      <c r="L1052" s="38">
        <v>0</v>
      </c>
      <c s="32">
        <f>ROUND(ROUND(L1052,2)*ROUND(G1052,3),2)</f>
      </c>
      <c s="36" t="s">
        <v>98</v>
      </c>
      <c>
        <f>(M1052*21)/100</f>
      </c>
      <c t="s">
        <v>28</v>
      </c>
    </row>
    <row r="1053" spans="1:5" ht="12.75">
      <c r="A1053" s="35" t="s">
        <v>55</v>
      </c>
      <c r="E1053" s="39" t="s">
        <v>6649</v>
      </c>
    </row>
    <row r="1054" spans="1:5" ht="12.75">
      <c r="A1054" s="35" t="s">
        <v>56</v>
      </c>
      <c r="E1054" s="40" t="s">
        <v>5</v>
      </c>
    </row>
    <row r="1055" spans="1:5" ht="12.75">
      <c r="A1055" t="s">
        <v>57</v>
      </c>
      <c r="E1055" s="39" t="s">
        <v>5</v>
      </c>
    </row>
    <row r="1056" spans="1:16" ht="12.75">
      <c r="A1056" t="s">
        <v>50</v>
      </c>
      <c s="34" t="s">
        <v>3841</v>
      </c>
      <c s="34" t="s">
        <v>6650</v>
      </c>
      <c s="35" t="s">
        <v>5</v>
      </c>
      <c s="6" t="s">
        <v>6651</v>
      </c>
      <c s="36" t="s">
        <v>78</v>
      </c>
      <c s="37">
        <v>72</v>
      </c>
      <c s="36">
        <v>0</v>
      </c>
      <c s="36">
        <f>ROUND(G1056*H1056,6)</f>
      </c>
      <c r="L1056" s="38">
        <v>0</v>
      </c>
      <c s="32">
        <f>ROUND(ROUND(L1056,2)*ROUND(G1056,3),2)</f>
      </c>
      <c s="36" t="s">
        <v>98</v>
      </c>
      <c>
        <f>(M1056*21)/100</f>
      </c>
      <c t="s">
        <v>28</v>
      </c>
    </row>
    <row r="1057" spans="1:5" ht="12.75">
      <c r="A1057" s="35" t="s">
        <v>55</v>
      </c>
      <c r="E1057" s="39" t="s">
        <v>6651</v>
      </c>
    </row>
    <row r="1058" spans="1:5" ht="12.75">
      <c r="A1058" s="35" t="s">
        <v>56</v>
      </c>
      <c r="E1058" s="40" t="s">
        <v>5</v>
      </c>
    </row>
    <row r="1059" spans="1:5" ht="12.75">
      <c r="A1059" t="s">
        <v>57</v>
      </c>
      <c r="E1059" s="39" t="s">
        <v>5</v>
      </c>
    </row>
    <row r="1060" spans="1:16" ht="12.75">
      <c r="A1060" t="s">
        <v>50</v>
      </c>
      <c s="34" t="s">
        <v>3845</v>
      </c>
      <c s="34" t="s">
        <v>6652</v>
      </c>
      <c s="35" t="s">
        <v>5</v>
      </c>
      <c s="6" t="s">
        <v>6653</v>
      </c>
      <c s="36" t="s">
        <v>78</v>
      </c>
      <c s="37">
        <v>240</v>
      </c>
      <c s="36">
        <v>0</v>
      </c>
      <c s="36">
        <f>ROUND(G1060*H1060,6)</f>
      </c>
      <c r="L1060" s="38">
        <v>0</v>
      </c>
      <c s="32">
        <f>ROUND(ROUND(L1060,2)*ROUND(G1060,3),2)</f>
      </c>
      <c s="36" t="s">
        <v>98</v>
      </c>
      <c>
        <f>(M1060*21)/100</f>
      </c>
      <c t="s">
        <v>28</v>
      </c>
    </row>
    <row r="1061" spans="1:5" ht="12.75">
      <c r="A1061" s="35" t="s">
        <v>55</v>
      </c>
      <c r="E1061" s="39" t="s">
        <v>6653</v>
      </c>
    </row>
    <row r="1062" spans="1:5" ht="12.75">
      <c r="A1062" s="35" t="s">
        <v>56</v>
      </c>
      <c r="E1062" s="40" t="s">
        <v>5</v>
      </c>
    </row>
    <row r="1063" spans="1:5" ht="12.75">
      <c r="A1063" t="s">
        <v>57</v>
      </c>
      <c r="E1063" s="39" t="s">
        <v>5</v>
      </c>
    </row>
    <row r="1064" spans="1:16" ht="12.75">
      <c r="A1064" t="s">
        <v>50</v>
      </c>
      <c s="34" t="s">
        <v>3849</v>
      </c>
      <c s="34" t="s">
        <v>6654</v>
      </c>
      <c s="35" t="s">
        <v>5</v>
      </c>
      <c s="6" t="s">
        <v>6655</v>
      </c>
      <c s="36" t="s">
        <v>78</v>
      </c>
      <c s="37">
        <v>24</v>
      </c>
      <c s="36">
        <v>0</v>
      </c>
      <c s="36">
        <f>ROUND(G1064*H1064,6)</f>
      </c>
      <c r="L1064" s="38">
        <v>0</v>
      </c>
      <c s="32">
        <f>ROUND(ROUND(L1064,2)*ROUND(G1064,3),2)</f>
      </c>
      <c s="36" t="s">
        <v>98</v>
      </c>
      <c>
        <f>(M1064*21)/100</f>
      </c>
      <c t="s">
        <v>28</v>
      </c>
    </row>
    <row r="1065" spans="1:5" ht="12.75">
      <c r="A1065" s="35" t="s">
        <v>55</v>
      </c>
      <c r="E1065" s="39" t="s">
        <v>6655</v>
      </c>
    </row>
    <row r="1066" spans="1:5" ht="12.75">
      <c r="A1066" s="35" t="s">
        <v>56</v>
      </c>
      <c r="E1066" s="40" t="s">
        <v>5</v>
      </c>
    </row>
    <row r="1067" spans="1:5" ht="12.75">
      <c r="A1067" t="s">
        <v>57</v>
      </c>
      <c r="E1067" s="39" t="s">
        <v>5</v>
      </c>
    </row>
    <row r="1068" spans="1:16" ht="12.75">
      <c r="A1068" t="s">
        <v>50</v>
      </c>
      <c s="34" t="s">
        <v>3853</v>
      </c>
      <c s="34" t="s">
        <v>6656</v>
      </c>
      <c s="35" t="s">
        <v>5</v>
      </c>
      <c s="6" t="s">
        <v>6657</v>
      </c>
      <c s="36" t="s">
        <v>78</v>
      </c>
      <c s="37">
        <v>222</v>
      </c>
      <c s="36">
        <v>0</v>
      </c>
      <c s="36">
        <f>ROUND(G1068*H1068,6)</f>
      </c>
      <c r="L1068" s="38">
        <v>0</v>
      </c>
      <c s="32">
        <f>ROUND(ROUND(L1068,2)*ROUND(G1068,3),2)</f>
      </c>
      <c s="36" t="s">
        <v>98</v>
      </c>
      <c>
        <f>(M1068*21)/100</f>
      </c>
      <c t="s">
        <v>28</v>
      </c>
    </row>
    <row r="1069" spans="1:5" ht="12.75">
      <c r="A1069" s="35" t="s">
        <v>55</v>
      </c>
      <c r="E1069" s="39" t="s">
        <v>6657</v>
      </c>
    </row>
    <row r="1070" spans="1:5" ht="12.75">
      <c r="A1070" s="35" t="s">
        <v>56</v>
      </c>
      <c r="E1070" s="40" t="s">
        <v>5</v>
      </c>
    </row>
    <row r="1071" spans="1:5" ht="12.75">
      <c r="A1071" t="s">
        <v>57</v>
      </c>
      <c r="E1071" s="39" t="s">
        <v>5</v>
      </c>
    </row>
    <row r="1072" spans="1:16" ht="12.75">
      <c r="A1072" t="s">
        <v>50</v>
      </c>
      <c s="34" t="s">
        <v>3857</v>
      </c>
      <c s="34" t="s">
        <v>6658</v>
      </c>
      <c s="35" t="s">
        <v>5</v>
      </c>
      <c s="6" t="s">
        <v>6659</v>
      </c>
      <c s="36" t="s">
        <v>78</v>
      </c>
      <c s="37">
        <v>24</v>
      </c>
      <c s="36">
        <v>0</v>
      </c>
      <c s="36">
        <f>ROUND(G1072*H1072,6)</f>
      </c>
      <c r="L1072" s="38">
        <v>0</v>
      </c>
      <c s="32">
        <f>ROUND(ROUND(L1072,2)*ROUND(G1072,3),2)</f>
      </c>
      <c s="36" t="s">
        <v>98</v>
      </c>
      <c>
        <f>(M1072*21)/100</f>
      </c>
      <c t="s">
        <v>28</v>
      </c>
    </row>
    <row r="1073" spans="1:5" ht="12.75">
      <c r="A1073" s="35" t="s">
        <v>55</v>
      </c>
      <c r="E1073" s="39" t="s">
        <v>6659</v>
      </c>
    </row>
    <row r="1074" spans="1:5" ht="12.75">
      <c r="A1074" s="35" t="s">
        <v>56</v>
      </c>
      <c r="E1074" s="40" t="s">
        <v>5</v>
      </c>
    </row>
    <row r="1075" spans="1:5" ht="12.75">
      <c r="A1075" t="s">
        <v>57</v>
      </c>
      <c r="E1075" s="39" t="s">
        <v>5</v>
      </c>
    </row>
    <row r="1076" spans="1:16" ht="12.75">
      <c r="A1076" t="s">
        <v>50</v>
      </c>
      <c s="34" t="s">
        <v>3861</v>
      </c>
      <c s="34" t="s">
        <v>6660</v>
      </c>
      <c s="35" t="s">
        <v>5</v>
      </c>
      <c s="6" t="s">
        <v>6661</v>
      </c>
      <c s="36" t="s">
        <v>78</v>
      </c>
      <c s="37">
        <v>120</v>
      </c>
      <c s="36">
        <v>0</v>
      </c>
      <c s="36">
        <f>ROUND(G1076*H1076,6)</f>
      </c>
      <c r="L1076" s="38">
        <v>0</v>
      </c>
      <c s="32">
        <f>ROUND(ROUND(L1076,2)*ROUND(G1076,3),2)</f>
      </c>
      <c s="36" t="s">
        <v>98</v>
      </c>
      <c>
        <f>(M1076*21)/100</f>
      </c>
      <c t="s">
        <v>28</v>
      </c>
    </row>
    <row r="1077" spans="1:5" ht="12.75">
      <c r="A1077" s="35" t="s">
        <v>55</v>
      </c>
      <c r="E1077" s="39" t="s">
        <v>6661</v>
      </c>
    </row>
    <row r="1078" spans="1:5" ht="12.75">
      <c r="A1078" s="35" t="s">
        <v>56</v>
      </c>
      <c r="E1078" s="40" t="s">
        <v>5</v>
      </c>
    </row>
    <row r="1079" spans="1:5" ht="12.75">
      <c r="A1079" t="s">
        <v>57</v>
      </c>
      <c r="E1079" s="39" t="s">
        <v>5</v>
      </c>
    </row>
    <row r="1080" spans="1:16" ht="12.75">
      <c r="A1080" t="s">
        <v>50</v>
      </c>
      <c s="34" t="s">
        <v>3865</v>
      </c>
      <c s="34" t="s">
        <v>6662</v>
      </c>
      <c s="35" t="s">
        <v>5</v>
      </c>
      <c s="6" t="s">
        <v>6663</v>
      </c>
      <c s="36" t="s">
        <v>78</v>
      </c>
      <c s="37">
        <v>18</v>
      </c>
      <c s="36">
        <v>0</v>
      </c>
      <c s="36">
        <f>ROUND(G1080*H1080,6)</f>
      </c>
      <c r="L1080" s="38">
        <v>0</v>
      </c>
      <c s="32">
        <f>ROUND(ROUND(L1080,2)*ROUND(G1080,3),2)</f>
      </c>
      <c s="36" t="s">
        <v>98</v>
      </c>
      <c>
        <f>(M1080*21)/100</f>
      </c>
      <c t="s">
        <v>28</v>
      </c>
    </row>
    <row r="1081" spans="1:5" ht="12.75">
      <c r="A1081" s="35" t="s">
        <v>55</v>
      </c>
      <c r="E1081" s="39" t="s">
        <v>6663</v>
      </c>
    </row>
    <row r="1082" spans="1:5" ht="12.75">
      <c r="A1082" s="35" t="s">
        <v>56</v>
      </c>
      <c r="E1082" s="40" t="s">
        <v>5</v>
      </c>
    </row>
    <row r="1083" spans="1:5" ht="12.75">
      <c r="A1083" t="s">
        <v>57</v>
      </c>
      <c r="E1083" s="39" t="s">
        <v>5</v>
      </c>
    </row>
    <row r="1084" spans="1:16" ht="25.5">
      <c r="A1084" t="s">
        <v>50</v>
      </c>
      <c s="34" t="s">
        <v>1696</v>
      </c>
      <c s="34" t="s">
        <v>5282</v>
      </c>
      <c s="35" t="s">
        <v>5</v>
      </c>
      <c s="6" t="s">
        <v>5283</v>
      </c>
      <c s="36" t="s">
        <v>78</v>
      </c>
      <c s="37">
        <v>3034</v>
      </c>
      <c s="36">
        <v>0</v>
      </c>
      <c s="36">
        <f>ROUND(G1084*H1084,6)</f>
      </c>
      <c r="L1084" s="38">
        <v>0</v>
      </c>
      <c s="32">
        <f>ROUND(ROUND(L1084,2)*ROUND(G1084,3),2)</f>
      </c>
      <c s="36" t="s">
        <v>316</v>
      </c>
      <c>
        <f>(M1084*21)/100</f>
      </c>
      <c t="s">
        <v>28</v>
      </c>
    </row>
    <row r="1085" spans="1:5" ht="25.5">
      <c r="A1085" s="35" t="s">
        <v>55</v>
      </c>
      <c r="E1085" s="39" t="s">
        <v>5283</v>
      </c>
    </row>
    <row r="1086" spans="1:5" ht="12.75">
      <c r="A1086" s="35" t="s">
        <v>56</v>
      </c>
      <c r="E1086" s="40" t="s">
        <v>5</v>
      </c>
    </row>
    <row r="1087" spans="1:5" ht="12.75">
      <c r="A1087" t="s">
        <v>57</v>
      </c>
      <c r="E1087" s="39" t="s">
        <v>5</v>
      </c>
    </row>
    <row r="1088" spans="1:16" ht="12.75">
      <c r="A1088" t="s">
        <v>50</v>
      </c>
      <c s="34" t="s">
        <v>1700</v>
      </c>
      <c s="34" t="s">
        <v>6664</v>
      </c>
      <c s="35" t="s">
        <v>5</v>
      </c>
      <c s="6" t="s">
        <v>6665</v>
      </c>
      <c s="36" t="s">
        <v>78</v>
      </c>
      <c s="37">
        <v>65</v>
      </c>
      <c s="36">
        <v>0</v>
      </c>
      <c s="36">
        <f>ROUND(G1088*H1088,6)</f>
      </c>
      <c r="L1088" s="38">
        <v>0</v>
      </c>
      <c s="32">
        <f>ROUND(ROUND(L1088,2)*ROUND(G1088,3),2)</f>
      </c>
      <c s="36" t="s">
        <v>98</v>
      </c>
      <c>
        <f>(M1088*21)/100</f>
      </c>
      <c t="s">
        <v>28</v>
      </c>
    </row>
    <row r="1089" spans="1:5" ht="12.75">
      <c r="A1089" s="35" t="s">
        <v>55</v>
      </c>
      <c r="E1089" s="39" t="s">
        <v>6665</v>
      </c>
    </row>
    <row r="1090" spans="1:5" ht="12.75">
      <c r="A1090" s="35" t="s">
        <v>56</v>
      </c>
      <c r="E1090" s="40" t="s">
        <v>5</v>
      </c>
    </row>
    <row r="1091" spans="1:5" ht="12.75">
      <c r="A1091" t="s">
        <v>57</v>
      </c>
      <c r="E1091" s="39" t="s">
        <v>5</v>
      </c>
    </row>
    <row r="1092" spans="1:16" ht="12.75">
      <c r="A1092" t="s">
        <v>50</v>
      </c>
      <c s="34" t="s">
        <v>1704</v>
      </c>
      <c s="34" t="s">
        <v>6666</v>
      </c>
      <c s="35" t="s">
        <v>5</v>
      </c>
      <c s="6" t="s">
        <v>6667</v>
      </c>
      <c s="36" t="s">
        <v>78</v>
      </c>
      <c s="37">
        <v>36</v>
      </c>
      <c s="36">
        <v>0</v>
      </c>
      <c s="36">
        <f>ROUND(G1092*H1092,6)</f>
      </c>
      <c r="L1092" s="38">
        <v>0</v>
      </c>
      <c s="32">
        <f>ROUND(ROUND(L1092,2)*ROUND(G1092,3),2)</f>
      </c>
      <c s="36" t="s">
        <v>98</v>
      </c>
      <c>
        <f>(M1092*21)/100</f>
      </c>
      <c t="s">
        <v>28</v>
      </c>
    </row>
    <row r="1093" spans="1:5" ht="12.75">
      <c r="A1093" s="35" t="s">
        <v>55</v>
      </c>
      <c r="E1093" s="39" t="s">
        <v>6667</v>
      </c>
    </row>
    <row r="1094" spans="1:5" ht="12.75">
      <c r="A1094" s="35" t="s">
        <v>56</v>
      </c>
      <c r="E1094" s="40" t="s">
        <v>5</v>
      </c>
    </row>
    <row r="1095" spans="1:5" ht="12.75">
      <c r="A1095" t="s">
        <v>57</v>
      </c>
      <c r="E1095" s="39" t="s">
        <v>5</v>
      </c>
    </row>
    <row r="1096" spans="1:16" ht="12.75">
      <c r="A1096" t="s">
        <v>50</v>
      </c>
      <c s="34" t="s">
        <v>1708</v>
      </c>
      <c s="34" t="s">
        <v>6668</v>
      </c>
      <c s="35" t="s">
        <v>5</v>
      </c>
      <c s="6" t="s">
        <v>6669</v>
      </c>
      <c s="36" t="s">
        <v>78</v>
      </c>
      <c s="37">
        <v>372</v>
      </c>
      <c s="36">
        <v>0</v>
      </c>
      <c s="36">
        <f>ROUND(G1096*H1096,6)</f>
      </c>
      <c r="L1096" s="38">
        <v>0</v>
      </c>
      <c s="32">
        <f>ROUND(ROUND(L1096,2)*ROUND(G1096,3),2)</f>
      </c>
      <c s="36" t="s">
        <v>98</v>
      </c>
      <c>
        <f>(M1096*21)/100</f>
      </c>
      <c t="s">
        <v>28</v>
      </c>
    </row>
    <row r="1097" spans="1:5" ht="12.75">
      <c r="A1097" s="35" t="s">
        <v>55</v>
      </c>
      <c r="E1097" s="39" t="s">
        <v>6669</v>
      </c>
    </row>
    <row r="1098" spans="1:5" ht="12.75">
      <c r="A1098" s="35" t="s">
        <v>56</v>
      </c>
      <c r="E1098" s="40" t="s">
        <v>5</v>
      </c>
    </row>
    <row r="1099" spans="1:5" ht="12.75">
      <c r="A1099" t="s">
        <v>57</v>
      </c>
      <c r="E1099" s="39" t="s">
        <v>5</v>
      </c>
    </row>
    <row r="1100" spans="1:16" ht="12.75">
      <c r="A1100" t="s">
        <v>50</v>
      </c>
      <c s="34" t="s">
        <v>1712</v>
      </c>
      <c s="34" t="s">
        <v>6670</v>
      </c>
      <c s="35" t="s">
        <v>5</v>
      </c>
      <c s="6" t="s">
        <v>6671</v>
      </c>
      <c s="36" t="s">
        <v>78</v>
      </c>
      <c s="37">
        <v>84</v>
      </c>
      <c s="36">
        <v>0</v>
      </c>
      <c s="36">
        <f>ROUND(G1100*H1100,6)</f>
      </c>
      <c r="L1100" s="38">
        <v>0</v>
      </c>
      <c s="32">
        <f>ROUND(ROUND(L1100,2)*ROUND(G1100,3),2)</f>
      </c>
      <c s="36" t="s">
        <v>98</v>
      </c>
      <c>
        <f>(M1100*21)/100</f>
      </c>
      <c t="s">
        <v>28</v>
      </c>
    </row>
    <row r="1101" spans="1:5" ht="12.75">
      <c r="A1101" s="35" t="s">
        <v>55</v>
      </c>
      <c r="E1101" s="39" t="s">
        <v>6671</v>
      </c>
    </row>
    <row r="1102" spans="1:5" ht="12.75">
      <c r="A1102" s="35" t="s">
        <v>56</v>
      </c>
      <c r="E1102" s="40" t="s">
        <v>5</v>
      </c>
    </row>
    <row r="1103" spans="1:5" ht="12.75">
      <c r="A1103" t="s">
        <v>57</v>
      </c>
      <c r="E1103" s="39" t="s">
        <v>5</v>
      </c>
    </row>
    <row r="1104" spans="1:16" ht="12.75">
      <c r="A1104" t="s">
        <v>50</v>
      </c>
      <c s="34" t="s">
        <v>1716</v>
      </c>
      <c s="34" t="s">
        <v>6672</v>
      </c>
      <c s="35" t="s">
        <v>5</v>
      </c>
      <c s="6" t="s">
        <v>6673</v>
      </c>
      <c s="36" t="s">
        <v>78</v>
      </c>
      <c s="37">
        <v>48</v>
      </c>
      <c s="36">
        <v>0</v>
      </c>
      <c s="36">
        <f>ROUND(G1104*H1104,6)</f>
      </c>
      <c r="L1104" s="38">
        <v>0</v>
      </c>
      <c s="32">
        <f>ROUND(ROUND(L1104,2)*ROUND(G1104,3),2)</f>
      </c>
      <c s="36" t="s">
        <v>98</v>
      </c>
      <c>
        <f>(M1104*21)/100</f>
      </c>
      <c t="s">
        <v>28</v>
      </c>
    </row>
    <row r="1105" spans="1:5" ht="12.75">
      <c r="A1105" s="35" t="s">
        <v>55</v>
      </c>
      <c r="E1105" s="39" t="s">
        <v>6673</v>
      </c>
    </row>
    <row r="1106" spans="1:5" ht="12.75">
      <c r="A1106" s="35" t="s">
        <v>56</v>
      </c>
      <c r="E1106" s="40" t="s">
        <v>5</v>
      </c>
    </row>
    <row r="1107" spans="1:5" ht="12.75">
      <c r="A1107" t="s">
        <v>57</v>
      </c>
      <c r="E1107" s="39" t="s">
        <v>5</v>
      </c>
    </row>
    <row r="1108" spans="1:16" ht="12.75">
      <c r="A1108" t="s">
        <v>50</v>
      </c>
      <c s="34" t="s">
        <v>1720</v>
      </c>
      <c s="34" t="s">
        <v>6674</v>
      </c>
      <c s="35" t="s">
        <v>5</v>
      </c>
      <c s="6" t="s">
        <v>6675</v>
      </c>
      <c s="36" t="s">
        <v>78</v>
      </c>
      <c s="37">
        <v>605</v>
      </c>
      <c s="36">
        <v>0</v>
      </c>
      <c s="36">
        <f>ROUND(G1108*H1108,6)</f>
      </c>
      <c r="L1108" s="38">
        <v>0</v>
      </c>
      <c s="32">
        <f>ROUND(ROUND(L1108,2)*ROUND(G1108,3),2)</f>
      </c>
      <c s="36" t="s">
        <v>316</v>
      </c>
      <c>
        <f>(M1108*21)/100</f>
      </c>
      <c t="s">
        <v>28</v>
      </c>
    </row>
    <row r="1109" spans="1:5" ht="12.75">
      <c r="A1109" s="35" t="s">
        <v>55</v>
      </c>
      <c r="E1109" s="39" t="s">
        <v>6675</v>
      </c>
    </row>
    <row r="1110" spans="1:5" ht="12.75">
      <c r="A1110" s="35" t="s">
        <v>56</v>
      </c>
      <c r="E1110" s="40" t="s">
        <v>5</v>
      </c>
    </row>
    <row r="1111" spans="1:5" ht="12.75">
      <c r="A1111" t="s">
        <v>57</v>
      </c>
      <c r="E1111" s="39" t="s">
        <v>5</v>
      </c>
    </row>
    <row r="1112" spans="1:16" ht="12.75">
      <c r="A1112" t="s">
        <v>50</v>
      </c>
      <c s="34" t="s">
        <v>1724</v>
      </c>
      <c s="34" t="s">
        <v>6676</v>
      </c>
      <c s="35" t="s">
        <v>5</v>
      </c>
      <c s="6" t="s">
        <v>6677</v>
      </c>
      <c s="36" t="s">
        <v>85</v>
      </c>
      <c s="37">
        <v>3</v>
      </c>
      <c s="36">
        <v>0</v>
      </c>
      <c s="36">
        <f>ROUND(G1112*H1112,6)</f>
      </c>
      <c r="L1112" s="38">
        <v>0</v>
      </c>
      <c s="32">
        <f>ROUND(ROUND(L1112,2)*ROUND(G1112,3),2)</f>
      </c>
      <c s="36" t="s">
        <v>98</v>
      </c>
      <c>
        <f>(M1112*21)/100</f>
      </c>
      <c t="s">
        <v>28</v>
      </c>
    </row>
    <row r="1113" spans="1:5" ht="12.75">
      <c r="A1113" s="35" t="s">
        <v>55</v>
      </c>
      <c r="E1113" s="39" t="s">
        <v>6677</v>
      </c>
    </row>
    <row r="1114" spans="1:5" ht="12.75">
      <c r="A1114" s="35" t="s">
        <v>56</v>
      </c>
      <c r="E1114" s="40" t="s">
        <v>5</v>
      </c>
    </row>
    <row r="1115" spans="1:5" ht="12.75">
      <c r="A1115" t="s">
        <v>57</v>
      </c>
      <c r="E1115" s="39" t="s">
        <v>5</v>
      </c>
    </row>
    <row r="1116" spans="1:16" ht="12.75">
      <c r="A1116" t="s">
        <v>50</v>
      </c>
      <c s="34" t="s">
        <v>1728</v>
      </c>
      <c s="34" t="s">
        <v>6678</v>
      </c>
      <c s="35" t="s">
        <v>5</v>
      </c>
      <c s="6" t="s">
        <v>6679</v>
      </c>
      <c s="36" t="s">
        <v>85</v>
      </c>
      <c s="37">
        <v>4</v>
      </c>
      <c s="36">
        <v>0</v>
      </c>
      <c s="36">
        <f>ROUND(G1116*H1116,6)</f>
      </c>
      <c r="L1116" s="38">
        <v>0</v>
      </c>
      <c s="32">
        <f>ROUND(ROUND(L1116,2)*ROUND(G1116,3),2)</f>
      </c>
      <c s="36" t="s">
        <v>98</v>
      </c>
      <c>
        <f>(M1116*21)/100</f>
      </c>
      <c t="s">
        <v>28</v>
      </c>
    </row>
    <row r="1117" spans="1:5" ht="12.75">
      <c r="A1117" s="35" t="s">
        <v>55</v>
      </c>
      <c r="E1117" s="39" t="s">
        <v>6679</v>
      </c>
    </row>
    <row r="1118" spans="1:5" ht="12.75">
      <c r="A1118" s="35" t="s">
        <v>56</v>
      </c>
      <c r="E1118" s="40" t="s">
        <v>5</v>
      </c>
    </row>
    <row r="1119" spans="1:5" ht="12.75">
      <c r="A1119" t="s">
        <v>57</v>
      </c>
      <c r="E1119" s="39" t="s">
        <v>5</v>
      </c>
    </row>
    <row r="1120" spans="1:16" ht="12.75">
      <c r="A1120" t="s">
        <v>50</v>
      </c>
      <c s="34" t="s">
        <v>1732</v>
      </c>
      <c s="34" t="s">
        <v>6680</v>
      </c>
      <c s="35" t="s">
        <v>5</v>
      </c>
      <c s="6" t="s">
        <v>6681</v>
      </c>
      <c s="36" t="s">
        <v>85</v>
      </c>
      <c s="37">
        <v>7</v>
      </c>
      <c s="36">
        <v>0</v>
      </c>
      <c s="36">
        <f>ROUND(G1120*H1120,6)</f>
      </c>
      <c r="L1120" s="38">
        <v>0</v>
      </c>
      <c s="32">
        <f>ROUND(ROUND(L1120,2)*ROUND(G1120,3),2)</f>
      </c>
      <c s="36" t="s">
        <v>98</v>
      </c>
      <c>
        <f>(M1120*21)/100</f>
      </c>
      <c t="s">
        <v>28</v>
      </c>
    </row>
    <row r="1121" spans="1:5" ht="12.75">
      <c r="A1121" s="35" t="s">
        <v>55</v>
      </c>
      <c r="E1121" s="39" t="s">
        <v>6681</v>
      </c>
    </row>
    <row r="1122" spans="1:5" ht="12.75">
      <c r="A1122" s="35" t="s">
        <v>56</v>
      </c>
      <c r="E1122" s="40" t="s">
        <v>5</v>
      </c>
    </row>
    <row r="1123" spans="1:5" ht="12.75">
      <c r="A1123" t="s">
        <v>57</v>
      </c>
      <c r="E1123" s="39" t="s">
        <v>5</v>
      </c>
    </row>
    <row r="1124" spans="1:16" ht="12.75">
      <c r="A1124" t="s">
        <v>50</v>
      </c>
      <c s="34" t="s">
        <v>1735</v>
      </c>
      <c s="34" t="s">
        <v>6682</v>
      </c>
      <c s="35" t="s">
        <v>5</v>
      </c>
      <c s="6" t="s">
        <v>6683</v>
      </c>
      <c s="36" t="s">
        <v>78</v>
      </c>
      <c s="37">
        <v>42</v>
      </c>
      <c s="36">
        <v>0</v>
      </c>
      <c s="36">
        <f>ROUND(G1124*H1124,6)</f>
      </c>
      <c r="L1124" s="38">
        <v>0</v>
      </c>
      <c s="32">
        <f>ROUND(ROUND(L1124,2)*ROUND(G1124,3),2)</f>
      </c>
      <c s="36" t="s">
        <v>98</v>
      </c>
      <c>
        <f>(M1124*21)/100</f>
      </c>
      <c t="s">
        <v>28</v>
      </c>
    </row>
    <row r="1125" spans="1:5" ht="12.75">
      <c r="A1125" s="35" t="s">
        <v>55</v>
      </c>
      <c r="E1125" s="39" t="s">
        <v>6683</v>
      </c>
    </row>
    <row r="1126" spans="1:5" ht="12.75">
      <c r="A1126" s="35" t="s">
        <v>56</v>
      </c>
      <c r="E1126" s="40" t="s">
        <v>5</v>
      </c>
    </row>
    <row r="1127" spans="1:5" ht="12.75">
      <c r="A1127" t="s">
        <v>57</v>
      </c>
      <c r="E1127" s="39" t="s">
        <v>5</v>
      </c>
    </row>
    <row r="1128" spans="1:16" ht="12.75">
      <c r="A1128" t="s">
        <v>50</v>
      </c>
      <c s="34" t="s">
        <v>1738</v>
      </c>
      <c s="34" t="s">
        <v>6684</v>
      </c>
      <c s="35" t="s">
        <v>5</v>
      </c>
      <c s="6" t="s">
        <v>6685</v>
      </c>
      <c s="36" t="s">
        <v>78</v>
      </c>
      <c s="37">
        <v>4</v>
      </c>
      <c s="36">
        <v>0</v>
      </c>
      <c s="36">
        <f>ROUND(G1128*H1128,6)</f>
      </c>
      <c r="L1128" s="38">
        <v>0</v>
      </c>
      <c s="32">
        <f>ROUND(ROUND(L1128,2)*ROUND(G1128,3),2)</f>
      </c>
      <c s="36" t="s">
        <v>98</v>
      </c>
      <c>
        <f>(M1128*21)/100</f>
      </c>
      <c t="s">
        <v>28</v>
      </c>
    </row>
    <row r="1129" spans="1:5" ht="12.75">
      <c r="A1129" s="35" t="s">
        <v>55</v>
      </c>
      <c r="E1129" s="39" t="s">
        <v>6685</v>
      </c>
    </row>
    <row r="1130" spans="1:5" ht="12.75">
      <c r="A1130" s="35" t="s">
        <v>56</v>
      </c>
      <c r="E1130" s="40" t="s">
        <v>5</v>
      </c>
    </row>
    <row r="1131" spans="1:5" ht="12.75">
      <c r="A1131" t="s">
        <v>57</v>
      </c>
      <c r="E1131" s="39" t="s">
        <v>5</v>
      </c>
    </row>
    <row r="1132" spans="1:16" ht="25.5">
      <c r="A1132" t="s">
        <v>50</v>
      </c>
      <c s="34" t="s">
        <v>1742</v>
      </c>
      <c s="34" t="s">
        <v>6686</v>
      </c>
      <c s="35" t="s">
        <v>5</v>
      </c>
      <c s="6" t="s">
        <v>6687</v>
      </c>
      <c s="36" t="s">
        <v>78</v>
      </c>
      <c s="37">
        <v>46</v>
      </c>
      <c s="36">
        <v>0</v>
      </c>
      <c s="36">
        <f>ROUND(G1132*H1132,6)</f>
      </c>
      <c r="L1132" s="38">
        <v>0</v>
      </c>
      <c s="32">
        <f>ROUND(ROUND(L1132,2)*ROUND(G1132,3),2)</f>
      </c>
      <c s="36" t="s">
        <v>316</v>
      </c>
      <c>
        <f>(M1132*21)/100</f>
      </c>
      <c t="s">
        <v>28</v>
      </c>
    </row>
    <row r="1133" spans="1:5" ht="25.5">
      <c r="A1133" s="35" t="s">
        <v>55</v>
      </c>
      <c r="E1133" s="39" t="s">
        <v>6687</v>
      </c>
    </row>
    <row r="1134" spans="1:5" ht="12.75">
      <c r="A1134" s="35" t="s">
        <v>56</v>
      </c>
      <c r="E1134" s="40" t="s">
        <v>5</v>
      </c>
    </row>
    <row r="1135" spans="1:5" ht="12.75">
      <c r="A1135" t="s">
        <v>57</v>
      </c>
      <c r="E1135" s="39" t="s">
        <v>5</v>
      </c>
    </row>
    <row r="1136" spans="1:16" ht="25.5">
      <c r="A1136" t="s">
        <v>50</v>
      </c>
      <c s="34" t="s">
        <v>1746</v>
      </c>
      <c s="34" t="s">
        <v>6688</v>
      </c>
      <c s="35" t="s">
        <v>5</v>
      </c>
      <c s="6" t="s">
        <v>6689</v>
      </c>
      <c s="36" t="s">
        <v>85</v>
      </c>
      <c s="37">
        <v>3310</v>
      </c>
      <c s="36">
        <v>0</v>
      </c>
      <c s="36">
        <f>ROUND(G1136*H1136,6)</f>
      </c>
      <c r="L1136" s="38">
        <v>0</v>
      </c>
      <c s="32">
        <f>ROUND(ROUND(L1136,2)*ROUND(G1136,3),2)</f>
      </c>
      <c s="36" t="s">
        <v>98</v>
      </c>
      <c>
        <f>(M1136*21)/100</f>
      </c>
      <c t="s">
        <v>28</v>
      </c>
    </row>
    <row r="1137" spans="1:5" ht="25.5">
      <c r="A1137" s="35" t="s">
        <v>55</v>
      </c>
      <c r="E1137" s="39" t="s">
        <v>6689</v>
      </c>
    </row>
    <row r="1138" spans="1:5" ht="12.75">
      <c r="A1138" s="35" t="s">
        <v>56</v>
      </c>
      <c r="E1138" s="40" t="s">
        <v>5</v>
      </c>
    </row>
    <row r="1139" spans="1:5" ht="12.75">
      <c r="A1139" t="s">
        <v>57</v>
      </c>
      <c r="E1139" s="39" t="s">
        <v>5</v>
      </c>
    </row>
    <row r="1140" spans="1:16" ht="25.5">
      <c r="A1140" t="s">
        <v>50</v>
      </c>
      <c s="34" t="s">
        <v>1750</v>
      </c>
      <c s="34" t="s">
        <v>6690</v>
      </c>
      <c s="35" t="s">
        <v>5</v>
      </c>
      <c s="6" t="s">
        <v>6691</v>
      </c>
      <c s="36" t="s">
        <v>85</v>
      </c>
      <c s="37">
        <v>3310</v>
      </c>
      <c s="36">
        <v>0</v>
      </c>
      <c s="36">
        <f>ROUND(G1140*H1140,6)</f>
      </c>
      <c r="L1140" s="38">
        <v>0</v>
      </c>
      <c s="32">
        <f>ROUND(ROUND(L1140,2)*ROUND(G1140,3),2)</f>
      </c>
      <c s="36" t="s">
        <v>316</v>
      </c>
      <c>
        <f>(M1140*21)/100</f>
      </c>
      <c t="s">
        <v>28</v>
      </c>
    </row>
    <row r="1141" spans="1:5" ht="25.5">
      <c r="A1141" s="35" t="s">
        <v>55</v>
      </c>
      <c r="E1141" s="39" t="s">
        <v>6691</v>
      </c>
    </row>
    <row r="1142" spans="1:5" ht="12.75">
      <c r="A1142" s="35" t="s">
        <v>56</v>
      </c>
      <c r="E1142" s="40" t="s">
        <v>5</v>
      </c>
    </row>
    <row r="1143" spans="1:5" ht="12.75">
      <c r="A1143" t="s">
        <v>57</v>
      </c>
      <c r="E1143" s="39" t="s">
        <v>5</v>
      </c>
    </row>
    <row r="1144" spans="1:16" ht="12.75">
      <c r="A1144" t="s">
        <v>50</v>
      </c>
      <c s="34" t="s">
        <v>2228</v>
      </c>
      <c s="34" t="s">
        <v>6692</v>
      </c>
      <c s="35" t="s">
        <v>5</v>
      </c>
      <c s="6" t="s">
        <v>6693</v>
      </c>
      <c s="36" t="s">
        <v>78</v>
      </c>
      <c s="37">
        <v>110</v>
      </c>
      <c s="36">
        <v>0</v>
      </c>
      <c s="36">
        <f>ROUND(G1144*H1144,6)</f>
      </c>
      <c r="L1144" s="38">
        <v>0</v>
      </c>
      <c s="32">
        <f>ROUND(ROUND(L1144,2)*ROUND(G1144,3),2)</f>
      </c>
      <c s="36" t="s">
        <v>98</v>
      </c>
      <c>
        <f>(M1144*21)/100</f>
      </c>
      <c t="s">
        <v>28</v>
      </c>
    </row>
    <row r="1145" spans="1:5" ht="12.75">
      <c r="A1145" s="35" t="s">
        <v>55</v>
      </c>
      <c r="E1145" s="39" t="s">
        <v>6693</v>
      </c>
    </row>
    <row r="1146" spans="1:5" ht="12.75">
      <c r="A1146" s="35" t="s">
        <v>56</v>
      </c>
      <c r="E1146" s="40" t="s">
        <v>5</v>
      </c>
    </row>
    <row r="1147" spans="1:5" ht="12.75">
      <c r="A1147" t="s">
        <v>57</v>
      </c>
      <c r="E1147" s="39" t="s">
        <v>5</v>
      </c>
    </row>
    <row r="1148" spans="1:16" ht="12.75">
      <c r="A1148" t="s">
        <v>50</v>
      </c>
      <c s="34" t="s">
        <v>1754</v>
      </c>
      <c s="34" t="s">
        <v>6694</v>
      </c>
      <c s="35" t="s">
        <v>5</v>
      </c>
      <c s="6" t="s">
        <v>6695</v>
      </c>
      <c s="36" t="s">
        <v>78</v>
      </c>
      <c s="37">
        <v>18</v>
      </c>
      <c s="36">
        <v>0</v>
      </c>
      <c s="36">
        <f>ROUND(G1148*H1148,6)</f>
      </c>
      <c r="L1148" s="38">
        <v>0</v>
      </c>
      <c s="32">
        <f>ROUND(ROUND(L1148,2)*ROUND(G1148,3),2)</f>
      </c>
      <c s="36" t="s">
        <v>98</v>
      </c>
      <c>
        <f>(M1148*21)/100</f>
      </c>
      <c t="s">
        <v>28</v>
      </c>
    </row>
    <row r="1149" spans="1:5" ht="12.75">
      <c r="A1149" s="35" t="s">
        <v>55</v>
      </c>
      <c r="E1149" s="39" t="s">
        <v>6695</v>
      </c>
    </row>
    <row r="1150" spans="1:5" ht="12.75">
      <c r="A1150" s="35" t="s">
        <v>56</v>
      </c>
      <c r="E1150" s="40" t="s">
        <v>5</v>
      </c>
    </row>
    <row r="1151" spans="1:5" ht="12.75">
      <c r="A1151" t="s">
        <v>57</v>
      </c>
      <c r="E1151" s="39" t="s">
        <v>5</v>
      </c>
    </row>
    <row r="1152" spans="1:16" ht="12.75">
      <c r="A1152" t="s">
        <v>50</v>
      </c>
      <c s="34" t="s">
        <v>2232</v>
      </c>
      <c s="34" t="s">
        <v>6696</v>
      </c>
      <c s="35" t="s">
        <v>5</v>
      </c>
      <c s="6" t="s">
        <v>6697</v>
      </c>
      <c s="36" t="s">
        <v>78</v>
      </c>
      <c s="37">
        <v>92</v>
      </c>
      <c s="36">
        <v>0</v>
      </c>
      <c s="36">
        <f>ROUND(G1152*H1152,6)</f>
      </c>
      <c r="L1152" s="38">
        <v>0</v>
      </c>
      <c s="32">
        <f>ROUND(ROUND(L1152,2)*ROUND(G1152,3),2)</f>
      </c>
      <c s="36" t="s">
        <v>98</v>
      </c>
      <c>
        <f>(M1152*21)/100</f>
      </c>
      <c t="s">
        <v>28</v>
      </c>
    </row>
    <row r="1153" spans="1:5" ht="12.75">
      <c r="A1153" s="35" t="s">
        <v>55</v>
      </c>
      <c r="E1153" s="39" t="s">
        <v>6697</v>
      </c>
    </row>
    <row r="1154" spans="1:5" ht="12.75">
      <c r="A1154" s="35" t="s">
        <v>56</v>
      </c>
      <c r="E1154" s="40" t="s">
        <v>5</v>
      </c>
    </row>
    <row r="1155" spans="1:5" ht="12.75">
      <c r="A1155" t="s">
        <v>57</v>
      </c>
      <c r="E1155" s="39" t="s">
        <v>5</v>
      </c>
    </row>
    <row r="1156" spans="1:16" ht="12.75">
      <c r="A1156" t="s">
        <v>50</v>
      </c>
      <c s="34" t="s">
        <v>2236</v>
      </c>
      <c s="34" t="s">
        <v>6698</v>
      </c>
      <c s="35" t="s">
        <v>5</v>
      </c>
      <c s="6" t="s">
        <v>6699</v>
      </c>
      <c s="36" t="s">
        <v>78</v>
      </c>
      <c s="37">
        <v>175</v>
      </c>
      <c s="36">
        <v>0</v>
      </c>
      <c s="36">
        <f>ROUND(G1156*H1156,6)</f>
      </c>
      <c r="L1156" s="38">
        <v>0</v>
      </c>
      <c s="32">
        <f>ROUND(ROUND(L1156,2)*ROUND(G1156,3),2)</f>
      </c>
      <c s="36" t="s">
        <v>98</v>
      </c>
      <c>
        <f>(M1156*21)/100</f>
      </c>
      <c t="s">
        <v>28</v>
      </c>
    </row>
    <row r="1157" spans="1:5" ht="12.75">
      <c r="A1157" s="35" t="s">
        <v>55</v>
      </c>
      <c r="E1157" s="39" t="s">
        <v>6699</v>
      </c>
    </row>
    <row r="1158" spans="1:5" ht="12.75">
      <c r="A1158" s="35" t="s">
        <v>56</v>
      </c>
      <c r="E1158" s="40" t="s">
        <v>5</v>
      </c>
    </row>
    <row r="1159" spans="1:5" ht="12.75">
      <c r="A1159" t="s">
        <v>57</v>
      </c>
      <c r="E1159" s="39" t="s">
        <v>5</v>
      </c>
    </row>
    <row r="1160" spans="1:16" ht="12.75">
      <c r="A1160" t="s">
        <v>50</v>
      </c>
      <c s="34" t="s">
        <v>6700</v>
      </c>
      <c s="34" t="s">
        <v>6701</v>
      </c>
      <c s="35" t="s">
        <v>5</v>
      </c>
      <c s="6" t="s">
        <v>6702</v>
      </c>
      <c s="36" t="s">
        <v>78</v>
      </c>
      <c s="37">
        <v>20</v>
      </c>
      <c s="36">
        <v>0</v>
      </c>
      <c s="36">
        <f>ROUND(G1160*H1160,6)</f>
      </c>
      <c r="L1160" s="38">
        <v>0</v>
      </c>
      <c s="32">
        <f>ROUND(ROUND(L1160,2)*ROUND(G1160,3),2)</f>
      </c>
      <c s="36" t="s">
        <v>98</v>
      </c>
      <c>
        <f>(M1160*21)/100</f>
      </c>
      <c t="s">
        <v>28</v>
      </c>
    </row>
    <row r="1161" spans="1:5" ht="12.75">
      <c r="A1161" s="35" t="s">
        <v>55</v>
      </c>
      <c r="E1161" s="39" t="s">
        <v>6702</v>
      </c>
    </row>
    <row r="1162" spans="1:5" ht="12.75">
      <c r="A1162" s="35" t="s">
        <v>56</v>
      </c>
      <c r="E1162" s="40" t="s">
        <v>5</v>
      </c>
    </row>
    <row r="1163" spans="1:5" ht="12.75">
      <c r="A1163" t="s">
        <v>57</v>
      </c>
      <c r="E1163" s="39" t="s">
        <v>5</v>
      </c>
    </row>
    <row r="1164" spans="1:16" ht="12.75">
      <c r="A1164" t="s">
        <v>50</v>
      </c>
      <c s="34" t="s">
        <v>2386</v>
      </c>
      <c s="34" t="s">
        <v>6703</v>
      </c>
      <c s="35" t="s">
        <v>5</v>
      </c>
      <c s="6" t="s">
        <v>6704</v>
      </c>
      <c s="36" t="s">
        <v>78</v>
      </c>
      <c s="37">
        <v>175</v>
      </c>
      <c s="36">
        <v>0</v>
      </c>
      <c s="36">
        <f>ROUND(G1164*H1164,6)</f>
      </c>
      <c r="L1164" s="38">
        <v>0</v>
      </c>
      <c s="32">
        <f>ROUND(ROUND(L1164,2)*ROUND(G1164,3),2)</f>
      </c>
      <c s="36" t="s">
        <v>98</v>
      </c>
      <c>
        <f>(M1164*21)/100</f>
      </c>
      <c t="s">
        <v>28</v>
      </c>
    </row>
    <row r="1165" spans="1:5" ht="12.75">
      <c r="A1165" s="35" t="s">
        <v>55</v>
      </c>
      <c r="E1165" s="39" t="s">
        <v>6704</v>
      </c>
    </row>
    <row r="1166" spans="1:5" ht="12.75">
      <c r="A1166" s="35" t="s">
        <v>56</v>
      </c>
      <c r="E1166" s="40" t="s">
        <v>5</v>
      </c>
    </row>
    <row r="1167" spans="1:5" ht="12.75">
      <c r="A1167" t="s">
        <v>57</v>
      </c>
      <c r="E1167" s="39" t="s">
        <v>5</v>
      </c>
    </row>
    <row r="1168" spans="1:16" ht="12.75">
      <c r="A1168" t="s">
        <v>50</v>
      </c>
      <c s="34" t="s">
        <v>6705</v>
      </c>
      <c s="34" t="s">
        <v>6706</v>
      </c>
      <c s="35" t="s">
        <v>5</v>
      </c>
      <c s="6" t="s">
        <v>6707</v>
      </c>
      <c s="36" t="s">
        <v>78</v>
      </c>
      <c s="37">
        <v>92</v>
      </c>
      <c s="36">
        <v>0</v>
      </c>
      <c s="36">
        <f>ROUND(G1168*H1168,6)</f>
      </c>
      <c r="L1168" s="38">
        <v>0</v>
      </c>
      <c s="32">
        <f>ROUND(ROUND(L1168,2)*ROUND(G1168,3),2)</f>
      </c>
      <c s="36" t="s">
        <v>98</v>
      </c>
      <c>
        <f>(M1168*21)/100</f>
      </c>
      <c t="s">
        <v>28</v>
      </c>
    </row>
    <row r="1169" spans="1:5" ht="12.75">
      <c r="A1169" s="35" t="s">
        <v>55</v>
      </c>
      <c r="E1169" s="39" t="s">
        <v>6707</v>
      </c>
    </row>
    <row r="1170" spans="1:5" ht="12.75">
      <c r="A1170" s="35" t="s">
        <v>56</v>
      </c>
      <c r="E1170" s="40" t="s">
        <v>5</v>
      </c>
    </row>
    <row r="1171" spans="1:5" ht="12.75">
      <c r="A1171" t="s">
        <v>57</v>
      </c>
      <c r="E1171" s="39" t="s">
        <v>5</v>
      </c>
    </row>
    <row r="1172" spans="1:16" ht="25.5">
      <c r="A1172" t="s">
        <v>50</v>
      </c>
      <c s="34" t="s">
        <v>6708</v>
      </c>
      <c s="34" t="s">
        <v>5292</v>
      </c>
      <c s="35" t="s">
        <v>5</v>
      </c>
      <c s="6" t="s">
        <v>5293</v>
      </c>
      <c s="36" t="s">
        <v>78</v>
      </c>
      <c s="37">
        <v>415</v>
      </c>
      <c s="36">
        <v>0</v>
      </c>
      <c s="36">
        <f>ROUND(G1172*H1172,6)</f>
      </c>
      <c r="L1172" s="38">
        <v>0</v>
      </c>
      <c s="32">
        <f>ROUND(ROUND(L1172,2)*ROUND(G1172,3),2)</f>
      </c>
      <c s="36" t="s">
        <v>316</v>
      </c>
      <c>
        <f>(M1172*21)/100</f>
      </c>
      <c t="s">
        <v>28</v>
      </c>
    </row>
    <row r="1173" spans="1:5" ht="25.5">
      <c r="A1173" s="35" t="s">
        <v>55</v>
      </c>
      <c r="E1173" s="39" t="s">
        <v>5293</v>
      </c>
    </row>
    <row r="1174" spans="1:5" ht="12.75">
      <c r="A1174" s="35" t="s">
        <v>56</v>
      </c>
      <c r="E1174" s="40" t="s">
        <v>5</v>
      </c>
    </row>
    <row r="1175" spans="1:5" ht="12.75">
      <c r="A1175" t="s">
        <v>57</v>
      </c>
      <c r="E1175" s="39" t="s">
        <v>5</v>
      </c>
    </row>
    <row r="1176" spans="1:16" ht="12.75">
      <c r="A1176" t="s">
        <v>50</v>
      </c>
      <c s="34" t="s">
        <v>6709</v>
      </c>
      <c s="34" t="s">
        <v>6710</v>
      </c>
      <c s="35" t="s">
        <v>5</v>
      </c>
      <c s="6" t="s">
        <v>6711</v>
      </c>
      <c s="36" t="s">
        <v>78</v>
      </c>
      <c s="37">
        <v>24</v>
      </c>
      <c s="36">
        <v>0</v>
      </c>
      <c s="36">
        <f>ROUND(G1176*H1176,6)</f>
      </c>
      <c r="L1176" s="38">
        <v>0</v>
      </c>
      <c s="32">
        <f>ROUND(ROUND(L1176,2)*ROUND(G1176,3),2)</f>
      </c>
      <c s="36" t="s">
        <v>98</v>
      </c>
      <c>
        <f>(M1176*21)/100</f>
      </c>
      <c t="s">
        <v>28</v>
      </c>
    </row>
    <row r="1177" spans="1:5" ht="12.75">
      <c r="A1177" s="35" t="s">
        <v>55</v>
      </c>
      <c r="E1177" s="39" t="s">
        <v>6711</v>
      </c>
    </row>
    <row r="1178" spans="1:5" ht="12.75">
      <c r="A1178" s="35" t="s">
        <v>56</v>
      </c>
      <c r="E1178" s="40" t="s">
        <v>5</v>
      </c>
    </row>
    <row r="1179" spans="1:5" ht="12.75">
      <c r="A1179" t="s">
        <v>57</v>
      </c>
      <c r="E1179" s="39" t="s">
        <v>5</v>
      </c>
    </row>
    <row r="1180" spans="1:16" ht="12.75">
      <c r="A1180" t="s">
        <v>50</v>
      </c>
      <c s="34" t="s">
        <v>2390</v>
      </c>
      <c s="34" t="s">
        <v>6712</v>
      </c>
      <c s="35" t="s">
        <v>5</v>
      </c>
      <c s="6" t="s">
        <v>6713</v>
      </c>
      <c s="36" t="s">
        <v>78</v>
      </c>
      <c s="37">
        <v>24</v>
      </c>
      <c s="36">
        <v>0</v>
      </c>
      <c s="36">
        <f>ROUND(G1180*H1180,6)</f>
      </c>
      <c r="L1180" s="38">
        <v>0</v>
      </c>
      <c s="32">
        <f>ROUND(ROUND(L1180,2)*ROUND(G1180,3),2)</f>
      </c>
      <c s="36" t="s">
        <v>98</v>
      </c>
      <c>
        <f>(M1180*21)/100</f>
      </c>
      <c t="s">
        <v>28</v>
      </c>
    </row>
    <row r="1181" spans="1:5" ht="12.75">
      <c r="A1181" s="35" t="s">
        <v>55</v>
      </c>
      <c r="E1181" s="39" t="s">
        <v>6713</v>
      </c>
    </row>
    <row r="1182" spans="1:5" ht="12.75">
      <c r="A1182" s="35" t="s">
        <v>56</v>
      </c>
      <c r="E1182" s="40" t="s">
        <v>5</v>
      </c>
    </row>
    <row r="1183" spans="1:5" ht="12.75">
      <c r="A1183" t="s">
        <v>57</v>
      </c>
      <c r="E1183" s="39" t="s">
        <v>5</v>
      </c>
    </row>
    <row r="1184" spans="1:16" ht="12.75">
      <c r="A1184" t="s">
        <v>50</v>
      </c>
      <c s="34" t="s">
        <v>1758</v>
      </c>
      <c s="34" t="s">
        <v>6714</v>
      </c>
      <c s="35" t="s">
        <v>5</v>
      </c>
      <c s="6" t="s">
        <v>6707</v>
      </c>
      <c s="36" t="s">
        <v>78</v>
      </c>
      <c s="37">
        <v>24</v>
      </c>
      <c s="36">
        <v>0</v>
      </c>
      <c s="36">
        <f>ROUND(G1184*H1184,6)</f>
      </c>
      <c r="L1184" s="38">
        <v>0</v>
      </c>
      <c s="32">
        <f>ROUND(ROUND(L1184,2)*ROUND(G1184,3),2)</f>
      </c>
      <c s="36" t="s">
        <v>316</v>
      </c>
      <c>
        <f>(M1184*21)/100</f>
      </c>
      <c t="s">
        <v>28</v>
      </c>
    </row>
    <row r="1185" spans="1:5" ht="12.75">
      <c r="A1185" s="35" t="s">
        <v>55</v>
      </c>
      <c r="E1185" s="39" t="s">
        <v>6707</v>
      </c>
    </row>
    <row r="1186" spans="1:5" ht="12.75">
      <c r="A1186" s="35" t="s">
        <v>56</v>
      </c>
      <c r="E1186" s="40" t="s">
        <v>5</v>
      </c>
    </row>
    <row r="1187" spans="1:5" ht="12.75">
      <c r="A1187" t="s">
        <v>57</v>
      </c>
      <c r="E1187" s="39" t="s">
        <v>5</v>
      </c>
    </row>
    <row r="1188" spans="1:16" ht="25.5">
      <c r="A1188" t="s">
        <v>50</v>
      </c>
      <c s="34" t="s">
        <v>2394</v>
      </c>
      <c s="34" t="s">
        <v>6715</v>
      </c>
      <c s="35" t="s">
        <v>5</v>
      </c>
      <c s="6" t="s">
        <v>6716</v>
      </c>
      <c s="36" t="s">
        <v>78</v>
      </c>
      <c s="37">
        <v>24</v>
      </c>
      <c s="36">
        <v>0</v>
      </c>
      <c s="36">
        <f>ROUND(G1188*H1188,6)</f>
      </c>
      <c r="L1188" s="38">
        <v>0</v>
      </c>
      <c s="32">
        <f>ROUND(ROUND(L1188,2)*ROUND(G1188,3),2)</f>
      </c>
      <c s="36" t="s">
        <v>316</v>
      </c>
      <c>
        <f>(M1188*21)/100</f>
      </c>
      <c t="s">
        <v>28</v>
      </c>
    </row>
    <row r="1189" spans="1:5" ht="25.5">
      <c r="A1189" s="35" t="s">
        <v>55</v>
      </c>
      <c r="E1189" s="39" t="s">
        <v>6716</v>
      </c>
    </row>
    <row r="1190" spans="1:5" ht="12.75">
      <c r="A1190" s="35" t="s">
        <v>56</v>
      </c>
      <c r="E1190" s="40" t="s">
        <v>5</v>
      </c>
    </row>
    <row r="1191" spans="1:5" ht="12.75">
      <c r="A1191" t="s">
        <v>57</v>
      </c>
      <c r="E1191" s="39" t="s">
        <v>5</v>
      </c>
    </row>
    <row r="1192" spans="1:16" ht="25.5">
      <c r="A1192" t="s">
        <v>50</v>
      </c>
      <c s="34" t="s">
        <v>1762</v>
      </c>
      <c s="34" t="s">
        <v>6717</v>
      </c>
      <c s="35" t="s">
        <v>5</v>
      </c>
      <c s="6" t="s">
        <v>6718</v>
      </c>
      <c s="36" t="s">
        <v>78</v>
      </c>
      <c s="37">
        <v>24</v>
      </c>
      <c s="36">
        <v>0</v>
      </c>
      <c s="36">
        <f>ROUND(G1192*H1192,6)</f>
      </c>
      <c r="L1192" s="38">
        <v>0</v>
      </c>
      <c s="32">
        <f>ROUND(ROUND(L1192,2)*ROUND(G1192,3),2)</f>
      </c>
      <c s="36" t="s">
        <v>316</v>
      </c>
      <c>
        <f>(M1192*21)/100</f>
      </c>
      <c t="s">
        <v>28</v>
      </c>
    </row>
    <row r="1193" spans="1:5" ht="25.5">
      <c r="A1193" s="35" t="s">
        <v>55</v>
      </c>
      <c r="E1193" s="39" t="s">
        <v>6718</v>
      </c>
    </row>
    <row r="1194" spans="1:5" ht="12.75">
      <c r="A1194" s="35" t="s">
        <v>56</v>
      </c>
      <c r="E1194" s="40" t="s">
        <v>5</v>
      </c>
    </row>
    <row r="1195" spans="1:5" ht="12.75">
      <c r="A1195" t="s">
        <v>57</v>
      </c>
      <c r="E1195" s="39" t="s">
        <v>5</v>
      </c>
    </row>
    <row r="1196" spans="1:16" ht="12.75">
      <c r="A1196" t="s">
        <v>50</v>
      </c>
      <c s="34" t="s">
        <v>2398</v>
      </c>
      <c s="34" t="s">
        <v>6719</v>
      </c>
      <c s="35" t="s">
        <v>5</v>
      </c>
      <c s="6" t="s">
        <v>6720</v>
      </c>
      <c s="36" t="s">
        <v>257</v>
      </c>
      <c s="37">
        <v>1</v>
      </c>
      <c s="36">
        <v>0</v>
      </c>
      <c s="36">
        <f>ROUND(G1196*H1196,6)</f>
      </c>
      <c r="L1196" s="38">
        <v>0</v>
      </c>
      <c s="32">
        <f>ROUND(ROUND(L1196,2)*ROUND(G1196,3),2)</f>
      </c>
      <c s="36" t="s">
        <v>98</v>
      </c>
      <c>
        <f>(M1196*21)/100</f>
      </c>
      <c t="s">
        <v>28</v>
      </c>
    </row>
    <row r="1197" spans="1:5" ht="12.75">
      <c r="A1197" s="35" t="s">
        <v>55</v>
      </c>
      <c r="E1197" s="39" t="s">
        <v>6720</v>
      </c>
    </row>
    <row r="1198" spans="1:5" ht="12.75">
      <c r="A1198" s="35" t="s">
        <v>56</v>
      </c>
      <c r="E1198" s="40" t="s">
        <v>5</v>
      </c>
    </row>
    <row r="1199" spans="1:5" ht="12.75">
      <c r="A1199" t="s">
        <v>57</v>
      </c>
      <c r="E1199" s="39" t="s">
        <v>5</v>
      </c>
    </row>
    <row r="1200" spans="1:16" ht="25.5">
      <c r="A1200" t="s">
        <v>50</v>
      </c>
      <c s="34" t="s">
        <v>2402</v>
      </c>
      <c s="34" t="s">
        <v>6721</v>
      </c>
      <c s="35" t="s">
        <v>5</v>
      </c>
      <c s="6" t="s">
        <v>6722</v>
      </c>
      <c s="36" t="s">
        <v>168</v>
      </c>
      <c s="37">
        <v>120</v>
      </c>
      <c s="36">
        <v>0</v>
      </c>
      <c s="36">
        <f>ROUND(G1200*H1200,6)</f>
      </c>
      <c r="L1200" s="38">
        <v>0</v>
      </c>
      <c s="32">
        <f>ROUND(ROUND(L1200,2)*ROUND(G1200,3),2)</f>
      </c>
      <c s="36" t="s">
        <v>98</v>
      </c>
      <c>
        <f>(M1200*21)/100</f>
      </c>
      <c t="s">
        <v>28</v>
      </c>
    </row>
    <row r="1201" spans="1:5" ht="25.5">
      <c r="A1201" s="35" t="s">
        <v>55</v>
      </c>
      <c r="E1201" s="39" t="s">
        <v>6722</v>
      </c>
    </row>
    <row r="1202" spans="1:5" ht="12.75">
      <c r="A1202" s="35" t="s">
        <v>56</v>
      </c>
      <c r="E1202" s="40" t="s">
        <v>5</v>
      </c>
    </row>
    <row r="1203" spans="1:5" ht="12.75">
      <c r="A1203" t="s">
        <v>57</v>
      </c>
      <c r="E1203" s="39" t="s">
        <v>5</v>
      </c>
    </row>
    <row r="1204" spans="1:16" ht="25.5">
      <c r="A1204" t="s">
        <v>50</v>
      </c>
      <c s="34" t="s">
        <v>2406</v>
      </c>
      <c s="34" t="s">
        <v>6723</v>
      </c>
      <c s="35" t="s">
        <v>5</v>
      </c>
      <c s="6" t="s">
        <v>6724</v>
      </c>
      <c s="36" t="s">
        <v>53</v>
      </c>
      <c s="37">
        <v>3.31</v>
      </c>
      <c s="36">
        <v>0</v>
      </c>
      <c s="36">
        <f>ROUND(G1204*H1204,6)</f>
      </c>
      <c r="L1204" s="38">
        <v>0</v>
      </c>
      <c s="32">
        <f>ROUND(ROUND(L1204,2)*ROUND(G1204,3),2)</f>
      </c>
      <c s="36" t="s">
        <v>316</v>
      </c>
      <c>
        <f>(M1204*21)/100</f>
      </c>
      <c t="s">
        <v>28</v>
      </c>
    </row>
    <row r="1205" spans="1:5" ht="38.25">
      <c r="A1205" s="35" t="s">
        <v>55</v>
      </c>
      <c r="E1205" s="39" t="s">
        <v>6725</v>
      </c>
    </row>
    <row r="1206" spans="1:5" ht="12.75">
      <c r="A1206" s="35" t="s">
        <v>56</v>
      </c>
      <c r="E1206" s="40" t="s">
        <v>5</v>
      </c>
    </row>
    <row r="1207" spans="1:5" ht="12.75">
      <c r="A1207" t="s">
        <v>57</v>
      </c>
      <c r="E1207" s="39" t="s">
        <v>5</v>
      </c>
    </row>
    <row r="1208" spans="1:16" ht="25.5">
      <c r="A1208" t="s">
        <v>50</v>
      </c>
      <c s="34" t="s">
        <v>1766</v>
      </c>
      <c s="34" t="s">
        <v>6726</v>
      </c>
      <c s="35" t="s">
        <v>5</v>
      </c>
      <c s="6" t="s">
        <v>6727</v>
      </c>
      <c s="36" t="s">
        <v>53</v>
      </c>
      <c s="37">
        <v>1</v>
      </c>
      <c s="36">
        <v>0</v>
      </c>
      <c s="36">
        <f>ROUND(G1208*H1208,6)</f>
      </c>
      <c r="L1208" s="38">
        <v>0</v>
      </c>
      <c s="32">
        <f>ROUND(ROUND(L1208,2)*ROUND(G1208,3),2)</f>
      </c>
      <c s="36" t="s">
        <v>316</v>
      </c>
      <c>
        <f>(M1208*21)/100</f>
      </c>
      <c t="s">
        <v>28</v>
      </c>
    </row>
    <row r="1209" spans="1:5" ht="38.25">
      <c r="A1209" s="35" t="s">
        <v>55</v>
      </c>
      <c r="E1209" s="39" t="s">
        <v>6728</v>
      </c>
    </row>
    <row r="1210" spans="1:5" ht="12.75">
      <c r="A1210" s="35" t="s">
        <v>56</v>
      </c>
      <c r="E1210" s="40" t="s">
        <v>5</v>
      </c>
    </row>
    <row r="1211" spans="1:5" ht="12.75">
      <c r="A1211" t="s">
        <v>57</v>
      </c>
      <c r="E1211" s="39" t="s">
        <v>5</v>
      </c>
    </row>
    <row r="1212" spans="1:16" ht="25.5">
      <c r="A1212" t="s">
        <v>50</v>
      </c>
      <c s="34" t="s">
        <v>1769</v>
      </c>
      <c s="34" t="s">
        <v>6729</v>
      </c>
      <c s="35" t="s">
        <v>5</v>
      </c>
      <c s="6" t="s">
        <v>6730</v>
      </c>
      <c s="36" t="s">
        <v>70</v>
      </c>
      <c s="37">
        <v>40</v>
      </c>
      <c s="36">
        <v>0</v>
      </c>
      <c s="36">
        <f>ROUND(G1212*H1212,6)</f>
      </c>
      <c r="L1212" s="38">
        <v>0</v>
      </c>
      <c s="32">
        <f>ROUND(ROUND(L1212,2)*ROUND(G1212,3),2)</f>
      </c>
      <c s="36" t="s">
        <v>316</v>
      </c>
      <c>
        <f>(M1212*21)/100</f>
      </c>
      <c t="s">
        <v>28</v>
      </c>
    </row>
    <row r="1213" spans="1:5" ht="25.5">
      <c r="A1213" s="35" t="s">
        <v>55</v>
      </c>
      <c r="E1213" s="39" t="s">
        <v>6730</v>
      </c>
    </row>
    <row r="1214" spans="1:5" ht="12.75">
      <c r="A1214" s="35" t="s">
        <v>56</v>
      </c>
      <c r="E1214" s="40" t="s">
        <v>5</v>
      </c>
    </row>
    <row r="1215" spans="1:5" ht="12.75">
      <c r="A1215" t="s">
        <v>57</v>
      </c>
      <c r="E1215" s="39" t="s">
        <v>5</v>
      </c>
    </row>
    <row r="1216" spans="1:16" ht="25.5">
      <c r="A1216" t="s">
        <v>50</v>
      </c>
      <c s="34" t="s">
        <v>2409</v>
      </c>
      <c s="34" t="s">
        <v>6731</v>
      </c>
      <c s="35" t="s">
        <v>5</v>
      </c>
      <c s="6" t="s">
        <v>6732</v>
      </c>
      <c s="36" t="s">
        <v>53</v>
      </c>
      <c s="37">
        <v>2</v>
      </c>
      <c s="36">
        <v>2.50187</v>
      </c>
      <c s="36">
        <f>ROUND(G1216*H1216,6)</f>
      </c>
      <c r="L1216" s="38">
        <v>0</v>
      </c>
      <c s="32">
        <f>ROUND(ROUND(L1216,2)*ROUND(G1216,3),2)</f>
      </c>
      <c s="36" t="s">
        <v>316</v>
      </c>
      <c>
        <f>(M1216*21)/100</f>
      </c>
      <c t="s">
        <v>28</v>
      </c>
    </row>
    <row r="1217" spans="1:5" ht="25.5">
      <c r="A1217" s="35" t="s">
        <v>55</v>
      </c>
      <c r="E1217" s="39" t="s">
        <v>6732</v>
      </c>
    </row>
    <row r="1218" spans="1:5" ht="12.75">
      <c r="A1218" s="35" t="s">
        <v>56</v>
      </c>
      <c r="E1218" s="40" t="s">
        <v>5</v>
      </c>
    </row>
    <row r="1219" spans="1:5" ht="12.75">
      <c r="A1219" t="s">
        <v>57</v>
      </c>
      <c r="E1219" s="39" t="s">
        <v>5</v>
      </c>
    </row>
    <row r="1220" spans="1:16" ht="12.75">
      <c r="A1220" t="s">
        <v>50</v>
      </c>
      <c s="34" t="s">
        <v>2413</v>
      </c>
      <c s="34" t="s">
        <v>6733</v>
      </c>
      <c s="35" t="s">
        <v>5</v>
      </c>
      <c s="6" t="s">
        <v>6734</v>
      </c>
      <c s="36" t="s">
        <v>53</v>
      </c>
      <c s="37">
        <v>5</v>
      </c>
      <c s="36">
        <v>2.50187</v>
      </c>
      <c s="36">
        <f>ROUND(G1220*H1220,6)</f>
      </c>
      <c r="L1220" s="38">
        <v>0</v>
      </c>
      <c s="32">
        <f>ROUND(ROUND(L1220,2)*ROUND(G1220,3),2)</f>
      </c>
      <c s="36" t="s">
        <v>316</v>
      </c>
      <c>
        <f>(M1220*21)/100</f>
      </c>
      <c t="s">
        <v>28</v>
      </c>
    </row>
    <row r="1221" spans="1:5" ht="12.75">
      <c r="A1221" s="35" t="s">
        <v>55</v>
      </c>
      <c r="E1221" s="39" t="s">
        <v>6734</v>
      </c>
    </row>
    <row r="1222" spans="1:5" ht="12.75">
      <c r="A1222" s="35" t="s">
        <v>56</v>
      </c>
      <c r="E1222" s="40" t="s">
        <v>5</v>
      </c>
    </row>
    <row r="1223" spans="1:5" ht="12.75">
      <c r="A1223" t="s">
        <v>57</v>
      </c>
      <c r="E1223" s="39" t="s">
        <v>5</v>
      </c>
    </row>
    <row r="1224" spans="1:16" ht="38.25">
      <c r="A1224" t="s">
        <v>50</v>
      </c>
      <c s="34" t="s">
        <v>2416</v>
      </c>
      <c s="34" t="s">
        <v>6735</v>
      </c>
      <c s="35" t="s">
        <v>5</v>
      </c>
      <c s="6" t="s">
        <v>6736</v>
      </c>
      <c s="36" t="s">
        <v>78</v>
      </c>
      <c s="37">
        <v>20</v>
      </c>
      <c s="36">
        <v>0</v>
      </c>
      <c s="36">
        <f>ROUND(G1224*H1224,6)</f>
      </c>
      <c r="L1224" s="38">
        <v>0</v>
      </c>
      <c s="32">
        <f>ROUND(ROUND(L1224,2)*ROUND(G1224,3),2)</f>
      </c>
      <c s="36" t="s">
        <v>316</v>
      </c>
      <c>
        <f>(M1224*21)/100</f>
      </c>
      <c t="s">
        <v>28</v>
      </c>
    </row>
    <row r="1225" spans="1:5" ht="51">
      <c r="A1225" s="35" t="s">
        <v>55</v>
      </c>
      <c r="E1225" s="39" t="s">
        <v>6737</v>
      </c>
    </row>
    <row r="1226" spans="1:5" ht="12.75">
      <c r="A1226" s="35" t="s">
        <v>56</v>
      </c>
      <c r="E1226" s="40" t="s">
        <v>5</v>
      </c>
    </row>
    <row r="1227" spans="1:5" ht="12.75">
      <c r="A1227" t="s">
        <v>57</v>
      </c>
      <c r="E1227" s="39" t="s">
        <v>5</v>
      </c>
    </row>
    <row r="1228" spans="1:16" ht="38.25">
      <c r="A1228" t="s">
        <v>50</v>
      </c>
      <c s="34" t="s">
        <v>2420</v>
      </c>
      <c s="34" t="s">
        <v>6738</v>
      </c>
      <c s="35" t="s">
        <v>5</v>
      </c>
      <c s="6" t="s">
        <v>6739</v>
      </c>
      <c s="36" t="s">
        <v>78</v>
      </c>
      <c s="37">
        <v>20</v>
      </c>
      <c s="36">
        <v>0</v>
      </c>
      <c s="36">
        <f>ROUND(G1228*H1228,6)</f>
      </c>
      <c r="L1228" s="38">
        <v>0</v>
      </c>
      <c s="32">
        <f>ROUND(ROUND(L1228,2)*ROUND(G1228,3),2)</f>
      </c>
      <c s="36" t="s">
        <v>316</v>
      </c>
      <c>
        <f>(M1228*21)/100</f>
      </c>
      <c t="s">
        <v>28</v>
      </c>
    </row>
    <row r="1229" spans="1:5" ht="38.25">
      <c r="A1229" s="35" t="s">
        <v>55</v>
      </c>
      <c r="E1229" s="39" t="s">
        <v>6740</v>
      </c>
    </row>
    <row r="1230" spans="1:5" ht="12.75">
      <c r="A1230" s="35" t="s">
        <v>56</v>
      </c>
      <c r="E1230" s="40" t="s">
        <v>5</v>
      </c>
    </row>
    <row r="1231" spans="1:5" ht="12.75">
      <c r="A1231" t="s">
        <v>57</v>
      </c>
      <c r="E1231" s="39" t="s">
        <v>5</v>
      </c>
    </row>
    <row r="1232" spans="1:16" ht="38.25">
      <c r="A1232" t="s">
        <v>50</v>
      </c>
      <c s="34" t="s">
        <v>6741</v>
      </c>
      <c s="34" t="s">
        <v>6742</v>
      </c>
      <c s="35" t="s">
        <v>5</v>
      </c>
      <c s="6" t="s">
        <v>6736</v>
      </c>
      <c s="36" t="s">
        <v>78</v>
      </c>
      <c s="37">
        <v>30</v>
      </c>
      <c s="36">
        <v>0</v>
      </c>
      <c s="36">
        <f>ROUND(G1232*H1232,6)</f>
      </c>
      <c r="L1232" s="38">
        <v>0</v>
      </c>
      <c s="32">
        <f>ROUND(ROUND(L1232,2)*ROUND(G1232,3),2)</f>
      </c>
      <c s="36" t="s">
        <v>316</v>
      </c>
      <c>
        <f>(M1232*21)/100</f>
      </c>
      <c t="s">
        <v>28</v>
      </c>
    </row>
    <row r="1233" spans="1:5" ht="51">
      <c r="A1233" s="35" t="s">
        <v>55</v>
      </c>
      <c r="E1233" s="39" t="s">
        <v>6743</v>
      </c>
    </row>
    <row r="1234" spans="1:5" ht="12.75">
      <c r="A1234" s="35" t="s">
        <v>56</v>
      </c>
      <c r="E1234" s="40" t="s">
        <v>5</v>
      </c>
    </row>
    <row r="1235" spans="1:5" ht="12.75">
      <c r="A1235" t="s">
        <v>57</v>
      </c>
      <c r="E1235" s="39" t="s">
        <v>5</v>
      </c>
    </row>
    <row r="1236" spans="1:16" ht="38.25">
      <c r="A1236" t="s">
        <v>50</v>
      </c>
      <c s="34" t="s">
        <v>6744</v>
      </c>
      <c s="34" t="s">
        <v>6745</v>
      </c>
      <c s="35" t="s">
        <v>5</v>
      </c>
      <c s="6" t="s">
        <v>6746</v>
      </c>
      <c s="36" t="s">
        <v>78</v>
      </c>
      <c s="37">
        <v>30</v>
      </c>
      <c s="36">
        <v>0</v>
      </c>
      <c s="36">
        <f>ROUND(G1236*H1236,6)</f>
      </c>
      <c r="L1236" s="38">
        <v>0</v>
      </c>
      <c s="32">
        <f>ROUND(ROUND(L1236,2)*ROUND(G1236,3),2)</f>
      </c>
      <c s="36" t="s">
        <v>316</v>
      </c>
      <c>
        <f>(M1236*21)/100</f>
      </c>
      <c t="s">
        <v>28</v>
      </c>
    </row>
    <row r="1237" spans="1:5" ht="38.25">
      <c r="A1237" s="35" t="s">
        <v>55</v>
      </c>
      <c r="E1237" s="39" t="s">
        <v>6747</v>
      </c>
    </row>
    <row r="1238" spans="1:5" ht="12.75">
      <c r="A1238" s="35" t="s">
        <v>56</v>
      </c>
      <c r="E1238" s="40" t="s">
        <v>5</v>
      </c>
    </row>
    <row r="1239" spans="1:5" ht="12.75">
      <c r="A1239" t="s">
        <v>57</v>
      </c>
      <c r="E1239" s="39" t="s">
        <v>5</v>
      </c>
    </row>
    <row r="1240" spans="1:16" ht="38.25">
      <c r="A1240" t="s">
        <v>50</v>
      </c>
      <c s="34" t="s">
        <v>6748</v>
      </c>
      <c s="34" t="s">
        <v>6749</v>
      </c>
      <c s="35" t="s">
        <v>5</v>
      </c>
      <c s="6" t="s">
        <v>6736</v>
      </c>
      <c s="36" t="s">
        <v>78</v>
      </c>
      <c s="37">
        <v>80</v>
      </c>
      <c s="36">
        <v>0</v>
      </c>
      <c s="36">
        <f>ROUND(G1240*H1240,6)</f>
      </c>
      <c r="L1240" s="38">
        <v>0</v>
      </c>
      <c s="32">
        <f>ROUND(ROUND(L1240,2)*ROUND(G1240,3),2)</f>
      </c>
      <c s="36" t="s">
        <v>316</v>
      </c>
      <c>
        <f>(M1240*21)/100</f>
      </c>
      <c t="s">
        <v>28</v>
      </c>
    </row>
    <row r="1241" spans="1:5" ht="51">
      <c r="A1241" s="35" t="s">
        <v>55</v>
      </c>
      <c r="E1241" s="39" t="s">
        <v>6750</v>
      </c>
    </row>
    <row r="1242" spans="1:5" ht="12.75">
      <c r="A1242" s="35" t="s">
        <v>56</v>
      </c>
      <c r="E1242" s="40" t="s">
        <v>5</v>
      </c>
    </row>
    <row r="1243" spans="1:5" ht="12.75">
      <c r="A1243" t="s">
        <v>57</v>
      </c>
      <c r="E1243" s="39" t="s">
        <v>5</v>
      </c>
    </row>
    <row r="1244" spans="1:16" ht="38.25">
      <c r="A1244" t="s">
        <v>50</v>
      </c>
      <c s="34" t="s">
        <v>2424</v>
      </c>
      <c s="34" t="s">
        <v>6751</v>
      </c>
      <c s="35" t="s">
        <v>5</v>
      </c>
      <c s="6" t="s">
        <v>6752</v>
      </c>
      <c s="36" t="s">
        <v>78</v>
      </c>
      <c s="37">
        <v>80</v>
      </c>
      <c s="36">
        <v>0</v>
      </c>
      <c s="36">
        <f>ROUND(G1244*H1244,6)</f>
      </c>
      <c r="L1244" s="38">
        <v>0</v>
      </c>
      <c s="32">
        <f>ROUND(ROUND(L1244,2)*ROUND(G1244,3),2)</f>
      </c>
      <c s="36" t="s">
        <v>316</v>
      </c>
      <c>
        <f>(M1244*21)/100</f>
      </c>
      <c t="s">
        <v>28</v>
      </c>
    </row>
    <row r="1245" spans="1:5" ht="38.25">
      <c r="A1245" s="35" t="s">
        <v>55</v>
      </c>
      <c r="E1245" s="39" t="s">
        <v>6753</v>
      </c>
    </row>
    <row r="1246" spans="1:5" ht="12.75">
      <c r="A1246" s="35" t="s">
        <v>56</v>
      </c>
      <c r="E1246" s="40" t="s">
        <v>5</v>
      </c>
    </row>
    <row r="1247" spans="1:5" ht="12.75">
      <c r="A1247" t="s">
        <v>57</v>
      </c>
      <c r="E1247" s="39" t="s">
        <v>5</v>
      </c>
    </row>
    <row r="1248" spans="1:16" ht="25.5">
      <c r="A1248" t="s">
        <v>50</v>
      </c>
      <c s="34" t="s">
        <v>2428</v>
      </c>
      <c s="34" t="s">
        <v>6754</v>
      </c>
      <c s="35" t="s">
        <v>5</v>
      </c>
      <c s="6" t="s">
        <v>6755</v>
      </c>
      <c s="36" t="s">
        <v>78</v>
      </c>
      <c s="37">
        <v>130</v>
      </c>
      <c s="36">
        <v>0.20015</v>
      </c>
      <c s="36">
        <f>ROUND(G1248*H1248,6)</f>
      </c>
      <c r="L1248" s="38">
        <v>0</v>
      </c>
      <c s="32">
        <f>ROUND(ROUND(L1248,2)*ROUND(G1248,3),2)</f>
      </c>
      <c s="36" t="s">
        <v>316</v>
      </c>
      <c>
        <f>(M1248*21)/100</f>
      </c>
      <c t="s">
        <v>28</v>
      </c>
    </row>
    <row r="1249" spans="1:5" ht="25.5">
      <c r="A1249" s="35" t="s">
        <v>55</v>
      </c>
      <c r="E1249" s="39" t="s">
        <v>6755</v>
      </c>
    </row>
    <row r="1250" spans="1:5" ht="12.75">
      <c r="A1250" s="35" t="s">
        <v>56</v>
      </c>
      <c r="E1250" s="40" t="s">
        <v>5</v>
      </c>
    </row>
    <row r="1251" spans="1:5" ht="12.75">
      <c r="A1251" t="s">
        <v>57</v>
      </c>
      <c r="E1251" s="39" t="s">
        <v>5</v>
      </c>
    </row>
    <row r="1252" spans="1:16" ht="25.5">
      <c r="A1252" t="s">
        <v>50</v>
      </c>
      <c s="34" t="s">
        <v>2432</v>
      </c>
      <c s="34" t="s">
        <v>6756</v>
      </c>
      <c s="35" t="s">
        <v>5</v>
      </c>
      <c s="6" t="s">
        <v>6757</v>
      </c>
      <c s="36" t="s">
        <v>53</v>
      </c>
      <c s="37">
        <v>66</v>
      </c>
      <c s="36">
        <v>0</v>
      </c>
      <c s="36">
        <f>ROUND(G1252*H1252,6)</f>
      </c>
      <c r="L1252" s="38">
        <v>0</v>
      </c>
      <c s="32">
        <f>ROUND(ROUND(L1252,2)*ROUND(G1252,3),2)</f>
      </c>
      <c s="36" t="s">
        <v>316</v>
      </c>
      <c>
        <f>(M1252*21)/100</f>
      </c>
      <c t="s">
        <v>28</v>
      </c>
    </row>
    <row r="1253" spans="1:5" ht="25.5">
      <c r="A1253" s="35" t="s">
        <v>55</v>
      </c>
      <c r="E1253" s="39" t="s">
        <v>6757</v>
      </c>
    </row>
    <row r="1254" spans="1:5" ht="12.75">
      <c r="A1254" s="35" t="s">
        <v>56</v>
      </c>
      <c r="E1254" s="40" t="s">
        <v>5</v>
      </c>
    </row>
    <row r="1255" spans="1:5" ht="12.75">
      <c r="A1255" t="s">
        <v>57</v>
      </c>
      <c r="E1255" s="39" t="s">
        <v>5</v>
      </c>
    </row>
    <row r="1256" spans="1:16" ht="12.75">
      <c r="A1256" t="s">
        <v>50</v>
      </c>
      <c s="34" t="s">
        <v>6758</v>
      </c>
      <c s="34" t="s">
        <v>6759</v>
      </c>
      <c s="35" t="s">
        <v>5</v>
      </c>
      <c s="6" t="s">
        <v>6760</v>
      </c>
      <c s="36" t="s">
        <v>70</v>
      </c>
      <c s="37">
        <v>65</v>
      </c>
      <c s="36">
        <v>0</v>
      </c>
      <c s="36">
        <f>ROUND(G1256*H1256,6)</f>
      </c>
      <c r="L1256" s="38">
        <v>0</v>
      </c>
      <c s="32">
        <f>ROUND(ROUND(L1256,2)*ROUND(G1256,3),2)</f>
      </c>
      <c s="36" t="s">
        <v>316</v>
      </c>
      <c>
        <f>(M1256*21)/100</f>
      </c>
      <c t="s">
        <v>28</v>
      </c>
    </row>
    <row r="1257" spans="1:5" ht="12.75">
      <c r="A1257" s="35" t="s">
        <v>55</v>
      </c>
      <c r="E1257" s="39" t="s">
        <v>6760</v>
      </c>
    </row>
    <row r="1258" spans="1:5" ht="12.75">
      <c r="A1258" s="35" t="s">
        <v>56</v>
      </c>
      <c r="E1258" s="40" t="s">
        <v>5</v>
      </c>
    </row>
    <row r="1259" spans="1:5" ht="12.75">
      <c r="A1259" t="s">
        <v>57</v>
      </c>
      <c r="E1259" s="39" t="s">
        <v>5</v>
      </c>
    </row>
    <row r="1260" spans="1:16" ht="12.75">
      <c r="A1260" t="s">
        <v>50</v>
      </c>
      <c s="34" t="s">
        <v>1772</v>
      </c>
      <c s="34" t="s">
        <v>6761</v>
      </c>
      <c s="35" t="s">
        <v>5</v>
      </c>
      <c s="6" t="s">
        <v>6762</v>
      </c>
      <c s="36" t="s">
        <v>6763</v>
      </c>
      <c s="37">
        <v>1</v>
      </c>
      <c s="36">
        <v>0.0099</v>
      </c>
      <c s="36">
        <f>ROUND(G1260*H1260,6)</f>
      </c>
      <c r="L1260" s="38">
        <v>0</v>
      </c>
      <c s="32">
        <f>ROUND(ROUND(L1260,2)*ROUND(G1260,3),2)</f>
      </c>
      <c s="36" t="s">
        <v>316</v>
      </c>
      <c>
        <f>(M1260*21)/100</f>
      </c>
      <c t="s">
        <v>28</v>
      </c>
    </row>
    <row r="1261" spans="1:5" ht="12.75">
      <c r="A1261" s="35" t="s">
        <v>55</v>
      </c>
      <c r="E1261" s="39" t="s">
        <v>6762</v>
      </c>
    </row>
    <row r="1262" spans="1:5" ht="12.75">
      <c r="A1262" s="35" t="s">
        <v>56</v>
      </c>
      <c r="E1262" s="40" t="s">
        <v>5</v>
      </c>
    </row>
    <row r="1263" spans="1:5" ht="12.75">
      <c r="A1263" t="s">
        <v>57</v>
      </c>
      <c r="E1263" s="39" t="s">
        <v>5</v>
      </c>
    </row>
    <row r="1264" spans="1:16" ht="25.5">
      <c r="A1264" t="s">
        <v>50</v>
      </c>
      <c s="34" t="s">
        <v>2436</v>
      </c>
      <c s="34" t="s">
        <v>6764</v>
      </c>
      <c s="35" t="s">
        <v>5</v>
      </c>
      <c s="6" t="s">
        <v>6765</v>
      </c>
      <c s="36" t="s">
        <v>78</v>
      </c>
      <c s="37">
        <v>200</v>
      </c>
      <c s="36">
        <v>0.00056</v>
      </c>
      <c s="36">
        <f>ROUND(G1264*H1264,6)</f>
      </c>
      <c r="L1264" s="38">
        <v>0</v>
      </c>
      <c s="32">
        <f>ROUND(ROUND(L1264,2)*ROUND(G1264,3),2)</f>
      </c>
      <c s="36" t="s">
        <v>316</v>
      </c>
      <c>
        <f>(M1264*21)/100</f>
      </c>
      <c t="s">
        <v>28</v>
      </c>
    </row>
    <row r="1265" spans="1:5" ht="25.5">
      <c r="A1265" s="35" t="s">
        <v>55</v>
      </c>
      <c r="E1265" s="39" t="s">
        <v>6765</v>
      </c>
    </row>
    <row r="1266" spans="1:5" ht="12.75">
      <c r="A1266" s="35" t="s">
        <v>56</v>
      </c>
      <c r="E1266" s="40" t="s">
        <v>5</v>
      </c>
    </row>
    <row r="1267" spans="1:5" ht="12.75">
      <c r="A1267" t="s">
        <v>57</v>
      </c>
      <c r="E1267" s="39" t="s">
        <v>5</v>
      </c>
    </row>
    <row r="1268" spans="1:16" ht="25.5">
      <c r="A1268" t="s">
        <v>50</v>
      </c>
      <c s="34" t="s">
        <v>2439</v>
      </c>
      <c s="34" t="s">
        <v>6766</v>
      </c>
      <c s="35" t="s">
        <v>5</v>
      </c>
      <c s="6" t="s">
        <v>6767</v>
      </c>
      <c s="36" t="s">
        <v>53</v>
      </c>
      <c s="37">
        <v>66</v>
      </c>
      <c s="36">
        <v>0</v>
      </c>
      <c s="36">
        <f>ROUND(G1268*H1268,6)</f>
      </c>
      <c r="L1268" s="38">
        <v>0</v>
      </c>
      <c s="32">
        <f>ROUND(ROUND(L1268,2)*ROUND(G1268,3),2)</f>
      </c>
      <c s="36" t="s">
        <v>316</v>
      </c>
      <c>
        <f>(M1268*21)/100</f>
      </c>
      <c t="s">
        <v>28</v>
      </c>
    </row>
    <row r="1269" spans="1:5" ht="25.5">
      <c r="A1269" s="35" t="s">
        <v>55</v>
      </c>
      <c r="E1269" s="39" t="s">
        <v>6767</v>
      </c>
    </row>
    <row r="1270" spans="1:5" ht="12.75">
      <c r="A1270" s="35" t="s">
        <v>56</v>
      </c>
      <c r="E1270" s="40" t="s">
        <v>5</v>
      </c>
    </row>
    <row r="1271" spans="1:5" ht="12.75">
      <c r="A1271" t="s">
        <v>57</v>
      </c>
      <c r="E1271" s="39" t="s">
        <v>5</v>
      </c>
    </row>
    <row r="1272" spans="1:16" ht="25.5">
      <c r="A1272" t="s">
        <v>50</v>
      </c>
      <c s="34" t="s">
        <v>2636</v>
      </c>
      <c s="34" t="s">
        <v>6768</v>
      </c>
      <c s="35" t="s">
        <v>5</v>
      </c>
      <c s="6" t="s">
        <v>6769</v>
      </c>
      <c s="36" t="s">
        <v>53</v>
      </c>
      <c s="37">
        <v>66</v>
      </c>
      <c s="36">
        <v>0</v>
      </c>
      <c s="36">
        <f>ROUND(G1272*H1272,6)</f>
      </c>
      <c r="L1272" s="38">
        <v>0</v>
      </c>
      <c s="32">
        <f>ROUND(ROUND(L1272,2)*ROUND(G1272,3),2)</f>
      </c>
      <c s="36" t="s">
        <v>316</v>
      </c>
      <c>
        <f>(M1272*21)/100</f>
      </c>
      <c t="s">
        <v>28</v>
      </c>
    </row>
    <row r="1273" spans="1:5" ht="38.25">
      <c r="A1273" s="35" t="s">
        <v>55</v>
      </c>
      <c r="E1273" s="39" t="s">
        <v>6770</v>
      </c>
    </row>
    <row r="1274" spans="1:5" ht="12.75">
      <c r="A1274" s="35" t="s">
        <v>56</v>
      </c>
      <c r="E1274" s="40" t="s">
        <v>5</v>
      </c>
    </row>
    <row r="1275" spans="1:5" ht="12.75">
      <c r="A1275" t="s">
        <v>57</v>
      </c>
      <c r="E1275" s="39" t="s">
        <v>5</v>
      </c>
    </row>
    <row r="1276" spans="1:16" ht="12.75">
      <c r="A1276" t="s">
        <v>50</v>
      </c>
      <c s="34" t="s">
        <v>2640</v>
      </c>
      <c s="34" t="s">
        <v>6771</v>
      </c>
      <c s="35" t="s">
        <v>5</v>
      </c>
      <c s="6" t="s">
        <v>6772</v>
      </c>
      <c s="36" t="s">
        <v>53</v>
      </c>
      <c s="37">
        <v>21</v>
      </c>
      <c s="36">
        <v>0</v>
      </c>
      <c s="36">
        <f>ROUND(G1276*H1276,6)</f>
      </c>
      <c r="L1276" s="38">
        <v>0</v>
      </c>
      <c s="32">
        <f>ROUND(ROUND(L1276,2)*ROUND(G1276,3),2)</f>
      </c>
      <c s="36" t="s">
        <v>316</v>
      </c>
      <c>
        <f>(M1276*21)/100</f>
      </c>
      <c t="s">
        <v>28</v>
      </c>
    </row>
    <row r="1277" spans="1:5" ht="12.75">
      <c r="A1277" s="35" t="s">
        <v>55</v>
      </c>
      <c r="E1277" s="39" t="s">
        <v>6772</v>
      </c>
    </row>
    <row r="1278" spans="1:5" ht="12.75">
      <c r="A1278" s="35" t="s">
        <v>56</v>
      </c>
      <c r="E1278" s="40" t="s">
        <v>5</v>
      </c>
    </row>
    <row r="1279" spans="1:5" ht="12.75">
      <c r="A1279" t="s">
        <v>57</v>
      </c>
      <c r="E1279" s="39" t="s">
        <v>5</v>
      </c>
    </row>
    <row r="1280" spans="1:16" ht="12.75">
      <c r="A1280" t="s">
        <v>50</v>
      </c>
      <c s="34" t="s">
        <v>3897</v>
      </c>
      <c s="34" t="s">
        <v>6773</v>
      </c>
      <c s="35" t="s">
        <v>5</v>
      </c>
      <c s="6" t="s">
        <v>6774</v>
      </c>
      <c s="36" t="s">
        <v>257</v>
      </c>
      <c s="37">
        <v>1</v>
      </c>
      <c s="36">
        <v>0</v>
      </c>
      <c s="36">
        <f>ROUND(G1280*H1280,6)</f>
      </c>
      <c r="L1280" s="38">
        <v>0</v>
      </c>
      <c s="32">
        <f>ROUND(ROUND(L1280,2)*ROUND(G1280,3),2)</f>
      </c>
      <c s="36" t="s">
        <v>98</v>
      </c>
      <c>
        <f>(M1280*21)/100</f>
      </c>
      <c t="s">
        <v>28</v>
      </c>
    </row>
    <row r="1281" spans="1:5" ht="12.75">
      <c r="A1281" s="35" t="s">
        <v>55</v>
      </c>
      <c r="E1281" s="39" t="s">
        <v>6774</v>
      </c>
    </row>
    <row r="1282" spans="1:5" ht="12.75">
      <c r="A1282" s="35" t="s">
        <v>56</v>
      </c>
      <c r="E1282" s="40" t="s">
        <v>5</v>
      </c>
    </row>
    <row r="1283" spans="1:5" ht="12.75">
      <c r="A1283" t="s">
        <v>57</v>
      </c>
      <c r="E1283" s="39" t="s">
        <v>5</v>
      </c>
    </row>
    <row r="1284" spans="1:16" ht="12.75">
      <c r="A1284" t="s">
        <v>50</v>
      </c>
      <c s="34" t="s">
        <v>3901</v>
      </c>
      <c s="34" t="s">
        <v>6775</v>
      </c>
      <c s="35" t="s">
        <v>5</v>
      </c>
      <c s="6" t="s">
        <v>6776</v>
      </c>
      <c s="36" t="s">
        <v>78</v>
      </c>
      <c s="37">
        <v>384</v>
      </c>
      <c s="36">
        <v>0</v>
      </c>
      <c s="36">
        <f>ROUND(G1284*H1284,6)</f>
      </c>
      <c r="L1284" s="38">
        <v>0</v>
      </c>
      <c s="32">
        <f>ROUND(ROUND(L1284,2)*ROUND(G1284,3),2)</f>
      </c>
      <c s="36" t="s">
        <v>316</v>
      </c>
      <c>
        <f>(M1284*21)/100</f>
      </c>
      <c t="s">
        <v>28</v>
      </c>
    </row>
    <row r="1285" spans="1:5" ht="12.75">
      <c r="A1285" s="35" t="s">
        <v>55</v>
      </c>
      <c r="E1285" s="39" t="s">
        <v>6776</v>
      </c>
    </row>
    <row r="1286" spans="1:5" ht="12.75">
      <c r="A1286" s="35" t="s">
        <v>56</v>
      </c>
      <c r="E1286" s="40" t="s">
        <v>5</v>
      </c>
    </row>
    <row r="1287" spans="1:5" ht="12.75">
      <c r="A1287" t="s">
        <v>57</v>
      </c>
      <c r="E1287" s="39" t="s">
        <v>5</v>
      </c>
    </row>
    <row r="1288" spans="1:16" ht="12.75">
      <c r="A1288" t="s">
        <v>50</v>
      </c>
      <c s="34" t="s">
        <v>3905</v>
      </c>
      <c s="34" t="s">
        <v>6777</v>
      </c>
      <c s="35" t="s">
        <v>5</v>
      </c>
      <c s="6" t="s">
        <v>6778</v>
      </c>
      <c s="36" t="s">
        <v>78</v>
      </c>
      <c s="37">
        <v>240</v>
      </c>
      <c s="36">
        <v>0</v>
      </c>
      <c s="36">
        <f>ROUND(G1288*H1288,6)</f>
      </c>
      <c r="L1288" s="38">
        <v>0</v>
      </c>
      <c s="32">
        <f>ROUND(ROUND(L1288,2)*ROUND(G1288,3),2)</f>
      </c>
      <c s="36" t="s">
        <v>316</v>
      </c>
      <c>
        <f>(M1288*21)/100</f>
      </c>
      <c t="s">
        <v>28</v>
      </c>
    </row>
    <row r="1289" spans="1:5" ht="12.75">
      <c r="A1289" s="35" t="s">
        <v>55</v>
      </c>
      <c r="E1289" s="39" t="s">
        <v>6778</v>
      </c>
    </row>
    <row r="1290" spans="1:5" ht="12.75">
      <c r="A1290" s="35" t="s">
        <v>56</v>
      </c>
      <c r="E1290" s="40" t="s">
        <v>5</v>
      </c>
    </row>
    <row r="1291" spans="1:5" ht="12.75">
      <c r="A1291" t="s">
        <v>57</v>
      </c>
      <c r="E1291" s="39" t="s">
        <v>5</v>
      </c>
    </row>
    <row r="1292" spans="1:16" ht="12.75">
      <c r="A1292" t="s">
        <v>50</v>
      </c>
      <c s="34" t="s">
        <v>3909</v>
      </c>
      <c s="34" t="s">
        <v>6779</v>
      </c>
      <c s="35" t="s">
        <v>5</v>
      </c>
      <c s="6" t="s">
        <v>6780</v>
      </c>
      <c s="36" t="s">
        <v>78</v>
      </c>
      <c s="37">
        <v>54</v>
      </c>
      <c s="36">
        <v>0</v>
      </c>
      <c s="36">
        <f>ROUND(G1292*H1292,6)</f>
      </c>
      <c r="L1292" s="38">
        <v>0</v>
      </c>
      <c s="32">
        <f>ROUND(ROUND(L1292,2)*ROUND(G1292,3),2)</f>
      </c>
      <c s="36" t="s">
        <v>316</v>
      </c>
      <c>
        <f>(M1292*21)/100</f>
      </c>
      <c t="s">
        <v>28</v>
      </c>
    </row>
    <row r="1293" spans="1:5" ht="12.75">
      <c r="A1293" s="35" t="s">
        <v>55</v>
      </c>
      <c r="E1293" s="39" t="s">
        <v>6780</v>
      </c>
    </row>
    <row r="1294" spans="1:5" ht="12.75">
      <c r="A1294" s="35" t="s">
        <v>56</v>
      </c>
      <c r="E1294" s="40" t="s">
        <v>5</v>
      </c>
    </row>
    <row r="1295" spans="1:5" ht="12.75">
      <c r="A1295" t="s">
        <v>57</v>
      </c>
      <c r="E1295" s="39" t="s">
        <v>5</v>
      </c>
    </row>
    <row r="1296" spans="1:16" ht="25.5">
      <c r="A1296" t="s">
        <v>50</v>
      </c>
      <c s="34" t="s">
        <v>3913</v>
      </c>
      <c s="34" t="s">
        <v>6781</v>
      </c>
      <c s="35" t="s">
        <v>5</v>
      </c>
      <c s="6" t="s">
        <v>6782</v>
      </c>
      <c s="36" t="s">
        <v>78</v>
      </c>
      <c s="37">
        <v>120</v>
      </c>
      <c s="36">
        <v>0</v>
      </c>
      <c s="36">
        <f>ROUND(G1296*H1296,6)</f>
      </c>
      <c r="L1296" s="38">
        <v>0</v>
      </c>
      <c s="32">
        <f>ROUND(ROUND(L1296,2)*ROUND(G1296,3),2)</f>
      </c>
      <c s="36" t="s">
        <v>316</v>
      </c>
      <c>
        <f>(M1296*21)/100</f>
      </c>
      <c t="s">
        <v>28</v>
      </c>
    </row>
    <row r="1297" spans="1:5" ht="25.5">
      <c r="A1297" s="35" t="s">
        <v>55</v>
      </c>
      <c r="E1297" s="39" t="s">
        <v>6782</v>
      </c>
    </row>
    <row r="1298" spans="1:5" ht="12.75">
      <c r="A1298" s="35" t="s">
        <v>56</v>
      </c>
      <c r="E1298" s="40" t="s">
        <v>5</v>
      </c>
    </row>
    <row r="1299" spans="1:5" ht="12.75">
      <c r="A1299" t="s">
        <v>57</v>
      </c>
      <c r="E1299" s="39" t="s">
        <v>5</v>
      </c>
    </row>
    <row r="1300" spans="1:16" ht="25.5">
      <c r="A1300" t="s">
        <v>50</v>
      </c>
      <c s="34" t="s">
        <v>3917</v>
      </c>
      <c s="34" t="s">
        <v>6783</v>
      </c>
      <c s="35" t="s">
        <v>5</v>
      </c>
      <c s="6" t="s">
        <v>6784</v>
      </c>
      <c s="36" t="s">
        <v>78</v>
      </c>
      <c s="37">
        <v>120</v>
      </c>
      <c s="36">
        <v>0</v>
      </c>
      <c s="36">
        <f>ROUND(G1300*H1300,6)</f>
      </c>
      <c r="L1300" s="38">
        <v>0</v>
      </c>
      <c s="32">
        <f>ROUND(ROUND(L1300,2)*ROUND(G1300,3),2)</f>
      </c>
      <c s="36" t="s">
        <v>316</v>
      </c>
      <c>
        <f>(M1300*21)/100</f>
      </c>
      <c t="s">
        <v>28</v>
      </c>
    </row>
    <row r="1301" spans="1:5" ht="25.5">
      <c r="A1301" s="35" t="s">
        <v>55</v>
      </c>
      <c r="E1301" s="39" t="s">
        <v>6784</v>
      </c>
    </row>
    <row r="1302" spans="1:5" ht="12.75">
      <c r="A1302" s="35" t="s">
        <v>56</v>
      </c>
      <c r="E1302" s="40" t="s">
        <v>5</v>
      </c>
    </row>
    <row r="1303" spans="1:5" ht="12.75">
      <c r="A1303" t="s">
        <v>57</v>
      </c>
      <c r="E1303" s="39" t="s">
        <v>5</v>
      </c>
    </row>
    <row r="1304" spans="1:16" ht="38.25">
      <c r="A1304" t="s">
        <v>50</v>
      </c>
      <c s="34" t="s">
        <v>3921</v>
      </c>
      <c s="34" t="s">
        <v>6785</v>
      </c>
      <c s="35" t="s">
        <v>5</v>
      </c>
      <c s="6" t="s">
        <v>6786</v>
      </c>
      <c s="36" t="s">
        <v>85</v>
      </c>
      <c s="37">
        <v>10</v>
      </c>
      <c s="36">
        <v>0</v>
      </c>
      <c s="36">
        <f>ROUND(G1304*H1304,6)</f>
      </c>
      <c r="L1304" s="38">
        <v>0</v>
      </c>
      <c s="32">
        <f>ROUND(ROUND(L1304,2)*ROUND(G1304,3),2)</f>
      </c>
      <c s="36" t="s">
        <v>316</v>
      </c>
      <c>
        <f>(M1304*21)/100</f>
      </c>
      <c t="s">
        <v>28</v>
      </c>
    </row>
    <row r="1305" spans="1:5" ht="38.25">
      <c r="A1305" s="35" t="s">
        <v>55</v>
      </c>
      <c r="E1305" s="39" t="s">
        <v>6787</v>
      </c>
    </row>
    <row r="1306" spans="1:5" ht="12.75">
      <c r="A1306" s="35" t="s">
        <v>56</v>
      </c>
      <c r="E1306" s="40" t="s">
        <v>5</v>
      </c>
    </row>
    <row r="1307" spans="1:5" ht="12.75">
      <c r="A1307" t="s">
        <v>57</v>
      </c>
      <c r="E1307" s="39" t="s">
        <v>5</v>
      </c>
    </row>
    <row r="1308" spans="1:16" ht="25.5">
      <c r="A1308" t="s">
        <v>50</v>
      </c>
      <c s="34" t="s">
        <v>3925</v>
      </c>
      <c s="34" t="s">
        <v>6788</v>
      </c>
      <c s="35" t="s">
        <v>5</v>
      </c>
      <c s="6" t="s">
        <v>6789</v>
      </c>
      <c s="36" t="s">
        <v>85</v>
      </c>
      <c s="37">
        <v>275</v>
      </c>
      <c s="36">
        <v>0</v>
      </c>
      <c s="36">
        <f>ROUND(G1308*H1308,6)</f>
      </c>
      <c r="L1308" s="38">
        <v>0</v>
      </c>
      <c s="32">
        <f>ROUND(ROUND(L1308,2)*ROUND(G1308,3),2)</f>
      </c>
      <c s="36" t="s">
        <v>316</v>
      </c>
      <c>
        <f>(M1308*21)/100</f>
      </c>
      <c t="s">
        <v>28</v>
      </c>
    </row>
    <row r="1309" spans="1:5" ht="25.5">
      <c r="A1309" s="35" t="s">
        <v>55</v>
      </c>
      <c r="E1309" s="39" t="s">
        <v>6789</v>
      </c>
    </row>
    <row r="1310" spans="1:5" ht="12.75">
      <c r="A1310" s="35" t="s">
        <v>56</v>
      </c>
      <c r="E1310" s="40" t="s">
        <v>5</v>
      </c>
    </row>
    <row r="1311" spans="1:5" ht="12.75">
      <c r="A1311" t="s">
        <v>57</v>
      </c>
      <c r="E1311" s="39" t="s">
        <v>5</v>
      </c>
    </row>
    <row r="1312" spans="1:16" ht="25.5">
      <c r="A1312" t="s">
        <v>50</v>
      </c>
      <c s="34" t="s">
        <v>3929</v>
      </c>
      <c s="34" t="s">
        <v>6790</v>
      </c>
      <c s="35" t="s">
        <v>5</v>
      </c>
      <c s="6" t="s">
        <v>6791</v>
      </c>
      <c s="36" t="s">
        <v>85</v>
      </c>
      <c s="37">
        <v>16</v>
      </c>
      <c s="36">
        <v>0</v>
      </c>
      <c s="36">
        <f>ROUND(G1312*H1312,6)</f>
      </c>
      <c r="L1312" s="38">
        <v>0</v>
      </c>
      <c s="32">
        <f>ROUND(ROUND(L1312,2)*ROUND(G1312,3),2)</f>
      </c>
      <c s="36" t="s">
        <v>316</v>
      </c>
      <c>
        <f>(M1312*21)/100</f>
      </c>
      <c t="s">
        <v>28</v>
      </c>
    </row>
    <row r="1313" spans="1:5" ht="25.5">
      <c r="A1313" s="35" t="s">
        <v>55</v>
      </c>
      <c r="E1313" s="39" t="s">
        <v>6791</v>
      </c>
    </row>
    <row r="1314" spans="1:5" ht="12.75">
      <c r="A1314" s="35" t="s">
        <v>56</v>
      </c>
      <c r="E1314" s="40" t="s">
        <v>5</v>
      </c>
    </row>
    <row r="1315" spans="1:5" ht="12.75">
      <c r="A1315" t="s">
        <v>57</v>
      </c>
      <c r="E1315" s="39" t="s">
        <v>5</v>
      </c>
    </row>
    <row r="1316" spans="1:16" ht="25.5">
      <c r="A1316" t="s">
        <v>50</v>
      </c>
      <c s="34" t="s">
        <v>3933</v>
      </c>
      <c s="34" t="s">
        <v>6792</v>
      </c>
      <c s="35" t="s">
        <v>5</v>
      </c>
      <c s="6" t="s">
        <v>6793</v>
      </c>
      <c s="36" t="s">
        <v>85</v>
      </c>
      <c s="37">
        <v>25</v>
      </c>
      <c s="36">
        <v>0</v>
      </c>
      <c s="36">
        <f>ROUND(G1316*H1316,6)</f>
      </c>
      <c r="L1316" s="38">
        <v>0</v>
      </c>
      <c s="32">
        <f>ROUND(ROUND(L1316,2)*ROUND(G1316,3),2)</f>
      </c>
      <c s="36" t="s">
        <v>316</v>
      </c>
      <c>
        <f>(M1316*21)/100</f>
      </c>
      <c t="s">
        <v>28</v>
      </c>
    </row>
    <row r="1317" spans="1:5" ht="25.5">
      <c r="A1317" s="35" t="s">
        <v>55</v>
      </c>
      <c r="E1317" s="39" t="s">
        <v>6793</v>
      </c>
    </row>
    <row r="1318" spans="1:5" ht="12.75">
      <c r="A1318" s="35" t="s">
        <v>56</v>
      </c>
      <c r="E1318" s="40" t="s">
        <v>5</v>
      </c>
    </row>
    <row r="1319" spans="1:5" ht="12.75">
      <c r="A1319" t="s">
        <v>57</v>
      </c>
      <c r="E1319" s="39" t="s">
        <v>5</v>
      </c>
    </row>
    <row r="1320" spans="1:16" ht="25.5">
      <c r="A1320" t="s">
        <v>50</v>
      </c>
      <c s="34" t="s">
        <v>3937</v>
      </c>
      <c s="34" t="s">
        <v>6794</v>
      </c>
      <c s="35" t="s">
        <v>5</v>
      </c>
      <c s="6" t="s">
        <v>6795</v>
      </c>
      <c s="36" t="s">
        <v>85</v>
      </c>
      <c s="37">
        <v>32</v>
      </c>
      <c s="36">
        <v>0</v>
      </c>
      <c s="36">
        <f>ROUND(G1320*H1320,6)</f>
      </c>
      <c r="L1320" s="38">
        <v>0</v>
      </c>
      <c s="32">
        <f>ROUND(ROUND(L1320,2)*ROUND(G1320,3),2)</f>
      </c>
      <c s="36" t="s">
        <v>316</v>
      </c>
      <c>
        <f>(M1320*21)/100</f>
      </c>
      <c t="s">
        <v>28</v>
      </c>
    </row>
    <row r="1321" spans="1:5" ht="25.5">
      <c r="A1321" s="35" t="s">
        <v>55</v>
      </c>
      <c r="E1321" s="39" t="s">
        <v>6795</v>
      </c>
    </row>
    <row r="1322" spans="1:5" ht="12.75">
      <c r="A1322" s="35" t="s">
        <v>56</v>
      </c>
      <c r="E1322" s="40" t="s">
        <v>5</v>
      </c>
    </row>
    <row r="1323" spans="1:5" ht="12.75">
      <c r="A1323" t="s">
        <v>57</v>
      </c>
      <c r="E1323" s="39" t="s">
        <v>5</v>
      </c>
    </row>
    <row r="1324" spans="1:16" ht="25.5">
      <c r="A1324" t="s">
        <v>50</v>
      </c>
      <c s="34" t="s">
        <v>3941</v>
      </c>
      <c s="34" t="s">
        <v>6796</v>
      </c>
      <c s="35" t="s">
        <v>5</v>
      </c>
      <c s="6" t="s">
        <v>6797</v>
      </c>
      <c s="36" t="s">
        <v>85</v>
      </c>
      <c s="37">
        <v>5</v>
      </c>
      <c s="36">
        <v>0</v>
      </c>
      <c s="36">
        <f>ROUND(G1324*H1324,6)</f>
      </c>
      <c r="L1324" s="38">
        <v>0</v>
      </c>
      <c s="32">
        <f>ROUND(ROUND(L1324,2)*ROUND(G1324,3),2)</f>
      </c>
      <c s="36" t="s">
        <v>316</v>
      </c>
      <c>
        <f>(M1324*21)/100</f>
      </c>
      <c t="s">
        <v>28</v>
      </c>
    </row>
    <row r="1325" spans="1:5" ht="25.5">
      <c r="A1325" s="35" t="s">
        <v>55</v>
      </c>
      <c r="E1325" s="39" t="s">
        <v>6797</v>
      </c>
    </row>
    <row r="1326" spans="1:5" ht="12.75">
      <c r="A1326" s="35" t="s">
        <v>56</v>
      </c>
      <c r="E1326" s="40" t="s">
        <v>5</v>
      </c>
    </row>
    <row r="1327" spans="1:5" ht="12.75">
      <c r="A1327" t="s">
        <v>57</v>
      </c>
      <c r="E1327" s="39" t="s">
        <v>5</v>
      </c>
    </row>
    <row r="1328" spans="1:16" ht="12.75">
      <c r="A1328" t="s">
        <v>50</v>
      </c>
      <c s="34" t="s">
        <v>3945</v>
      </c>
      <c s="34" t="s">
        <v>6798</v>
      </c>
      <c s="35" t="s">
        <v>5</v>
      </c>
      <c s="6" t="s">
        <v>6799</v>
      </c>
      <c s="36" t="s">
        <v>70</v>
      </c>
      <c s="37">
        <v>7.3</v>
      </c>
      <c s="36">
        <v>0</v>
      </c>
      <c s="36">
        <f>ROUND(G1328*H1328,6)</f>
      </c>
      <c r="L1328" s="38">
        <v>0</v>
      </c>
      <c s="32">
        <f>ROUND(ROUND(L1328,2)*ROUND(G1328,3),2)</f>
      </c>
      <c s="36" t="s">
        <v>98</v>
      </c>
      <c>
        <f>(M1328*21)/100</f>
      </c>
      <c t="s">
        <v>28</v>
      </c>
    </row>
    <row r="1329" spans="1:5" ht="12.75">
      <c r="A1329" s="35" t="s">
        <v>55</v>
      </c>
      <c r="E1329" s="39" t="s">
        <v>6799</v>
      </c>
    </row>
    <row r="1330" spans="1:5" ht="12.75">
      <c r="A1330" s="35" t="s">
        <v>56</v>
      </c>
      <c r="E1330" s="40" t="s">
        <v>5</v>
      </c>
    </row>
    <row r="1331" spans="1:5" ht="12.75">
      <c r="A1331" t="s">
        <v>57</v>
      </c>
      <c r="E1331" s="39" t="s">
        <v>5</v>
      </c>
    </row>
    <row r="1332" spans="1:16" ht="25.5">
      <c r="A1332" t="s">
        <v>50</v>
      </c>
      <c s="34" t="s">
        <v>3949</v>
      </c>
      <c s="34" t="s">
        <v>6800</v>
      </c>
      <c s="35" t="s">
        <v>5</v>
      </c>
      <c s="6" t="s">
        <v>6801</v>
      </c>
      <c s="36" t="s">
        <v>70</v>
      </c>
      <c s="37">
        <v>7.3</v>
      </c>
      <c s="36">
        <v>0</v>
      </c>
      <c s="36">
        <f>ROUND(G1332*H1332,6)</f>
      </c>
      <c r="L1332" s="38">
        <v>0</v>
      </c>
      <c s="32">
        <f>ROUND(ROUND(L1332,2)*ROUND(G1332,3),2)</f>
      </c>
      <c s="36" t="s">
        <v>316</v>
      </c>
      <c>
        <f>(M1332*21)/100</f>
      </c>
      <c t="s">
        <v>28</v>
      </c>
    </row>
    <row r="1333" spans="1:5" ht="38.25">
      <c r="A1333" s="35" t="s">
        <v>55</v>
      </c>
      <c r="E1333" s="39" t="s">
        <v>6802</v>
      </c>
    </row>
    <row r="1334" spans="1:5" ht="12.75">
      <c r="A1334" s="35" t="s">
        <v>56</v>
      </c>
      <c r="E1334" s="40" t="s">
        <v>5</v>
      </c>
    </row>
    <row r="1335" spans="1:5" ht="12.75">
      <c r="A1335" t="s">
        <v>57</v>
      </c>
      <c r="E1335" s="39" t="s">
        <v>5</v>
      </c>
    </row>
    <row r="1336" spans="1:16" ht="12.75">
      <c r="A1336" t="s">
        <v>50</v>
      </c>
      <c s="34" t="s">
        <v>3953</v>
      </c>
      <c s="34" t="s">
        <v>6803</v>
      </c>
      <c s="35" t="s">
        <v>5</v>
      </c>
      <c s="6" t="s">
        <v>6804</v>
      </c>
      <c s="36" t="s">
        <v>201</v>
      </c>
      <c s="37">
        <v>7.69</v>
      </c>
      <c s="36">
        <v>0</v>
      </c>
      <c s="36">
        <f>ROUND(G1336*H1336,6)</f>
      </c>
      <c r="L1336" s="38">
        <v>0</v>
      </c>
      <c s="32">
        <f>ROUND(ROUND(L1336,2)*ROUND(G1336,3),2)</f>
      </c>
      <c s="36" t="s">
        <v>98</v>
      </c>
      <c>
        <f>(M1336*21)/100</f>
      </c>
      <c t="s">
        <v>28</v>
      </c>
    </row>
    <row r="1337" spans="1:5" ht="12.75">
      <c r="A1337" s="35" t="s">
        <v>55</v>
      </c>
      <c r="E1337" s="39" t="s">
        <v>6804</v>
      </c>
    </row>
    <row r="1338" spans="1:5" ht="12.75">
      <c r="A1338" s="35" t="s">
        <v>56</v>
      </c>
      <c r="E1338" s="40" t="s">
        <v>5</v>
      </c>
    </row>
    <row r="1339" spans="1:5" ht="12.75">
      <c r="A1339" t="s">
        <v>57</v>
      </c>
      <c r="E1339" s="39" t="s">
        <v>5</v>
      </c>
    </row>
    <row r="1340" spans="1:16" ht="25.5">
      <c r="A1340" t="s">
        <v>50</v>
      </c>
      <c s="34" t="s">
        <v>3957</v>
      </c>
      <c s="34" t="s">
        <v>6805</v>
      </c>
      <c s="35" t="s">
        <v>5</v>
      </c>
      <c s="6" t="s">
        <v>6806</v>
      </c>
      <c s="36" t="s">
        <v>85</v>
      </c>
      <c s="37">
        <v>1</v>
      </c>
      <c s="36">
        <v>0</v>
      </c>
      <c s="36">
        <f>ROUND(G1340*H1340,6)</f>
      </c>
      <c r="L1340" s="38">
        <v>0</v>
      </c>
      <c s="32">
        <f>ROUND(ROUND(L1340,2)*ROUND(G1340,3),2)</f>
      </c>
      <c s="36" t="s">
        <v>316</v>
      </c>
      <c>
        <f>(M1340*21)/100</f>
      </c>
      <c t="s">
        <v>28</v>
      </c>
    </row>
    <row r="1341" spans="1:5" ht="25.5">
      <c r="A1341" s="35" t="s">
        <v>55</v>
      </c>
      <c r="E1341" s="39" t="s">
        <v>6806</v>
      </c>
    </row>
    <row r="1342" spans="1:5" ht="12.75">
      <c r="A1342" s="35" t="s">
        <v>56</v>
      </c>
      <c r="E1342" s="40" t="s">
        <v>5</v>
      </c>
    </row>
    <row r="1343" spans="1:5" ht="12.75">
      <c r="A1343" t="s">
        <v>57</v>
      </c>
      <c r="E1343" s="39" t="s">
        <v>5</v>
      </c>
    </row>
    <row r="1344" spans="1:16" ht="25.5">
      <c r="A1344" t="s">
        <v>50</v>
      </c>
      <c s="34" t="s">
        <v>3961</v>
      </c>
      <c s="34" t="s">
        <v>6807</v>
      </c>
      <c s="35" t="s">
        <v>5</v>
      </c>
      <c s="6" t="s">
        <v>6808</v>
      </c>
      <c s="36" t="s">
        <v>85</v>
      </c>
      <c s="37">
        <v>20</v>
      </c>
      <c s="36">
        <v>0</v>
      </c>
      <c s="36">
        <f>ROUND(G1344*H1344,6)</f>
      </c>
      <c r="L1344" s="38">
        <v>0</v>
      </c>
      <c s="32">
        <f>ROUND(ROUND(L1344,2)*ROUND(G1344,3),2)</f>
      </c>
      <c s="36" t="s">
        <v>316</v>
      </c>
      <c>
        <f>(M1344*21)/100</f>
      </c>
      <c t="s">
        <v>28</v>
      </c>
    </row>
    <row r="1345" spans="1:5" ht="38.25">
      <c r="A1345" s="35" t="s">
        <v>55</v>
      </c>
      <c r="E1345" s="39" t="s">
        <v>6809</v>
      </c>
    </row>
    <row r="1346" spans="1:5" ht="12.75">
      <c r="A1346" s="35" t="s">
        <v>56</v>
      </c>
      <c r="E1346" s="40" t="s">
        <v>5</v>
      </c>
    </row>
    <row r="1347" spans="1:5" ht="12.75">
      <c r="A1347" t="s">
        <v>57</v>
      </c>
      <c r="E1347" s="39" t="s">
        <v>5</v>
      </c>
    </row>
    <row r="1348" spans="1:16" ht="12.75">
      <c r="A1348" t="s">
        <v>50</v>
      </c>
      <c s="34" t="s">
        <v>3965</v>
      </c>
      <c s="34" t="s">
        <v>6810</v>
      </c>
      <c s="35" t="s">
        <v>5</v>
      </c>
      <c s="6" t="s">
        <v>6811</v>
      </c>
      <c s="36" t="s">
        <v>257</v>
      </c>
      <c s="37">
        <v>1</v>
      </c>
      <c s="36">
        <v>0</v>
      </c>
      <c s="36">
        <f>ROUND(G1348*H1348,6)</f>
      </c>
      <c r="L1348" s="38">
        <v>0</v>
      </c>
      <c s="32">
        <f>ROUND(ROUND(L1348,2)*ROUND(G1348,3),2)</f>
      </c>
      <c s="36" t="s">
        <v>98</v>
      </c>
      <c>
        <f>(M1348*21)/100</f>
      </c>
      <c t="s">
        <v>28</v>
      </c>
    </row>
    <row r="1349" spans="1:5" ht="12.75">
      <c r="A1349" s="35" t="s">
        <v>55</v>
      </c>
      <c r="E1349" s="39" t="s">
        <v>6811</v>
      </c>
    </row>
    <row r="1350" spans="1:5" ht="12.75">
      <c r="A1350" s="35" t="s">
        <v>56</v>
      </c>
      <c r="E1350" s="40" t="s">
        <v>5</v>
      </c>
    </row>
    <row r="1351" spans="1:5" ht="12.75">
      <c r="A1351" t="s">
        <v>57</v>
      </c>
      <c r="E1351" s="39" t="s">
        <v>5</v>
      </c>
    </row>
    <row r="1352" spans="1:16" ht="12.75">
      <c r="A1352" t="s">
        <v>50</v>
      </c>
      <c s="34" t="s">
        <v>3969</v>
      </c>
      <c s="34" t="s">
        <v>6812</v>
      </c>
      <c s="35" t="s">
        <v>5</v>
      </c>
      <c s="6" t="s">
        <v>6813</v>
      </c>
      <c s="36" t="s">
        <v>257</v>
      </c>
      <c s="37">
        <v>1</v>
      </c>
      <c s="36">
        <v>0</v>
      </c>
      <c s="36">
        <f>ROUND(G1352*H1352,6)</f>
      </c>
      <c r="L1352" s="38">
        <v>0</v>
      </c>
      <c s="32">
        <f>ROUND(ROUND(L1352,2)*ROUND(G1352,3),2)</f>
      </c>
      <c s="36" t="s">
        <v>98</v>
      </c>
      <c>
        <f>(M1352*21)/100</f>
      </c>
      <c t="s">
        <v>28</v>
      </c>
    </row>
    <row r="1353" spans="1:5" ht="12.75">
      <c r="A1353" s="35" t="s">
        <v>55</v>
      </c>
      <c r="E1353" s="39" t="s">
        <v>6813</v>
      </c>
    </row>
    <row r="1354" spans="1:5" ht="12.75">
      <c r="A1354" s="35" t="s">
        <v>56</v>
      </c>
      <c r="E1354" s="40" t="s">
        <v>5</v>
      </c>
    </row>
    <row r="1355" spans="1:5" ht="12.75">
      <c r="A1355" t="s">
        <v>57</v>
      </c>
      <c r="E1355" s="39" t="s">
        <v>5</v>
      </c>
    </row>
    <row r="1356" spans="1:16" ht="12.75">
      <c r="A1356" t="s">
        <v>50</v>
      </c>
      <c s="34" t="s">
        <v>3973</v>
      </c>
      <c s="34" t="s">
        <v>6814</v>
      </c>
      <c s="35" t="s">
        <v>5</v>
      </c>
      <c s="6" t="s">
        <v>6815</v>
      </c>
      <c s="36" t="s">
        <v>168</v>
      </c>
      <c s="37">
        <v>32</v>
      </c>
      <c s="36">
        <v>0</v>
      </c>
      <c s="36">
        <f>ROUND(G1356*H1356,6)</f>
      </c>
      <c r="L1356" s="38">
        <v>0</v>
      </c>
      <c s="32">
        <f>ROUND(ROUND(L1356,2)*ROUND(G1356,3),2)</f>
      </c>
      <c s="36" t="s">
        <v>98</v>
      </c>
      <c>
        <f>(M1356*21)/100</f>
      </c>
      <c t="s">
        <v>28</v>
      </c>
    </row>
    <row r="1357" spans="1:5" ht="12.75">
      <c r="A1357" s="35" t="s">
        <v>55</v>
      </c>
      <c r="E1357" s="39" t="s">
        <v>6815</v>
      </c>
    </row>
    <row r="1358" spans="1:5" ht="12.75">
      <c r="A1358" s="35" t="s">
        <v>56</v>
      </c>
      <c r="E1358" s="40" t="s">
        <v>5</v>
      </c>
    </row>
    <row r="1359" spans="1:5" ht="12.75">
      <c r="A1359" t="s">
        <v>57</v>
      </c>
      <c r="E1359" s="39" t="s">
        <v>5</v>
      </c>
    </row>
    <row r="1360" spans="1:16" ht="12.75">
      <c r="A1360" t="s">
        <v>50</v>
      </c>
      <c s="34" t="s">
        <v>3977</v>
      </c>
      <c s="34" t="s">
        <v>6816</v>
      </c>
      <c s="35" t="s">
        <v>5</v>
      </c>
      <c s="6" t="s">
        <v>6817</v>
      </c>
      <c s="36" t="s">
        <v>168</v>
      </c>
      <c s="37">
        <v>32</v>
      </c>
      <c s="36">
        <v>0</v>
      </c>
      <c s="36">
        <f>ROUND(G1360*H1360,6)</f>
      </c>
      <c r="L1360" s="38">
        <v>0</v>
      </c>
      <c s="32">
        <f>ROUND(ROUND(L1360,2)*ROUND(G1360,3),2)</f>
      </c>
      <c s="36" t="s">
        <v>98</v>
      </c>
      <c>
        <f>(M1360*21)/100</f>
      </c>
      <c t="s">
        <v>28</v>
      </c>
    </row>
    <row r="1361" spans="1:5" ht="12.75">
      <c r="A1361" s="35" t="s">
        <v>55</v>
      </c>
      <c r="E1361" s="39" t="s">
        <v>6817</v>
      </c>
    </row>
    <row r="1362" spans="1:5" ht="12.75">
      <c r="A1362" s="35" t="s">
        <v>56</v>
      </c>
      <c r="E1362" s="40" t="s">
        <v>5</v>
      </c>
    </row>
    <row r="1363" spans="1:5" ht="12.75">
      <c r="A1363" t="s">
        <v>57</v>
      </c>
      <c r="E1363" s="39" t="s">
        <v>5</v>
      </c>
    </row>
    <row r="1364" spans="1:16" ht="12.75">
      <c r="A1364" t="s">
        <v>50</v>
      </c>
      <c s="34" t="s">
        <v>3981</v>
      </c>
      <c s="34" t="s">
        <v>6818</v>
      </c>
      <c s="35" t="s">
        <v>5</v>
      </c>
      <c s="6" t="s">
        <v>6819</v>
      </c>
      <c s="36" t="s">
        <v>257</v>
      </c>
      <c s="37">
        <v>1</v>
      </c>
      <c s="36">
        <v>0</v>
      </c>
      <c s="36">
        <f>ROUND(G1364*H1364,6)</f>
      </c>
      <c r="L1364" s="38">
        <v>0</v>
      </c>
      <c s="32">
        <f>ROUND(ROUND(L1364,2)*ROUND(G1364,3),2)</f>
      </c>
      <c s="36" t="s">
        <v>98</v>
      </c>
      <c>
        <f>(M1364*21)/100</f>
      </c>
      <c t="s">
        <v>28</v>
      </c>
    </row>
    <row r="1365" spans="1:5" ht="12.75">
      <c r="A1365" s="35" t="s">
        <v>55</v>
      </c>
      <c r="E1365" s="39" t="s">
        <v>6819</v>
      </c>
    </row>
    <row r="1366" spans="1:5" ht="12.75">
      <c r="A1366" s="35" t="s">
        <v>56</v>
      </c>
      <c r="E1366" s="40" t="s">
        <v>5</v>
      </c>
    </row>
    <row r="1367" spans="1:5" ht="12.75">
      <c r="A1367" t="s">
        <v>57</v>
      </c>
      <c r="E1367" s="39" t="s">
        <v>5</v>
      </c>
    </row>
    <row r="1368" spans="1:16" ht="12.75">
      <c r="A1368" t="s">
        <v>50</v>
      </c>
      <c s="34" t="s">
        <v>3985</v>
      </c>
      <c s="34" t="s">
        <v>6820</v>
      </c>
      <c s="35" t="s">
        <v>5</v>
      </c>
      <c s="6" t="s">
        <v>6821</v>
      </c>
      <c s="36" t="s">
        <v>257</v>
      </c>
      <c s="37">
        <v>1</v>
      </c>
      <c s="36">
        <v>0</v>
      </c>
      <c s="36">
        <f>ROUND(G1368*H1368,6)</f>
      </c>
      <c r="L1368" s="38">
        <v>0</v>
      </c>
      <c s="32">
        <f>ROUND(ROUND(L1368,2)*ROUND(G1368,3),2)</f>
      </c>
      <c s="36" t="s">
        <v>98</v>
      </c>
      <c>
        <f>(M1368*21)/100</f>
      </c>
      <c t="s">
        <v>28</v>
      </c>
    </row>
    <row r="1369" spans="1:5" ht="12.75">
      <c r="A1369" s="35" t="s">
        <v>55</v>
      </c>
      <c r="E1369" s="39" t="s">
        <v>6821</v>
      </c>
    </row>
    <row r="1370" spans="1:5" ht="12.75">
      <c r="A1370" s="35" t="s">
        <v>56</v>
      </c>
      <c r="E1370" s="40" t="s">
        <v>5</v>
      </c>
    </row>
    <row r="1371" spans="1:5" ht="12.75">
      <c r="A1371" t="s">
        <v>57</v>
      </c>
      <c r="E1371" s="39" t="s">
        <v>5</v>
      </c>
    </row>
    <row r="1372" spans="1:16" ht="12.75">
      <c r="A1372" t="s">
        <v>50</v>
      </c>
      <c s="34" t="s">
        <v>3989</v>
      </c>
      <c s="34" t="s">
        <v>6822</v>
      </c>
      <c s="35" t="s">
        <v>5</v>
      </c>
      <c s="6" t="s">
        <v>6823</v>
      </c>
      <c s="36" t="s">
        <v>3307</v>
      </c>
      <c s="37">
        <v>10</v>
      </c>
      <c s="36">
        <v>0</v>
      </c>
      <c s="36">
        <f>ROUND(G1372*H1372,6)</f>
      </c>
      <c r="L1372" s="38">
        <v>0</v>
      </c>
      <c s="32">
        <f>ROUND(ROUND(L1372,2)*ROUND(G1372,3),2)</f>
      </c>
      <c s="36" t="s">
        <v>98</v>
      </c>
      <c>
        <f>(M1372*21)/100</f>
      </c>
      <c t="s">
        <v>28</v>
      </c>
    </row>
    <row r="1373" spans="1:5" ht="12.75">
      <c r="A1373" s="35" t="s">
        <v>55</v>
      </c>
      <c r="E1373" s="39" t="s">
        <v>6823</v>
      </c>
    </row>
    <row r="1374" spans="1:5" ht="12.75">
      <c r="A1374" s="35" t="s">
        <v>56</v>
      </c>
      <c r="E1374" s="40" t="s">
        <v>5</v>
      </c>
    </row>
    <row r="1375" spans="1:5" ht="12.75">
      <c r="A1375" t="s">
        <v>57</v>
      </c>
      <c r="E1375" s="39" t="s">
        <v>5</v>
      </c>
    </row>
    <row r="1376" spans="1:16" ht="12.75">
      <c r="A1376" t="s">
        <v>50</v>
      </c>
      <c s="34" t="s">
        <v>3993</v>
      </c>
      <c s="34" t="s">
        <v>6824</v>
      </c>
      <c s="35" t="s">
        <v>5</v>
      </c>
      <c s="6" t="s">
        <v>6825</v>
      </c>
      <c s="36" t="s">
        <v>257</v>
      </c>
      <c s="37">
        <v>1</v>
      </c>
      <c s="36">
        <v>0</v>
      </c>
      <c s="36">
        <f>ROUND(G1376*H1376,6)</f>
      </c>
      <c r="L1376" s="38">
        <v>0</v>
      </c>
      <c s="32">
        <f>ROUND(ROUND(L1376,2)*ROUND(G1376,3),2)</f>
      </c>
      <c s="36" t="s">
        <v>98</v>
      </c>
      <c>
        <f>(M1376*21)/100</f>
      </c>
      <c t="s">
        <v>28</v>
      </c>
    </row>
    <row r="1377" spans="1:5" ht="12.75">
      <c r="A1377" s="35" t="s">
        <v>55</v>
      </c>
      <c r="E1377" s="39" t="s">
        <v>6825</v>
      </c>
    </row>
    <row r="1378" spans="1:5" ht="12.75">
      <c r="A1378" s="35" t="s">
        <v>56</v>
      </c>
      <c r="E1378" s="40" t="s">
        <v>5</v>
      </c>
    </row>
    <row r="1379" spans="1:5" ht="12.75">
      <c r="A1379" t="s">
        <v>57</v>
      </c>
      <c r="E1379" s="39" t="s">
        <v>5</v>
      </c>
    </row>
    <row r="1380" spans="1:16" ht="12.75">
      <c r="A1380" t="s">
        <v>50</v>
      </c>
      <c s="34" t="s">
        <v>3997</v>
      </c>
      <c s="34" t="s">
        <v>6826</v>
      </c>
      <c s="35" t="s">
        <v>5</v>
      </c>
      <c s="6" t="s">
        <v>6827</v>
      </c>
      <c s="36" t="s">
        <v>257</v>
      </c>
      <c s="37">
        <v>1</v>
      </c>
      <c s="36">
        <v>0</v>
      </c>
      <c s="36">
        <f>ROUND(G1380*H1380,6)</f>
      </c>
      <c r="L1380" s="38">
        <v>0</v>
      </c>
      <c s="32">
        <f>ROUND(ROUND(L1380,2)*ROUND(G1380,3),2)</f>
      </c>
      <c s="36" t="s">
        <v>98</v>
      </c>
      <c>
        <f>(M1380*21)/100</f>
      </c>
      <c t="s">
        <v>28</v>
      </c>
    </row>
    <row r="1381" spans="1:5" ht="12.75">
      <c r="A1381" s="35" t="s">
        <v>55</v>
      </c>
      <c r="E1381" s="39" t="s">
        <v>6827</v>
      </c>
    </row>
    <row r="1382" spans="1:5" ht="12.75">
      <c r="A1382" s="35" t="s">
        <v>56</v>
      </c>
      <c r="E1382" s="40" t="s">
        <v>5</v>
      </c>
    </row>
    <row r="1383" spans="1:5" ht="12.75">
      <c r="A1383" t="s">
        <v>57</v>
      </c>
      <c r="E1383" s="39" t="s">
        <v>5</v>
      </c>
    </row>
    <row r="1384" spans="1:13" ht="12.75">
      <c r="A1384" t="s">
        <v>47</v>
      </c>
      <c r="C1384" s="31" t="s">
        <v>231</v>
      </c>
      <c r="E1384" s="33" t="s">
        <v>6828</v>
      </c>
      <c r="J1384" s="32">
        <f>0</f>
      </c>
      <c s="32">
        <f>0</f>
      </c>
      <c s="32">
        <f>0+L1385+L1389+L1393+L1397+L1401+L1405+L1409+L1413+L1417+L1421+L1425+L1429+L1433+L1437+L1441+L1445+L1449+L1453+L1457+L1461+L1465+L1469+L1473+L1477+L1481+L1485+L1489+L1493+L1497+L1501+L1505</f>
      </c>
      <c s="32">
        <f>0+M1385+M1389+M1393+M1397+M1401+M1405+M1409+M1413+M1417+M1421+M1425+M1429+M1433+M1437+M1441+M1445+M1449+M1453+M1457+M1461+M1465+M1469+M1473+M1477+M1481+M1485+M1489+M1493+M1497+M1501+M1505</f>
      </c>
    </row>
    <row r="1385" spans="1:16" ht="38.25">
      <c r="A1385" t="s">
        <v>50</v>
      </c>
      <c s="34" t="s">
        <v>559</v>
      </c>
      <c s="34" t="s">
        <v>6829</v>
      </c>
      <c s="35" t="s">
        <v>5</v>
      </c>
      <c s="6" t="s">
        <v>6830</v>
      </c>
      <c s="36" t="s">
        <v>85</v>
      </c>
      <c s="37">
        <v>2</v>
      </c>
      <c s="36">
        <v>0</v>
      </c>
      <c s="36">
        <f>ROUND(G1385*H1385,6)</f>
      </c>
      <c r="L1385" s="38">
        <v>0</v>
      </c>
      <c s="32">
        <f>ROUND(ROUND(L1385,2)*ROUND(G1385,3),2)</f>
      </c>
      <c s="36" t="s">
        <v>98</v>
      </c>
      <c>
        <f>(M1385*21)/100</f>
      </c>
      <c t="s">
        <v>28</v>
      </c>
    </row>
    <row r="1386" spans="1:5" ht="51">
      <c r="A1386" s="35" t="s">
        <v>55</v>
      </c>
      <c r="E1386" s="39" t="s">
        <v>6831</v>
      </c>
    </row>
    <row r="1387" spans="1:5" ht="12.75">
      <c r="A1387" s="35" t="s">
        <v>56</v>
      </c>
      <c r="E1387" s="40" t="s">
        <v>5</v>
      </c>
    </row>
    <row r="1388" spans="1:5" ht="12.75">
      <c r="A1388" t="s">
        <v>57</v>
      </c>
      <c r="E1388" s="39" t="s">
        <v>5</v>
      </c>
    </row>
    <row r="1389" spans="1:16" ht="12.75">
      <c r="A1389" t="s">
        <v>50</v>
      </c>
      <c s="34" t="s">
        <v>562</v>
      </c>
      <c s="34" t="s">
        <v>6832</v>
      </c>
      <c s="35" t="s">
        <v>5</v>
      </c>
      <c s="6" t="s">
        <v>6833</v>
      </c>
      <c s="36" t="s">
        <v>85</v>
      </c>
      <c s="37">
        <v>4</v>
      </c>
      <c s="36">
        <v>0</v>
      </c>
      <c s="36">
        <f>ROUND(G1389*H1389,6)</f>
      </c>
      <c r="L1389" s="38">
        <v>0</v>
      </c>
      <c s="32">
        <f>ROUND(ROUND(L1389,2)*ROUND(G1389,3),2)</f>
      </c>
      <c s="36" t="s">
        <v>98</v>
      </c>
      <c>
        <f>(M1389*21)/100</f>
      </c>
      <c t="s">
        <v>28</v>
      </c>
    </row>
    <row r="1390" spans="1:5" ht="12.75">
      <c r="A1390" s="35" t="s">
        <v>55</v>
      </c>
      <c r="E1390" s="39" t="s">
        <v>6833</v>
      </c>
    </row>
    <row r="1391" spans="1:5" ht="12.75">
      <c r="A1391" s="35" t="s">
        <v>56</v>
      </c>
      <c r="E1391" s="40" t="s">
        <v>5</v>
      </c>
    </row>
    <row r="1392" spans="1:5" ht="12.75">
      <c r="A1392" t="s">
        <v>57</v>
      </c>
      <c r="E1392" s="39" t="s">
        <v>5</v>
      </c>
    </row>
    <row r="1393" spans="1:16" ht="12.75">
      <c r="A1393" t="s">
        <v>50</v>
      </c>
      <c s="34" t="s">
        <v>565</v>
      </c>
      <c s="34" t="s">
        <v>6834</v>
      </c>
      <c s="35" t="s">
        <v>5</v>
      </c>
      <c s="6" t="s">
        <v>6835</v>
      </c>
      <c s="36" t="s">
        <v>85</v>
      </c>
      <c s="37">
        <v>2</v>
      </c>
      <c s="36">
        <v>0</v>
      </c>
      <c s="36">
        <f>ROUND(G1393*H1393,6)</f>
      </c>
      <c r="L1393" s="38">
        <v>0</v>
      </c>
      <c s="32">
        <f>ROUND(ROUND(L1393,2)*ROUND(G1393,3),2)</f>
      </c>
      <c s="36" t="s">
        <v>316</v>
      </c>
      <c>
        <f>(M1393*21)/100</f>
      </c>
      <c t="s">
        <v>28</v>
      </c>
    </row>
    <row r="1394" spans="1:5" ht="12.75">
      <c r="A1394" s="35" t="s">
        <v>55</v>
      </c>
      <c r="E1394" s="39" t="s">
        <v>6835</v>
      </c>
    </row>
    <row r="1395" spans="1:5" ht="12.75">
      <c r="A1395" s="35" t="s">
        <v>56</v>
      </c>
      <c r="E1395" s="40" t="s">
        <v>5</v>
      </c>
    </row>
    <row r="1396" spans="1:5" ht="12.75">
      <c r="A1396" t="s">
        <v>57</v>
      </c>
      <c r="E1396" s="39" t="s">
        <v>5</v>
      </c>
    </row>
    <row r="1397" spans="1:16" ht="25.5">
      <c r="A1397" t="s">
        <v>50</v>
      </c>
      <c s="34" t="s">
        <v>568</v>
      </c>
      <c s="34" t="s">
        <v>6836</v>
      </c>
      <c s="35" t="s">
        <v>5</v>
      </c>
      <c s="6" t="s">
        <v>6837</v>
      </c>
      <c s="36" t="s">
        <v>85</v>
      </c>
      <c s="37">
        <v>2</v>
      </c>
      <c s="36">
        <v>0</v>
      </c>
      <c s="36">
        <f>ROUND(G1397*H1397,6)</f>
      </c>
      <c r="L1397" s="38">
        <v>0</v>
      </c>
      <c s="32">
        <f>ROUND(ROUND(L1397,2)*ROUND(G1397,3),2)</f>
      </c>
      <c s="36" t="s">
        <v>316</v>
      </c>
      <c>
        <f>(M1397*21)/100</f>
      </c>
      <c t="s">
        <v>28</v>
      </c>
    </row>
    <row r="1398" spans="1:5" ht="25.5">
      <c r="A1398" s="35" t="s">
        <v>55</v>
      </c>
      <c r="E1398" s="39" t="s">
        <v>6837</v>
      </c>
    </row>
    <row r="1399" spans="1:5" ht="12.75">
      <c r="A1399" s="35" t="s">
        <v>56</v>
      </c>
      <c r="E1399" s="40" t="s">
        <v>5</v>
      </c>
    </row>
    <row r="1400" spans="1:5" ht="12.75">
      <c r="A1400" t="s">
        <v>57</v>
      </c>
      <c r="E1400" s="39" t="s">
        <v>5</v>
      </c>
    </row>
    <row r="1401" spans="1:16" ht="25.5">
      <c r="A1401" t="s">
        <v>50</v>
      </c>
      <c s="34" t="s">
        <v>571</v>
      </c>
      <c s="34" t="s">
        <v>6838</v>
      </c>
      <c s="35" t="s">
        <v>5</v>
      </c>
      <c s="6" t="s">
        <v>6839</v>
      </c>
      <c s="36" t="s">
        <v>85</v>
      </c>
      <c s="37">
        <v>6</v>
      </c>
      <c s="36">
        <v>0</v>
      </c>
      <c s="36">
        <f>ROUND(G1401*H1401,6)</f>
      </c>
      <c r="L1401" s="38">
        <v>0</v>
      </c>
      <c s="32">
        <f>ROUND(ROUND(L1401,2)*ROUND(G1401,3),2)</f>
      </c>
      <c s="36" t="s">
        <v>98</v>
      </c>
      <c>
        <f>(M1401*21)/100</f>
      </c>
      <c t="s">
        <v>28</v>
      </c>
    </row>
    <row r="1402" spans="1:5" ht="38.25">
      <c r="A1402" s="35" t="s">
        <v>55</v>
      </c>
      <c r="E1402" s="39" t="s">
        <v>6840</v>
      </c>
    </row>
    <row r="1403" spans="1:5" ht="12.75">
      <c r="A1403" s="35" t="s">
        <v>56</v>
      </c>
      <c r="E1403" s="40" t="s">
        <v>5</v>
      </c>
    </row>
    <row r="1404" spans="1:5" ht="12.75">
      <c r="A1404" t="s">
        <v>57</v>
      </c>
      <c r="E1404" s="39" t="s">
        <v>5</v>
      </c>
    </row>
    <row r="1405" spans="1:16" ht="38.25">
      <c r="A1405" t="s">
        <v>50</v>
      </c>
      <c s="34" t="s">
        <v>574</v>
      </c>
      <c s="34" t="s">
        <v>6841</v>
      </c>
      <c s="35" t="s">
        <v>5</v>
      </c>
      <c s="6" t="s">
        <v>6842</v>
      </c>
      <c s="36" t="s">
        <v>85</v>
      </c>
      <c s="37">
        <v>1</v>
      </c>
      <c s="36">
        <v>0</v>
      </c>
      <c s="36">
        <f>ROUND(G1405*H1405,6)</f>
      </c>
      <c r="L1405" s="38">
        <v>0</v>
      </c>
      <c s="32">
        <f>ROUND(ROUND(L1405,2)*ROUND(G1405,3),2)</f>
      </c>
      <c s="36" t="s">
        <v>98</v>
      </c>
      <c>
        <f>(M1405*21)/100</f>
      </c>
      <c t="s">
        <v>28</v>
      </c>
    </row>
    <row r="1406" spans="1:5" ht="51">
      <c r="A1406" s="35" t="s">
        <v>55</v>
      </c>
      <c r="E1406" s="39" t="s">
        <v>6843</v>
      </c>
    </row>
    <row r="1407" spans="1:5" ht="12.75">
      <c r="A1407" s="35" t="s">
        <v>56</v>
      </c>
      <c r="E1407" s="40" t="s">
        <v>5</v>
      </c>
    </row>
    <row r="1408" spans="1:5" ht="12.75">
      <c r="A1408" t="s">
        <v>57</v>
      </c>
      <c r="E1408" s="39" t="s">
        <v>5</v>
      </c>
    </row>
    <row r="1409" spans="1:16" ht="38.25">
      <c r="A1409" t="s">
        <v>50</v>
      </c>
      <c s="34" t="s">
        <v>577</v>
      </c>
      <c s="34" t="s">
        <v>6844</v>
      </c>
      <c s="35" t="s">
        <v>5</v>
      </c>
      <c s="6" t="s">
        <v>6845</v>
      </c>
      <c s="36" t="s">
        <v>85</v>
      </c>
      <c s="37">
        <v>21</v>
      </c>
      <c s="36">
        <v>0</v>
      </c>
      <c s="36">
        <f>ROUND(G1409*H1409,6)</f>
      </c>
      <c r="L1409" s="38">
        <v>0</v>
      </c>
      <c s="32">
        <f>ROUND(ROUND(L1409,2)*ROUND(G1409,3),2)</f>
      </c>
      <c s="36" t="s">
        <v>98</v>
      </c>
      <c>
        <f>(M1409*21)/100</f>
      </c>
      <c t="s">
        <v>28</v>
      </c>
    </row>
    <row r="1410" spans="1:5" ht="51">
      <c r="A1410" s="35" t="s">
        <v>55</v>
      </c>
      <c r="E1410" s="39" t="s">
        <v>6846</v>
      </c>
    </row>
    <row r="1411" spans="1:5" ht="12.75">
      <c r="A1411" s="35" t="s">
        <v>56</v>
      </c>
      <c r="E1411" s="40" t="s">
        <v>5</v>
      </c>
    </row>
    <row r="1412" spans="1:5" ht="12.75">
      <c r="A1412" t="s">
        <v>57</v>
      </c>
      <c r="E1412" s="39" t="s">
        <v>5</v>
      </c>
    </row>
    <row r="1413" spans="1:16" ht="12.75">
      <c r="A1413" t="s">
        <v>50</v>
      </c>
      <c s="34" t="s">
        <v>580</v>
      </c>
      <c s="34" t="s">
        <v>6847</v>
      </c>
      <c s="35" t="s">
        <v>5</v>
      </c>
      <c s="6" t="s">
        <v>6848</v>
      </c>
      <c s="36" t="s">
        <v>85</v>
      </c>
      <c s="37">
        <v>1</v>
      </c>
      <c s="36">
        <v>0</v>
      </c>
      <c s="36">
        <f>ROUND(G1413*H1413,6)</f>
      </c>
      <c r="L1413" s="38">
        <v>0</v>
      </c>
      <c s="32">
        <f>ROUND(ROUND(L1413,2)*ROUND(G1413,3),2)</f>
      </c>
      <c s="36" t="s">
        <v>98</v>
      </c>
      <c>
        <f>(M1413*21)/100</f>
      </c>
      <c t="s">
        <v>28</v>
      </c>
    </row>
    <row r="1414" spans="1:5" ht="12.75">
      <c r="A1414" s="35" t="s">
        <v>55</v>
      </c>
      <c r="E1414" s="39" t="s">
        <v>6848</v>
      </c>
    </row>
    <row r="1415" spans="1:5" ht="12.75">
      <c r="A1415" s="35" t="s">
        <v>56</v>
      </c>
      <c r="E1415" s="40" t="s">
        <v>5</v>
      </c>
    </row>
    <row r="1416" spans="1:5" ht="12.75">
      <c r="A1416" t="s">
        <v>57</v>
      </c>
      <c r="E1416" s="39" t="s">
        <v>5</v>
      </c>
    </row>
    <row r="1417" spans="1:16" ht="12.75">
      <c r="A1417" t="s">
        <v>50</v>
      </c>
      <c s="34" t="s">
        <v>583</v>
      </c>
      <c s="34" t="s">
        <v>6849</v>
      </c>
      <c s="35" t="s">
        <v>5</v>
      </c>
      <c s="6" t="s">
        <v>6850</v>
      </c>
      <c s="36" t="s">
        <v>85</v>
      </c>
      <c s="37">
        <v>8</v>
      </c>
      <c s="36">
        <v>0</v>
      </c>
      <c s="36">
        <f>ROUND(G1417*H1417,6)</f>
      </c>
      <c r="L1417" s="38">
        <v>0</v>
      </c>
      <c s="32">
        <f>ROUND(ROUND(L1417,2)*ROUND(G1417,3),2)</f>
      </c>
      <c s="36" t="s">
        <v>98</v>
      </c>
      <c>
        <f>(M1417*21)/100</f>
      </c>
      <c t="s">
        <v>28</v>
      </c>
    </row>
    <row r="1418" spans="1:5" ht="12.75">
      <c r="A1418" s="35" t="s">
        <v>55</v>
      </c>
      <c r="E1418" s="39" t="s">
        <v>6850</v>
      </c>
    </row>
    <row r="1419" spans="1:5" ht="12.75">
      <c r="A1419" s="35" t="s">
        <v>56</v>
      </c>
      <c r="E1419" s="40" t="s">
        <v>5</v>
      </c>
    </row>
    <row r="1420" spans="1:5" ht="12.75">
      <c r="A1420" t="s">
        <v>57</v>
      </c>
      <c r="E1420" s="39" t="s">
        <v>5</v>
      </c>
    </row>
    <row r="1421" spans="1:16" ht="12.75">
      <c r="A1421" t="s">
        <v>50</v>
      </c>
      <c s="34" t="s">
        <v>587</v>
      </c>
      <c s="34" t="s">
        <v>6851</v>
      </c>
      <c s="35" t="s">
        <v>5</v>
      </c>
      <c s="6" t="s">
        <v>6852</v>
      </c>
      <c s="36" t="s">
        <v>85</v>
      </c>
      <c s="37">
        <v>28</v>
      </c>
      <c s="36">
        <v>0</v>
      </c>
      <c s="36">
        <f>ROUND(G1421*H1421,6)</f>
      </c>
      <c r="L1421" s="38">
        <v>0</v>
      </c>
      <c s="32">
        <f>ROUND(ROUND(L1421,2)*ROUND(G1421,3),2)</f>
      </c>
      <c s="36" t="s">
        <v>316</v>
      </c>
      <c>
        <f>(M1421*21)/100</f>
      </c>
      <c t="s">
        <v>28</v>
      </c>
    </row>
    <row r="1422" spans="1:5" ht="12.75">
      <c r="A1422" s="35" t="s">
        <v>55</v>
      </c>
      <c r="E1422" s="39" t="s">
        <v>6852</v>
      </c>
    </row>
    <row r="1423" spans="1:5" ht="12.75">
      <c r="A1423" s="35" t="s">
        <v>56</v>
      </c>
      <c r="E1423" s="40" t="s">
        <v>5</v>
      </c>
    </row>
    <row r="1424" spans="1:5" ht="12.75">
      <c r="A1424" t="s">
        <v>57</v>
      </c>
      <c r="E1424" s="39" t="s">
        <v>5</v>
      </c>
    </row>
    <row r="1425" spans="1:16" ht="12.75">
      <c r="A1425" t="s">
        <v>50</v>
      </c>
      <c s="34" t="s">
        <v>591</v>
      </c>
      <c s="34" t="s">
        <v>6853</v>
      </c>
      <c s="35" t="s">
        <v>5</v>
      </c>
      <c s="6" t="s">
        <v>6854</v>
      </c>
      <c s="36" t="s">
        <v>85</v>
      </c>
      <c s="37">
        <v>9</v>
      </c>
      <c s="36">
        <v>0</v>
      </c>
      <c s="36">
        <f>ROUND(G1425*H1425,6)</f>
      </c>
      <c r="L1425" s="38">
        <v>0</v>
      </c>
      <c s="32">
        <f>ROUND(ROUND(L1425,2)*ROUND(G1425,3),2)</f>
      </c>
      <c s="36" t="s">
        <v>316</v>
      </c>
      <c>
        <f>(M1425*21)/100</f>
      </c>
      <c t="s">
        <v>28</v>
      </c>
    </row>
    <row r="1426" spans="1:5" ht="12.75">
      <c r="A1426" s="35" t="s">
        <v>55</v>
      </c>
      <c r="E1426" s="39" t="s">
        <v>6854</v>
      </c>
    </row>
    <row r="1427" spans="1:5" ht="12.75">
      <c r="A1427" s="35" t="s">
        <v>56</v>
      </c>
      <c r="E1427" s="40" t="s">
        <v>5</v>
      </c>
    </row>
    <row r="1428" spans="1:5" ht="12.75">
      <c r="A1428" t="s">
        <v>57</v>
      </c>
      <c r="E1428" s="39" t="s">
        <v>5</v>
      </c>
    </row>
    <row r="1429" spans="1:16" ht="25.5">
      <c r="A1429" t="s">
        <v>50</v>
      </c>
      <c s="34" t="s">
        <v>917</v>
      </c>
      <c s="34" t="s">
        <v>6855</v>
      </c>
      <c s="35" t="s">
        <v>5</v>
      </c>
      <c s="6" t="s">
        <v>6856</v>
      </c>
      <c s="36" t="s">
        <v>85</v>
      </c>
      <c s="37">
        <v>28</v>
      </c>
      <c s="36">
        <v>0</v>
      </c>
      <c s="36">
        <f>ROUND(G1429*H1429,6)</f>
      </c>
      <c r="L1429" s="38">
        <v>0</v>
      </c>
      <c s="32">
        <f>ROUND(ROUND(L1429,2)*ROUND(G1429,3),2)</f>
      </c>
      <c s="36" t="s">
        <v>316</v>
      </c>
      <c>
        <f>(M1429*21)/100</f>
      </c>
      <c t="s">
        <v>28</v>
      </c>
    </row>
    <row r="1430" spans="1:5" ht="51">
      <c r="A1430" s="35" t="s">
        <v>55</v>
      </c>
      <c r="E1430" s="39" t="s">
        <v>6857</v>
      </c>
    </row>
    <row r="1431" spans="1:5" ht="12.75">
      <c r="A1431" s="35" t="s">
        <v>56</v>
      </c>
      <c r="E1431" s="40" t="s">
        <v>5</v>
      </c>
    </row>
    <row r="1432" spans="1:5" ht="12.75">
      <c r="A1432" t="s">
        <v>57</v>
      </c>
      <c r="E1432" s="39" t="s">
        <v>5</v>
      </c>
    </row>
    <row r="1433" spans="1:16" ht="25.5">
      <c r="A1433" t="s">
        <v>50</v>
      </c>
      <c s="34" t="s">
        <v>919</v>
      </c>
      <c s="34" t="s">
        <v>6858</v>
      </c>
      <c s="35" t="s">
        <v>5</v>
      </c>
      <c s="6" t="s">
        <v>6859</v>
      </c>
      <c s="36" t="s">
        <v>85</v>
      </c>
      <c s="37">
        <v>28</v>
      </c>
      <c s="36">
        <v>0</v>
      </c>
      <c s="36">
        <f>ROUND(G1433*H1433,6)</f>
      </c>
      <c r="L1433" s="38">
        <v>0</v>
      </c>
      <c s="32">
        <f>ROUND(ROUND(L1433,2)*ROUND(G1433,3),2)</f>
      </c>
      <c s="36" t="s">
        <v>316</v>
      </c>
      <c>
        <f>(M1433*21)/100</f>
      </c>
      <c t="s">
        <v>28</v>
      </c>
    </row>
    <row r="1434" spans="1:5" ht="25.5">
      <c r="A1434" s="35" t="s">
        <v>55</v>
      </c>
      <c r="E1434" s="39" t="s">
        <v>6859</v>
      </c>
    </row>
    <row r="1435" spans="1:5" ht="12.75">
      <c r="A1435" s="35" t="s">
        <v>56</v>
      </c>
      <c r="E1435" s="40" t="s">
        <v>5</v>
      </c>
    </row>
    <row r="1436" spans="1:5" ht="12.75">
      <c r="A1436" t="s">
        <v>57</v>
      </c>
      <c r="E1436" s="39" t="s">
        <v>5</v>
      </c>
    </row>
    <row r="1437" spans="1:16" ht="25.5">
      <c r="A1437" t="s">
        <v>50</v>
      </c>
      <c s="34" t="s">
        <v>925</v>
      </c>
      <c s="34" t="s">
        <v>6860</v>
      </c>
      <c s="35" t="s">
        <v>5</v>
      </c>
      <c s="6" t="s">
        <v>6861</v>
      </c>
      <c s="36" t="s">
        <v>85</v>
      </c>
      <c s="37">
        <v>28</v>
      </c>
      <c s="36">
        <v>0</v>
      </c>
      <c s="36">
        <f>ROUND(G1437*H1437,6)</f>
      </c>
      <c r="L1437" s="38">
        <v>0</v>
      </c>
      <c s="32">
        <f>ROUND(ROUND(L1437,2)*ROUND(G1437,3),2)</f>
      </c>
      <c s="36" t="s">
        <v>98</v>
      </c>
      <c>
        <f>(M1437*21)/100</f>
      </c>
      <c t="s">
        <v>28</v>
      </c>
    </row>
    <row r="1438" spans="1:5" ht="25.5">
      <c r="A1438" s="35" t="s">
        <v>55</v>
      </c>
      <c r="E1438" s="39" t="s">
        <v>6861</v>
      </c>
    </row>
    <row r="1439" spans="1:5" ht="12.75">
      <c r="A1439" s="35" t="s">
        <v>56</v>
      </c>
      <c r="E1439" s="40" t="s">
        <v>5</v>
      </c>
    </row>
    <row r="1440" spans="1:5" ht="12.75">
      <c r="A1440" t="s">
        <v>57</v>
      </c>
      <c r="E1440" s="39" t="s">
        <v>5</v>
      </c>
    </row>
    <row r="1441" spans="1:16" ht="25.5">
      <c r="A1441" t="s">
        <v>50</v>
      </c>
      <c s="34" t="s">
        <v>608</v>
      </c>
      <c s="34" t="s">
        <v>6862</v>
      </c>
      <c s="35" t="s">
        <v>5</v>
      </c>
      <c s="6" t="s">
        <v>6863</v>
      </c>
      <c s="36" t="s">
        <v>85</v>
      </c>
      <c s="37">
        <v>2</v>
      </c>
      <c s="36">
        <v>0</v>
      </c>
      <c s="36">
        <f>ROUND(G1441*H1441,6)</f>
      </c>
      <c r="L1441" s="38">
        <v>0</v>
      </c>
      <c s="32">
        <f>ROUND(ROUND(L1441,2)*ROUND(G1441,3),2)</f>
      </c>
      <c s="36" t="s">
        <v>98</v>
      </c>
      <c>
        <f>(M1441*21)/100</f>
      </c>
      <c t="s">
        <v>28</v>
      </c>
    </row>
    <row r="1442" spans="1:5" ht="51">
      <c r="A1442" s="35" t="s">
        <v>55</v>
      </c>
      <c r="E1442" s="39" t="s">
        <v>6864</v>
      </c>
    </row>
    <row r="1443" spans="1:5" ht="12.75">
      <c r="A1443" s="35" t="s">
        <v>56</v>
      </c>
      <c r="E1443" s="40" t="s">
        <v>5</v>
      </c>
    </row>
    <row r="1444" spans="1:5" ht="12.75">
      <c r="A1444" t="s">
        <v>57</v>
      </c>
      <c r="E1444" s="39" t="s">
        <v>5</v>
      </c>
    </row>
    <row r="1445" spans="1:16" ht="12.75">
      <c r="A1445" t="s">
        <v>50</v>
      </c>
      <c s="34" t="s">
        <v>614</v>
      </c>
      <c s="34" t="s">
        <v>6865</v>
      </c>
      <c s="35" t="s">
        <v>5</v>
      </c>
      <c s="6" t="s">
        <v>6866</v>
      </c>
      <c s="36" t="s">
        <v>85</v>
      </c>
      <c s="37">
        <v>4</v>
      </c>
      <c s="36">
        <v>0</v>
      </c>
      <c s="36">
        <f>ROUND(G1445*H1445,6)</f>
      </c>
      <c r="L1445" s="38">
        <v>0</v>
      </c>
      <c s="32">
        <f>ROUND(ROUND(L1445,2)*ROUND(G1445,3),2)</f>
      </c>
      <c s="36" t="s">
        <v>98</v>
      </c>
      <c>
        <f>(M1445*21)/100</f>
      </c>
      <c t="s">
        <v>28</v>
      </c>
    </row>
    <row r="1446" spans="1:5" ht="12.75">
      <c r="A1446" s="35" t="s">
        <v>55</v>
      </c>
      <c r="E1446" s="39" t="s">
        <v>6866</v>
      </c>
    </row>
    <row r="1447" spans="1:5" ht="12.75">
      <c r="A1447" s="35" t="s">
        <v>56</v>
      </c>
      <c r="E1447" s="40" t="s">
        <v>5</v>
      </c>
    </row>
    <row r="1448" spans="1:5" ht="12.75">
      <c r="A1448" t="s">
        <v>57</v>
      </c>
      <c r="E1448" s="39" t="s">
        <v>5</v>
      </c>
    </row>
    <row r="1449" spans="1:16" ht="25.5">
      <c r="A1449" t="s">
        <v>50</v>
      </c>
      <c s="34" t="s">
        <v>620</v>
      </c>
      <c s="34" t="s">
        <v>6867</v>
      </c>
      <c s="35" t="s">
        <v>5</v>
      </c>
      <c s="6" t="s">
        <v>6868</v>
      </c>
      <c s="36" t="s">
        <v>85</v>
      </c>
      <c s="37">
        <v>2</v>
      </c>
      <c s="36">
        <v>0</v>
      </c>
      <c s="36">
        <f>ROUND(G1449*H1449,6)</f>
      </c>
      <c r="L1449" s="38">
        <v>0</v>
      </c>
      <c s="32">
        <f>ROUND(ROUND(L1449,2)*ROUND(G1449,3),2)</f>
      </c>
      <c s="36" t="s">
        <v>316</v>
      </c>
      <c>
        <f>(M1449*21)/100</f>
      </c>
      <c t="s">
        <v>28</v>
      </c>
    </row>
    <row r="1450" spans="1:5" ht="25.5">
      <c r="A1450" s="35" t="s">
        <v>55</v>
      </c>
      <c r="E1450" s="39" t="s">
        <v>6868</v>
      </c>
    </row>
    <row r="1451" spans="1:5" ht="12.75">
      <c r="A1451" s="35" t="s">
        <v>56</v>
      </c>
      <c r="E1451" s="40" t="s">
        <v>5</v>
      </c>
    </row>
    <row r="1452" spans="1:5" ht="12.75">
      <c r="A1452" t="s">
        <v>57</v>
      </c>
      <c r="E1452" s="39" t="s">
        <v>5</v>
      </c>
    </row>
    <row r="1453" spans="1:16" ht="25.5">
      <c r="A1453" t="s">
        <v>50</v>
      </c>
      <c s="34" t="s">
        <v>596</v>
      </c>
      <c s="34" t="s">
        <v>6869</v>
      </c>
      <c s="35" t="s">
        <v>5</v>
      </c>
      <c s="6" t="s">
        <v>6837</v>
      </c>
      <c s="36" t="s">
        <v>85</v>
      </c>
      <c s="37">
        <v>2</v>
      </c>
      <c s="36">
        <v>0</v>
      </c>
      <c s="36">
        <f>ROUND(G1453*H1453,6)</f>
      </c>
      <c r="L1453" s="38">
        <v>0</v>
      </c>
      <c s="32">
        <f>ROUND(ROUND(L1453,2)*ROUND(G1453,3),2)</f>
      </c>
      <c s="36" t="s">
        <v>316</v>
      </c>
      <c>
        <f>(M1453*21)/100</f>
      </c>
      <c t="s">
        <v>28</v>
      </c>
    </row>
    <row r="1454" spans="1:5" ht="25.5">
      <c r="A1454" s="35" t="s">
        <v>55</v>
      </c>
      <c r="E1454" s="39" t="s">
        <v>6837</v>
      </c>
    </row>
    <row r="1455" spans="1:5" ht="12.75">
      <c r="A1455" s="35" t="s">
        <v>56</v>
      </c>
      <c r="E1455" s="40" t="s">
        <v>5</v>
      </c>
    </row>
    <row r="1456" spans="1:5" ht="12.75">
      <c r="A1456" t="s">
        <v>57</v>
      </c>
      <c r="E1456" s="39" t="s">
        <v>5</v>
      </c>
    </row>
    <row r="1457" spans="1:16" ht="25.5">
      <c r="A1457" t="s">
        <v>50</v>
      </c>
      <c s="34" t="s">
        <v>626</v>
      </c>
      <c s="34" t="s">
        <v>6870</v>
      </c>
      <c s="35" t="s">
        <v>5</v>
      </c>
      <c s="6" t="s">
        <v>6871</v>
      </c>
      <c s="36" t="s">
        <v>85</v>
      </c>
      <c s="37">
        <v>3</v>
      </c>
      <c s="36">
        <v>0</v>
      </c>
      <c s="36">
        <f>ROUND(G1457*H1457,6)</f>
      </c>
      <c r="L1457" s="38">
        <v>0</v>
      </c>
      <c s="32">
        <f>ROUND(ROUND(L1457,2)*ROUND(G1457,3),2)</f>
      </c>
      <c s="36" t="s">
        <v>98</v>
      </c>
      <c>
        <f>(M1457*21)/100</f>
      </c>
      <c t="s">
        <v>28</v>
      </c>
    </row>
    <row r="1458" spans="1:5" ht="25.5">
      <c r="A1458" s="35" t="s">
        <v>55</v>
      </c>
      <c r="E1458" s="39" t="s">
        <v>6871</v>
      </c>
    </row>
    <row r="1459" spans="1:5" ht="12.75">
      <c r="A1459" s="35" t="s">
        <v>56</v>
      </c>
      <c r="E1459" s="40" t="s">
        <v>5</v>
      </c>
    </row>
    <row r="1460" spans="1:5" ht="12.75">
      <c r="A1460" t="s">
        <v>57</v>
      </c>
      <c r="E1460" s="39" t="s">
        <v>5</v>
      </c>
    </row>
    <row r="1461" spans="1:16" ht="12.75">
      <c r="A1461" t="s">
        <v>50</v>
      </c>
      <c s="34" t="s">
        <v>632</v>
      </c>
      <c s="34" t="s">
        <v>6872</v>
      </c>
      <c s="35" t="s">
        <v>5</v>
      </c>
      <c s="6" t="s">
        <v>6207</v>
      </c>
      <c s="36" t="s">
        <v>85</v>
      </c>
      <c s="37">
        <v>3</v>
      </c>
      <c s="36">
        <v>0</v>
      </c>
      <c s="36">
        <f>ROUND(G1461*H1461,6)</f>
      </c>
      <c r="L1461" s="38">
        <v>0</v>
      </c>
      <c s="32">
        <f>ROUND(ROUND(L1461,2)*ROUND(G1461,3),2)</f>
      </c>
      <c s="36" t="s">
        <v>316</v>
      </c>
      <c>
        <f>(M1461*21)/100</f>
      </c>
      <c t="s">
        <v>28</v>
      </c>
    </row>
    <row r="1462" spans="1:5" ht="12.75">
      <c r="A1462" s="35" t="s">
        <v>55</v>
      </c>
      <c r="E1462" s="39" t="s">
        <v>6207</v>
      </c>
    </row>
    <row r="1463" spans="1:5" ht="12.75">
      <c r="A1463" s="35" t="s">
        <v>56</v>
      </c>
      <c r="E1463" s="40" t="s">
        <v>5</v>
      </c>
    </row>
    <row r="1464" spans="1:5" ht="12.75">
      <c r="A1464" t="s">
        <v>57</v>
      </c>
      <c r="E1464" s="39" t="s">
        <v>5</v>
      </c>
    </row>
    <row r="1465" spans="1:16" ht="12.75">
      <c r="A1465" t="s">
        <v>50</v>
      </c>
      <c s="34" t="s">
        <v>638</v>
      </c>
      <c s="34" t="s">
        <v>6873</v>
      </c>
      <c s="35" t="s">
        <v>5</v>
      </c>
      <c s="6" t="s">
        <v>6874</v>
      </c>
      <c s="36" t="s">
        <v>85</v>
      </c>
      <c s="37">
        <v>2</v>
      </c>
      <c s="36">
        <v>0</v>
      </c>
      <c s="36">
        <f>ROUND(G1465*H1465,6)</f>
      </c>
      <c r="L1465" s="38">
        <v>0</v>
      </c>
      <c s="32">
        <f>ROUND(ROUND(L1465,2)*ROUND(G1465,3),2)</f>
      </c>
      <c s="36" t="s">
        <v>98</v>
      </c>
      <c>
        <f>(M1465*21)/100</f>
      </c>
      <c t="s">
        <v>28</v>
      </c>
    </row>
    <row r="1466" spans="1:5" ht="12.75">
      <c r="A1466" s="35" t="s">
        <v>55</v>
      </c>
      <c r="E1466" s="39" t="s">
        <v>6874</v>
      </c>
    </row>
    <row r="1467" spans="1:5" ht="12.75">
      <c r="A1467" s="35" t="s">
        <v>56</v>
      </c>
      <c r="E1467" s="40" t="s">
        <v>5</v>
      </c>
    </row>
    <row r="1468" spans="1:5" ht="12.75">
      <c r="A1468" t="s">
        <v>57</v>
      </c>
      <c r="E1468" s="39" t="s">
        <v>5</v>
      </c>
    </row>
    <row r="1469" spans="1:16" ht="25.5">
      <c r="A1469" t="s">
        <v>50</v>
      </c>
      <c s="34" t="s">
        <v>1503</v>
      </c>
      <c s="34" t="s">
        <v>6875</v>
      </c>
      <c s="35" t="s">
        <v>5</v>
      </c>
      <c s="6" t="s">
        <v>6513</v>
      </c>
      <c s="36" t="s">
        <v>85</v>
      </c>
      <c s="37">
        <v>2</v>
      </c>
      <c s="36">
        <v>0</v>
      </c>
      <c s="36">
        <f>ROUND(G1469*H1469,6)</f>
      </c>
      <c r="L1469" s="38">
        <v>0</v>
      </c>
      <c s="32">
        <f>ROUND(ROUND(L1469,2)*ROUND(G1469,3),2)</f>
      </c>
      <c s="36" t="s">
        <v>316</v>
      </c>
      <c>
        <f>(M1469*21)/100</f>
      </c>
      <c t="s">
        <v>28</v>
      </c>
    </row>
    <row r="1470" spans="1:5" ht="38.25">
      <c r="A1470" s="35" t="s">
        <v>55</v>
      </c>
      <c r="E1470" s="39" t="s">
        <v>6514</v>
      </c>
    </row>
    <row r="1471" spans="1:5" ht="12.75">
      <c r="A1471" s="35" t="s">
        <v>56</v>
      </c>
      <c r="E1471" s="40" t="s">
        <v>5</v>
      </c>
    </row>
    <row r="1472" spans="1:5" ht="12.75">
      <c r="A1472" t="s">
        <v>57</v>
      </c>
      <c r="E1472" s="39" t="s">
        <v>5</v>
      </c>
    </row>
    <row r="1473" spans="1:16" ht="12.75">
      <c r="A1473" t="s">
        <v>50</v>
      </c>
      <c s="34" t="s">
        <v>1507</v>
      </c>
      <c s="34" t="s">
        <v>6876</v>
      </c>
      <c s="35" t="s">
        <v>5</v>
      </c>
      <c s="6" t="s">
        <v>6877</v>
      </c>
      <c s="36" t="s">
        <v>85</v>
      </c>
      <c s="37">
        <v>1</v>
      </c>
      <c s="36">
        <v>0</v>
      </c>
      <c s="36">
        <f>ROUND(G1473*H1473,6)</f>
      </c>
      <c r="L1473" s="38">
        <v>0</v>
      </c>
      <c s="32">
        <f>ROUND(ROUND(L1473,2)*ROUND(G1473,3),2)</f>
      </c>
      <c s="36" t="s">
        <v>98</v>
      </c>
      <c>
        <f>(M1473*21)/100</f>
      </c>
      <c t="s">
        <v>28</v>
      </c>
    </row>
    <row r="1474" spans="1:5" ht="12.75">
      <c r="A1474" s="35" t="s">
        <v>55</v>
      </c>
      <c r="E1474" s="39" t="s">
        <v>6877</v>
      </c>
    </row>
    <row r="1475" spans="1:5" ht="12.75">
      <c r="A1475" s="35" t="s">
        <v>56</v>
      </c>
      <c r="E1475" s="40" t="s">
        <v>5</v>
      </c>
    </row>
    <row r="1476" spans="1:5" ht="12.75">
      <c r="A1476" t="s">
        <v>57</v>
      </c>
      <c r="E1476" s="39" t="s">
        <v>5</v>
      </c>
    </row>
    <row r="1477" spans="1:16" ht="12.75">
      <c r="A1477" t="s">
        <v>50</v>
      </c>
      <c s="34" t="s">
        <v>1511</v>
      </c>
      <c s="34" t="s">
        <v>6878</v>
      </c>
      <c s="35" t="s">
        <v>5</v>
      </c>
      <c s="6" t="s">
        <v>6408</v>
      </c>
      <c s="36" t="s">
        <v>85</v>
      </c>
      <c s="37">
        <v>1</v>
      </c>
      <c s="36">
        <v>0</v>
      </c>
      <c s="36">
        <f>ROUND(G1477*H1477,6)</f>
      </c>
      <c r="L1477" s="38">
        <v>0</v>
      </c>
      <c s="32">
        <f>ROUND(ROUND(L1477,2)*ROUND(G1477,3),2)</f>
      </c>
      <c s="36" t="s">
        <v>316</v>
      </c>
      <c>
        <f>(M1477*21)/100</f>
      </c>
      <c t="s">
        <v>28</v>
      </c>
    </row>
    <row r="1478" spans="1:5" ht="12.75">
      <c r="A1478" s="35" t="s">
        <v>55</v>
      </c>
      <c r="E1478" s="39" t="s">
        <v>6408</v>
      </c>
    </row>
    <row r="1479" spans="1:5" ht="12.75">
      <c r="A1479" s="35" t="s">
        <v>56</v>
      </c>
      <c r="E1479" s="40" t="s">
        <v>5</v>
      </c>
    </row>
    <row r="1480" spans="1:5" ht="12.75">
      <c r="A1480" t="s">
        <v>57</v>
      </c>
      <c r="E1480" s="39" t="s">
        <v>5</v>
      </c>
    </row>
    <row r="1481" spans="1:16" ht="25.5">
      <c r="A1481" t="s">
        <v>50</v>
      </c>
      <c s="34" t="s">
        <v>3286</v>
      </c>
      <c s="34" t="s">
        <v>6879</v>
      </c>
      <c s="35" t="s">
        <v>5</v>
      </c>
      <c s="6" t="s">
        <v>6880</v>
      </c>
      <c s="36" t="s">
        <v>85</v>
      </c>
      <c s="37">
        <v>1</v>
      </c>
      <c s="36">
        <v>0</v>
      </c>
      <c s="36">
        <f>ROUND(G1481*H1481,6)</f>
      </c>
      <c r="L1481" s="38">
        <v>0</v>
      </c>
      <c s="32">
        <f>ROUND(ROUND(L1481,2)*ROUND(G1481,3),2)</f>
      </c>
      <c s="36" t="s">
        <v>98</v>
      </c>
      <c>
        <f>(M1481*21)/100</f>
      </c>
      <c t="s">
        <v>28</v>
      </c>
    </row>
    <row r="1482" spans="1:5" ht="25.5">
      <c r="A1482" s="35" t="s">
        <v>55</v>
      </c>
      <c r="E1482" s="39" t="s">
        <v>6880</v>
      </c>
    </row>
    <row r="1483" spans="1:5" ht="12.75">
      <c r="A1483" s="35" t="s">
        <v>56</v>
      </c>
      <c r="E1483" s="40" t="s">
        <v>5</v>
      </c>
    </row>
    <row r="1484" spans="1:5" ht="12.75">
      <c r="A1484" t="s">
        <v>57</v>
      </c>
      <c r="E1484" s="39" t="s">
        <v>5</v>
      </c>
    </row>
    <row r="1485" spans="1:16" ht="12.75">
      <c r="A1485" t="s">
        <v>50</v>
      </c>
      <c s="34" t="s">
        <v>1150</v>
      </c>
      <c s="34" t="s">
        <v>6881</v>
      </c>
      <c s="35" t="s">
        <v>5</v>
      </c>
      <c s="6" t="s">
        <v>6882</v>
      </c>
      <c s="36" t="s">
        <v>85</v>
      </c>
      <c s="37">
        <v>1</v>
      </c>
      <c s="36">
        <v>0</v>
      </c>
      <c s="36">
        <f>ROUND(G1485*H1485,6)</f>
      </c>
      <c r="L1485" s="38">
        <v>0</v>
      </c>
      <c s="32">
        <f>ROUND(ROUND(L1485,2)*ROUND(G1485,3),2)</f>
      </c>
      <c s="36" t="s">
        <v>316</v>
      </c>
      <c>
        <f>(M1485*21)/100</f>
      </c>
      <c t="s">
        <v>28</v>
      </c>
    </row>
    <row r="1486" spans="1:5" ht="12.75">
      <c r="A1486" s="35" t="s">
        <v>55</v>
      </c>
      <c r="E1486" s="39" t="s">
        <v>6882</v>
      </c>
    </row>
    <row r="1487" spans="1:5" ht="12.75">
      <c r="A1487" s="35" t="s">
        <v>56</v>
      </c>
      <c r="E1487" s="40" t="s">
        <v>5</v>
      </c>
    </row>
    <row r="1488" spans="1:5" ht="12.75">
      <c r="A1488" t="s">
        <v>57</v>
      </c>
      <c r="E1488" s="39" t="s">
        <v>5</v>
      </c>
    </row>
    <row r="1489" spans="1:16" ht="12.75">
      <c r="A1489" t="s">
        <v>50</v>
      </c>
      <c s="34" t="s">
        <v>3293</v>
      </c>
      <c s="34" t="s">
        <v>6883</v>
      </c>
      <c s="35" t="s">
        <v>5</v>
      </c>
      <c s="6" t="s">
        <v>6884</v>
      </c>
      <c s="36" t="s">
        <v>85</v>
      </c>
      <c s="37">
        <v>1</v>
      </c>
      <c s="36">
        <v>0</v>
      </c>
      <c s="36">
        <f>ROUND(G1489*H1489,6)</f>
      </c>
      <c r="L1489" s="38">
        <v>0</v>
      </c>
      <c s="32">
        <f>ROUND(ROUND(L1489,2)*ROUND(G1489,3),2)</f>
      </c>
      <c s="36" t="s">
        <v>98</v>
      </c>
      <c>
        <f>(M1489*21)/100</f>
      </c>
      <c t="s">
        <v>28</v>
      </c>
    </row>
    <row r="1490" spans="1:5" ht="12.75">
      <c r="A1490" s="35" t="s">
        <v>55</v>
      </c>
      <c r="E1490" s="39" t="s">
        <v>6884</v>
      </c>
    </row>
    <row r="1491" spans="1:5" ht="12.75">
      <c r="A1491" s="35" t="s">
        <v>56</v>
      </c>
      <c r="E1491" s="40" t="s">
        <v>5</v>
      </c>
    </row>
    <row r="1492" spans="1:5" ht="12.75">
      <c r="A1492" t="s">
        <v>57</v>
      </c>
      <c r="E1492" s="39" t="s">
        <v>5</v>
      </c>
    </row>
    <row r="1493" spans="1:16" ht="12.75">
      <c r="A1493" t="s">
        <v>50</v>
      </c>
      <c s="34" t="s">
        <v>897</v>
      </c>
      <c s="34" t="s">
        <v>6885</v>
      </c>
      <c s="35" t="s">
        <v>5</v>
      </c>
      <c s="6" t="s">
        <v>6312</v>
      </c>
      <c s="36" t="s">
        <v>85</v>
      </c>
      <c s="37">
        <v>1</v>
      </c>
      <c s="36">
        <v>0</v>
      </c>
      <c s="36">
        <f>ROUND(G1493*H1493,6)</f>
      </c>
      <c r="L1493" s="38">
        <v>0</v>
      </c>
      <c s="32">
        <f>ROUND(ROUND(L1493,2)*ROUND(G1493,3),2)</f>
      </c>
      <c s="36" t="s">
        <v>316</v>
      </c>
      <c>
        <f>(M1493*21)/100</f>
      </c>
      <c t="s">
        <v>28</v>
      </c>
    </row>
    <row r="1494" spans="1:5" ht="12.75">
      <c r="A1494" s="35" t="s">
        <v>55</v>
      </c>
      <c r="E1494" s="39" t="s">
        <v>6312</v>
      </c>
    </row>
    <row r="1495" spans="1:5" ht="12.75">
      <c r="A1495" s="35" t="s">
        <v>56</v>
      </c>
      <c r="E1495" s="40" t="s">
        <v>5</v>
      </c>
    </row>
    <row r="1496" spans="1:5" ht="12.75">
      <c r="A1496" t="s">
        <v>57</v>
      </c>
      <c r="E1496" s="39" t="s">
        <v>5</v>
      </c>
    </row>
    <row r="1497" spans="1:16" ht="25.5">
      <c r="A1497" t="s">
        <v>50</v>
      </c>
      <c s="34" t="s">
        <v>3298</v>
      </c>
      <c s="34" t="s">
        <v>6886</v>
      </c>
      <c s="35" t="s">
        <v>5</v>
      </c>
      <c s="6" t="s">
        <v>6887</v>
      </c>
      <c s="36" t="s">
        <v>85</v>
      </c>
      <c s="37">
        <v>1</v>
      </c>
      <c s="36">
        <v>0</v>
      </c>
      <c s="36">
        <f>ROUND(G1497*H1497,6)</f>
      </c>
      <c r="L1497" s="38">
        <v>0</v>
      </c>
      <c s="32">
        <f>ROUND(ROUND(L1497,2)*ROUND(G1497,3),2)</f>
      </c>
      <c s="36" t="s">
        <v>98</v>
      </c>
      <c>
        <f>(M1497*21)/100</f>
      </c>
      <c t="s">
        <v>28</v>
      </c>
    </row>
    <row r="1498" spans="1:5" ht="25.5">
      <c r="A1498" s="35" t="s">
        <v>55</v>
      </c>
      <c r="E1498" s="39" t="s">
        <v>6887</v>
      </c>
    </row>
    <row r="1499" spans="1:5" ht="12.75">
      <c r="A1499" s="35" t="s">
        <v>56</v>
      </c>
      <c r="E1499" s="40" t="s">
        <v>5</v>
      </c>
    </row>
    <row r="1500" spans="1:5" ht="12.75">
      <c r="A1500" t="s">
        <v>57</v>
      </c>
      <c r="E1500" s="39" t="s">
        <v>5</v>
      </c>
    </row>
    <row r="1501" spans="1:16" ht="12.75">
      <c r="A1501" t="s">
        <v>50</v>
      </c>
      <c s="34" t="s">
        <v>3301</v>
      </c>
      <c s="34" t="s">
        <v>6888</v>
      </c>
      <c s="35" t="s">
        <v>5</v>
      </c>
      <c s="6" t="s">
        <v>6147</v>
      </c>
      <c s="36" t="s">
        <v>85</v>
      </c>
      <c s="37">
        <v>1</v>
      </c>
      <c s="36">
        <v>0</v>
      </c>
      <c s="36">
        <f>ROUND(G1501*H1501,6)</f>
      </c>
      <c r="L1501" s="38">
        <v>0</v>
      </c>
      <c s="32">
        <f>ROUND(ROUND(L1501,2)*ROUND(G1501,3),2)</f>
      </c>
      <c s="36" t="s">
        <v>316</v>
      </c>
      <c>
        <f>(M1501*21)/100</f>
      </c>
      <c t="s">
        <v>28</v>
      </c>
    </row>
    <row r="1502" spans="1:5" ht="12.75">
      <c r="A1502" s="35" t="s">
        <v>55</v>
      </c>
      <c r="E1502" s="39" t="s">
        <v>6147</v>
      </c>
    </row>
    <row r="1503" spans="1:5" ht="12.75">
      <c r="A1503" s="35" t="s">
        <v>56</v>
      </c>
      <c r="E1503" s="40" t="s">
        <v>5</v>
      </c>
    </row>
    <row r="1504" spans="1:5" ht="12.75">
      <c r="A1504" t="s">
        <v>57</v>
      </c>
      <c r="E1504" s="39" t="s">
        <v>5</v>
      </c>
    </row>
    <row r="1505" spans="1:16" ht="12.75">
      <c r="A1505" t="s">
        <v>50</v>
      </c>
      <c s="34" t="s">
        <v>3304</v>
      </c>
      <c s="34" t="s">
        <v>6889</v>
      </c>
      <c s="35" t="s">
        <v>5</v>
      </c>
      <c s="6" t="s">
        <v>6191</v>
      </c>
      <c s="36" t="s">
        <v>168</v>
      </c>
      <c s="37">
        <v>8</v>
      </c>
      <c s="36">
        <v>0</v>
      </c>
      <c s="36">
        <f>ROUND(G1505*H1505,6)</f>
      </c>
      <c r="L1505" s="38">
        <v>0</v>
      </c>
      <c s="32">
        <f>ROUND(ROUND(L1505,2)*ROUND(G1505,3),2)</f>
      </c>
      <c s="36" t="s">
        <v>316</v>
      </c>
      <c>
        <f>(M1505*21)/100</f>
      </c>
      <c t="s">
        <v>28</v>
      </c>
    </row>
    <row r="1506" spans="1:5" ht="12.75">
      <c r="A1506" s="35" t="s">
        <v>55</v>
      </c>
      <c r="E1506" s="39" t="s">
        <v>6191</v>
      </c>
    </row>
    <row r="1507" spans="1:5" ht="12.75">
      <c r="A1507" s="35" t="s">
        <v>56</v>
      </c>
      <c r="E1507" s="40" t="s">
        <v>5</v>
      </c>
    </row>
    <row r="1508" spans="1:5" ht="12.75">
      <c r="A1508" t="s">
        <v>57</v>
      </c>
      <c r="E1508" s="39" t="s">
        <v>5</v>
      </c>
    </row>
    <row r="1509" spans="1:13" ht="12.75">
      <c r="A1509" t="s">
        <v>47</v>
      </c>
      <c r="C1509" s="31" t="s">
        <v>239</v>
      </c>
      <c r="E1509" s="33" t="s">
        <v>6890</v>
      </c>
      <c r="J1509" s="32">
        <f>0</f>
      </c>
      <c s="32">
        <f>0</f>
      </c>
      <c s="32">
        <f>0+L1510+L1514+L1518+L1522+L1526+L1530+L1534+L1538+L1542+L1546+L1550+L1554+L1558+L1562+L1566+L1570+L1574+L1578</f>
      </c>
      <c s="32">
        <f>0+M1510+M1514+M1518+M1522+M1526+M1530+M1534+M1538+M1542+M1546+M1550+M1554+M1558+M1562+M1566+M1570+M1574+M1578</f>
      </c>
    </row>
    <row r="1510" spans="1:16" ht="25.5">
      <c r="A1510" t="s">
        <v>50</v>
      </c>
      <c s="34" t="s">
        <v>3308</v>
      </c>
      <c s="34" t="s">
        <v>6891</v>
      </c>
      <c s="35" t="s">
        <v>5</v>
      </c>
      <c s="6" t="s">
        <v>6892</v>
      </c>
      <c s="36" t="s">
        <v>85</v>
      </c>
      <c s="37">
        <v>1</v>
      </c>
      <c s="36">
        <v>0</v>
      </c>
      <c s="36">
        <f>ROUND(G1510*H1510,6)</f>
      </c>
      <c r="L1510" s="38">
        <v>0</v>
      </c>
      <c s="32">
        <f>ROUND(ROUND(L1510,2)*ROUND(G1510,3),2)</f>
      </c>
      <c s="36" t="s">
        <v>98</v>
      </c>
      <c>
        <f>(M1510*21)/100</f>
      </c>
      <c t="s">
        <v>28</v>
      </c>
    </row>
    <row r="1511" spans="1:5" ht="51">
      <c r="A1511" s="35" t="s">
        <v>55</v>
      </c>
      <c r="E1511" s="39" t="s">
        <v>6893</v>
      </c>
    </row>
    <row r="1512" spans="1:5" ht="12.75">
      <c r="A1512" s="35" t="s">
        <v>56</v>
      </c>
      <c r="E1512" s="40" t="s">
        <v>5</v>
      </c>
    </row>
    <row r="1513" spans="1:5" ht="12.75">
      <c r="A1513" t="s">
        <v>57</v>
      </c>
      <c r="E1513" s="39" t="s">
        <v>5</v>
      </c>
    </row>
    <row r="1514" spans="1:16" ht="12.75">
      <c r="A1514" t="s">
        <v>50</v>
      </c>
      <c s="34" t="s">
        <v>3311</v>
      </c>
      <c s="34" t="s">
        <v>6894</v>
      </c>
      <c s="35" t="s">
        <v>5</v>
      </c>
      <c s="6" t="s">
        <v>6895</v>
      </c>
      <c s="36" t="s">
        <v>85</v>
      </c>
      <c s="37">
        <v>3</v>
      </c>
      <c s="36">
        <v>0</v>
      </c>
      <c s="36">
        <f>ROUND(G1514*H1514,6)</f>
      </c>
      <c r="L1514" s="38">
        <v>0</v>
      </c>
      <c s="32">
        <f>ROUND(ROUND(L1514,2)*ROUND(G1514,3),2)</f>
      </c>
      <c s="36" t="s">
        <v>98</v>
      </c>
      <c>
        <f>(M1514*21)/100</f>
      </c>
      <c t="s">
        <v>28</v>
      </c>
    </row>
    <row r="1515" spans="1:5" ht="12.75">
      <c r="A1515" s="35" t="s">
        <v>55</v>
      </c>
      <c r="E1515" s="39" t="s">
        <v>6895</v>
      </c>
    </row>
    <row r="1516" spans="1:5" ht="12.75">
      <c r="A1516" s="35" t="s">
        <v>56</v>
      </c>
      <c r="E1516" s="40" t="s">
        <v>5</v>
      </c>
    </row>
    <row r="1517" spans="1:5" ht="12.75">
      <c r="A1517" t="s">
        <v>57</v>
      </c>
      <c r="E1517" s="39" t="s">
        <v>5</v>
      </c>
    </row>
    <row r="1518" spans="1:16" ht="12.75">
      <c r="A1518" t="s">
        <v>50</v>
      </c>
      <c s="34" t="s">
        <v>3314</v>
      </c>
      <c s="34" t="s">
        <v>6896</v>
      </c>
      <c s="35" t="s">
        <v>5</v>
      </c>
      <c s="6" t="s">
        <v>6897</v>
      </c>
      <c s="36" t="s">
        <v>85</v>
      </c>
      <c s="37">
        <v>1</v>
      </c>
      <c s="36">
        <v>0</v>
      </c>
      <c s="36">
        <f>ROUND(G1518*H1518,6)</f>
      </c>
      <c r="L1518" s="38">
        <v>0</v>
      </c>
      <c s="32">
        <f>ROUND(ROUND(L1518,2)*ROUND(G1518,3),2)</f>
      </c>
      <c s="36" t="s">
        <v>98</v>
      </c>
      <c>
        <f>(M1518*21)/100</f>
      </c>
      <c t="s">
        <v>28</v>
      </c>
    </row>
    <row r="1519" spans="1:5" ht="12.75">
      <c r="A1519" s="35" t="s">
        <v>55</v>
      </c>
      <c r="E1519" s="39" t="s">
        <v>6897</v>
      </c>
    </row>
    <row r="1520" spans="1:5" ht="12.75">
      <c r="A1520" s="35" t="s">
        <v>56</v>
      </c>
      <c r="E1520" s="40" t="s">
        <v>5</v>
      </c>
    </row>
    <row r="1521" spans="1:5" ht="12.75">
      <c r="A1521" t="s">
        <v>57</v>
      </c>
      <c r="E1521" s="39" t="s">
        <v>5</v>
      </c>
    </row>
    <row r="1522" spans="1:16" ht="12.75">
      <c r="A1522" t="s">
        <v>50</v>
      </c>
      <c s="34" t="s">
        <v>3318</v>
      </c>
      <c s="34" t="s">
        <v>6898</v>
      </c>
      <c s="35" t="s">
        <v>5</v>
      </c>
      <c s="6" t="s">
        <v>6899</v>
      </c>
      <c s="36" t="s">
        <v>85</v>
      </c>
      <c s="37">
        <v>1</v>
      </c>
      <c s="36">
        <v>0</v>
      </c>
      <c s="36">
        <f>ROUND(G1522*H1522,6)</f>
      </c>
      <c r="L1522" s="38">
        <v>0</v>
      </c>
      <c s="32">
        <f>ROUND(ROUND(L1522,2)*ROUND(G1522,3),2)</f>
      </c>
      <c s="36" t="s">
        <v>98</v>
      </c>
      <c>
        <f>(M1522*21)/100</f>
      </c>
      <c t="s">
        <v>28</v>
      </c>
    </row>
    <row r="1523" spans="1:5" ht="12.75">
      <c r="A1523" s="35" t="s">
        <v>55</v>
      </c>
      <c r="E1523" s="39" t="s">
        <v>6899</v>
      </c>
    </row>
    <row r="1524" spans="1:5" ht="12.75">
      <c r="A1524" s="35" t="s">
        <v>56</v>
      </c>
      <c r="E1524" s="40" t="s">
        <v>5</v>
      </c>
    </row>
    <row r="1525" spans="1:5" ht="12.75">
      <c r="A1525" t="s">
        <v>57</v>
      </c>
      <c r="E1525" s="39" t="s">
        <v>5</v>
      </c>
    </row>
    <row r="1526" spans="1:16" ht="12.75">
      <c r="A1526" t="s">
        <v>50</v>
      </c>
      <c s="34" t="s">
        <v>3322</v>
      </c>
      <c s="34" t="s">
        <v>6900</v>
      </c>
      <c s="35" t="s">
        <v>5</v>
      </c>
      <c s="6" t="s">
        <v>6901</v>
      </c>
      <c s="36" t="s">
        <v>85</v>
      </c>
      <c s="37">
        <v>2</v>
      </c>
      <c s="36">
        <v>0</v>
      </c>
      <c s="36">
        <f>ROUND(G1526*H1526,6)</f>
      </c>
      <c r="L1526" s="38">
        <v>0</v>
      </c>
      <c s="32">
        <f>ROUND(ROUND(L1526,2)*ROUND(G1526,3),2)</f>
      </c>
      <c s="36" t="s">
        <v>98</v>
      </c>
      <c>
        <f>(M1526*21)/100</f>
      </c>
      <c t="s">
        <v>28</v>
      </c>
    </row>
    <row r="1527" spans="1:5" ht="12.75">
      <c r="A1527" s="35" t="s">
        <v>55</v>
      </c>
      <c r="E1527" s="39" t="s">
        <v>6901</v>
      </c>
    </row>
    <row r="1528" spans="1:5" ht="12.75">
      <c r="A1528" s="35" t="s">
        <v>56</v>
      </c>
      <c r="E1528" s="40" t="s">
        <v>5</v>
      </c>
    </row>
    <row r="1529" spans="1:5" ht="12.75">
      <c r="A1529" t="s">
        <v>57</v>
      </c>
      <c r="E1529" s="39" t="s">
        <v>5</v>
      </c>
    </row>
    <row r="1530" spans="1:16" ht="12.75">
      <c r="A1530" t="s">
        <v>50</v>
      </c>
      <c s="34" t="s">
        <v>3324</v>
      </c>
      <c s="34" t="s">
        <v>6902</v>
      </c>
      <c s="35" t="s">
        <v>5</v>
      </c>
      <c s="6" t="s">
        <v>6903</v>
      </c>
      <c s="36" t="s">
        <v>85</v>
      </c>
      <c s="37">
        <v>4</v>
      </c>
      <c s="36">
        <v>0</v>
      </c>
      <c s="36">
        <f>ROUND(G1530*H1530,6)</f>
      </c>
      <c r="L1530" s="38">
        <v>0</v>
      </c>
      <c s="32">
        <f>ROUND(ROUND(L1530,2)*ROUND(G1530,3),2)</f>
      </c>
      <c s="36" t="s">
        <v>98</v>
      </c>
      <c>
        <f>(M1530*21)/100</f>
      </c>
      <c t="s">
        <v>28</v>
      </c>
    </row>
    <row r="1531" spans="1:5" ht="12.75">
      <c r="A1531" s="35" t="s">
        <v>55</v>
      </c>
      <c r="E1531" s="39" t="s">
        <v>6903</v>
      </c>
    </row>
    <row r="1532" spans="1:5" ht="12.75">
      <c r="A1532" s="35" t="s">
        <v>56</v>
      </c>
      <c r="E1532" s="40" t="s">
        <v>5</v>
      </c>
    </row>
    <row r="1533" spans="1:5" ht="12.75">
      <c r="A1533" t="s">
        <v>57</v>
      </c>
      <c r="E1533" s="39" t="s">
        <v>5</v>
      </c>
    </row>
    <row r="1534" spans="1:16" ht="25.5">
      <c r="A1534" t="s">
        <v>50</v>
      </c>
      <c s="34" t="s">
        <v>3328</v>
      </c>
      <c s="34" t="s">
        <v>6904</v>
      </c>
      <c s="35" t="s">
        <v>5</v>
      </c>
      <c s="6" t="s">
        <v>6905</v>
      </c>
      <c s="36" t="s">
        <v>85</v>
      </c>
      <c s="37">
        <v>1</v>
      </c>
      <c s="36">
        <v>0</v>
      </c>
      <c s="36">
        <f>ROUND(G1534*H1534,6)</f>
      </c>
      <c r="L1534" s="38">
        <v>0</v>
      </c>
      <c s="32">
        <f>ROUND(ROUND(L1534,2)*ROUND(G1534,3),2)</f>
      </c>
      <c s="36" t="s">
        <v>98</v>
      </c>
      <c>
        <f>(M1534*21)/100</f>
      </c>
      <c t="s">
        <v>28</v>
      </c>
    </row>
    <row r="1535" spans="1:5" ht="25.5">
      <c r="A1535" s="35" t="s">
        <v>55</v>
      </c>
      <c r="E1535" s="39" t="s">
        <v>6905</v>
      </c>
    </row>
    <row r="1536" spans="1:5" ht="12.75">
      <c r="A1536" s="35" t="s">
        <v>56</v>
      </c>
      <c r="E1536" s="40" t="s">
        <v>5</v>
      </c>
    </row>
    <row r="1537" spans="1:5" ht="12.75">
      <c r="A1537" t="s">
        <v>57</v>
      </c>
      <c r="E1537" s="39" t="s">
        <v>5</v>
      </c>
    </row>
    <row r="1538" spans="1:16" ht="25.5">
      <c r="A1538" t="s">
        <v>50</v>
      </c>
      <c s="34" t="s">
        <v>3332</v>
      </c>
      <c s="34" t="s">
        <v>6906</v>
      </c>
      <c s="35" t="s">
        <v>5</v>
      </c>
      <c s="6" t="s">
        <v>6907</v>
      </c>
      <c s="36" t="s">
        <v>85</v>
      </c>
      <c s="37">
        <v>28</v>
      </c>
      <c s="36">
        <v>0</v>
      </c>
      <c s="36">
        <f>ROUND(G1538*H1538,6)</f>
      </c>
      <c r="L1538" s="38">
        <v>0</v>
      </c>
      <c s="32">
        <f>ROUND(ROUND(L1538,2)*ROUND(G1538,3),2)</f>
      </c>
      <c s="36" t="s">
        <v>98</v>
      </c>
      <c>
        <f>(M1538*21)/100</f>
      </c>
      <c t="s">
        <v>28</v>
      </c>
    </row>
    <row r="1539" spans="1:5" ht="25.5">
      <c r="A1539" s="35" t="s">
        <v>55</v>
      </c>
      <c r="E1539" s="39" t="s">
        <v>6907</v>
      </c>
    </row>
    <row r="1540" spans="1:5" ht="12.75">
      <c r="A1540" s="35" t="s">
        <v>56</v>
      </c>
      <c r="E1540" s="40" t="s">
        <v>5</v>
      </c>
    </row>
    <row r="1541" spans="1:5" ht="12.75">
      <c r="A1541" t="s">
        <v>57</v>
      </c>
      <c r="E1541" s="39" t="s">
        <v>5</v>
      </c>
    </row>
    <row r="1542" spans="1:16" ht="25.5">
      <c r="A1542" t="s">
        <v>50</v>
      </c>
      <c s="34" t="s">
        <v>3336</v>
      </c>
      <c s="34" t="s">
        <v>6908</v>
      </c>
      <c s="35" t="s">
        <v>5</v>
      </c>
      <c s="6" t="s">
        <v>6909</v>
      </c>
      <c s="36" t="s">
        <v>85</v>
      </c>
      <c s="37">
        <v>5</v>
      </c>
      <c s="36">
        <v>0</v>
      </c>
      <c s="36">
        <f>ROUND(G1542*H1542,6)</f>
      </c>
      <c r="L1542" s="38">
        <v>0</v>
      </c>
      <c s="32">
        <f>ROUND(ROUND(L1542,2)*ROUND(G1542,3),2)</f>
      </c>
      <c s="36" t="s">
        <v>98</v>
      </c>
      <c>
        <f>(M1542*21)/100</f>
      </c>
      <c t="s">
        <v>28</v>
      </c>
    </row>
    <row r="1543" spans="1:5" ht="25.5">
      <c r="A1543" s="35" t="s">
        <v>55</v>
      </c>
      <c r="E1543" s="39" t="s">
        <v>6909</v>
      </c>
    </row>
    <row r="1544" spans="1:5" ht="12.75">
      <c r="A1544" s="35" t="s">
        <v>56</v>
      </c>
      <c r="E1544" s="40" t="s">
        <v>5</v>
      </c>
    </row>
    <row r="1545" spans="1:5" ht="12.75">
      <c r="A1545" t="s">
        <v>57</v>
      </c>
      <c r="E1545" s="39" t="s">
        <v>5</v>
      </c>
    </row>
    <row r="1546" spans="1:16" ht="25.5">
      <c r="A1546" t="s">
        <v>50</v>
      </c>
      <c s="34" t="s">
        <v>3340</v>
      </c>
      <c s="34" t="s">
        <v>6910</v>
      </c>
      <c s="35" t="s">
        <v>5</v>
      </c>
      <c s="6" t="s">
        <v>6911</v>
      </c>
      <c s="36" t="s">
        <v>85</v>
      </c>
      <c s="37">
        <v>3</v>
      </c>
      <c s="36">
        <v>0</v>
      </c>
      <c s="36">
        <f>ROUND(G1546*H1546,6)</f>
      </c>
      <c r="L1546" s="38">
        <v>0</v>
      </c>
      <c s="32">
        <f>ROUND(ROUND(L1546,2)*ROUND(G1546,3),2)</f>
      </c>
      <c s="36" t="s">
        <v>98</v>
      </c>
      <c>
        <f>(M1546*21)/100</f>
      </c>
      <c t="s">
        <v>28</v>
      </c>
    </row>
    <row r="1547" spans="1:5" ht="25.5">
      <c r="A1547" s="35" t="s">
        <v>55</v>
      </c>
      <c r="E1547" s="39" t="s">
        <v>6911</v>
      </c>
    </row>
    <row r="1548" spans="1:5" ht="12.75">
      <c r="A1548" s="35" t="s">
        <v>56</v>
      </c>
      <c r="E1548" s="40" t="s">
        <v>5</v>
      </c>
    </row>
    <row r="1549" spans="1:5" ht="12.75">
      <c r="A1549" t="s">
        <v>57</v>
      </c>
      <c r="E1549" s="39" t="s">
        <v>5</v>
      </c>
    </row>
    <row r="1550" spans="1:16" ht="25.5">
      <c r="A1550" t="s">
        <v>50</v>
      </c>
      <c s="34" t="s">
        <v>1523</v>
      </c>
      <c s="34" t="s">
        <v>6912</v>
      </c>
      <c s="35" t="s">
        <v>5</v>
      </c>
      <c s="6" t="s">
        <v>6913</v>
      </c>
      <c s="36" t="s">
        <v>85</v>
      </c>
      <c s="37">
        <v>15</v>
      </c>
      <c s="36">
        <v>0</v>
      </c>
      <c s="36">
        <f>ROUND(G1550*H1550,6)</f>
      </c>
      <c r="L1550" s="38">
        <v>0</v>
      </c>
      <c s="32">
        <f>ROUND(ROUND(L1550,2)*ROUND(G1550,3),2)</f>
      </c>
      <c s="36" t="s">
        <v>98</v>
      </c>
      <c>
        <f>(M1550*21)/100</f>
      </c>
      <c t="s">
        <v>28</v>
      </c>
    </row>
    <row r="1551" spans="1:5" ht="25.5">
      <c r="A1551" s="35" t="s">
        <v>55</v>
      </c>
      <c r="E1551" s="39" t="s">
        <v>6913</v>
      </c>
    </row>
    <row r="1552" spans="1:5" ht="12.75">
      <c r="A1552" s="35" t="s">
        <v>56</v>
      </c>
      <c r="E1552" s="40" t="s">
        <v>5</v>
      </c>
    </row>
    <row r="1553" spans="1:5" ht="12.75">
      <c r="A1553" t="s">
        <v>57</v>
      </c>
      <c r="E1553" s="39" t="s">
        <v>5</v>
      </c>
    </row>
    <row r="1554" spans="1:16" ht="25.5">
      <c r="A1554" t="s">
        <v>50</v>
      </c>
      <c s="34" t="s">
        <v>3344</v>
      </c>
      <c s="34" t="s">
        <v>6914</v>
      </c>
      <c s="35" t="s">
        <v>5</v>
      </c>
      <c s="6" t="s">
        <v>6915</v>
      </c>
      <c s="36" t="s">
        <v>85</v>
      </c>
      <c s="37">
        <v>6</v>
      </c>
      <c s="36">
        <v>0</v>
      </c>
      <c s="36">
        <f>ROUND(G1554*H1554,6)</f>
      </c>
      <c r="L1554" s="38">
        <v>0</v>
      </c>
      <c s="32">
        <f>ROUND(ROUND(L1554,2)*ROUND(G1554,3),2)</f>
      </c>
      <c s="36" t="s">
        <v>98</v>
      </c>
      <c>
        <f>(M1554*21)/100</f>
      </c>
      <c t="s">
        <v>28</v>
      </c>
    </row>
    <row r="1555" spans="1:5" ht="25.5">
      <c r="A1555" s="35" t="s">
        <v>55</v>
      </c>
      <c r="E1555" s="39" t="s">
        <v>6915</v>
      </c>
    </row>
    <row r="1556" spans="1:5" ht="12.75">
      <c r="A1556" s="35" t="s">
        <v>56</v>
      </c>
      <c r="E1556" s="40" t="s">
        <v>5</v>
      </c>
    </row>
    <row r="1557" spans="1:5" ht="12.75">
      <c r="A1557" t="s">
        <v>57</v>
      </c>
      <c r="E1557" s="39" t="s">
        <v>5</v>
      </c>
    </row>
    <row r="1558" spans="1:16" ht="12.75">
      <c r="A1558" t="s">
        <v>50</v>
      </c>
      <c s="34" t="s">
        <v>3348</v>
      </c>
      <c s="34" t="s">
        <v>6916</v>
      </c>
      <c s="35" t="s">
        <v>5</v>
      </c>
      <c s="6" t="s">
        <v>6917</v>
      </c>
      <c s="36" t="s">
        <v>85</v>
      </c>
      <c s="37">
        <v>8</v>
      </c>
      <c s="36">
        <v>0</v>
      </c>
      <c s="36">
        <f>ROUND(G1558*H1558,6)</f>
      </c>
      <c r="L1558" s="38">
        <v>0</v>
      </c>
      <c s="32">
        <f>ROUND(ROUND(L1558,2)*ROUND(G1558,3),2)</f>
      </c>
      <c s="36" t="s">
        <v>98</v>
      </c>
      <c>
        <f>(M1558*21)/100</f>
      </c>
      <c t="s">
        <v>28</v>
      </c>
    </row>
    <row r="1559" spans="1:5" ht="12.75">
      <c r="A1559" s="35" t="s">
        <v>55</v>
      </c>
      <c r="E1559" s="39" t="s">
        <v>6917</v>
      </c>
    </row>
    <row r="1560" spans="1:5" ht="12.75">
      <c r="A1560" s="35" t="s">
        <v>56</v>
      </c>
      <c r="E1560" s="40" t="s">
        <v>5</v>
      </c>
    </row>
    <row r="1561" spans="1:5" ht="12.75">
      <c r="A1561" t="s">
        <v>57</v>
      </c>
      <c r="E1561" s="39" t="s">
        <v>5</v>
      </c>
    </row>
    <row r="1562" spans="1:16" ht="25.5">
      <c r="A1562" t="s">
        <v>50</v>
      </c>
      <c s="34" t="s">
        <v>3352</v>
      </c>
      <c s="34" t="s">
        <v>6918</v>
      </c>
      <c s="35" t="s">
        <v>5</v>
      </c>
      <c s="6" t="s">
        <v>6919</v>
      </c>
      <c s="36" t="s">
        <v>85</v>
      </c>
      <c s="37">
        <v>12</v>
      </c>
      <c s="36">
        <v>0</v>
      </c>
      <c s="36">
        <f>ROUND(G1562*H1562,6)</f>
      </c>
      <c r="L1562" s="38">
        <v>0</v>
      </c>
      <c s="32">
        <f>ROUND(ROUND(L1562,2)*ROUND(G1562,3),2)</f>
      </c>
      <c s="36" t="s">
        <v>98</v>
      </c>
      <c>
        <f>(M1562*21)/100</f>
      </c>
      <c t="s">
        <v>28</v>
      </c>
    </row>
    <row r="1563" spans="1:5" ht="38.25">
      <c r="A1563" s="35" t="s">
        <v>55</v>
      </c>
      <c r="E1563" s="39" t="s">
        <v>6920</v>
      </c>
    </row>
    <row r="1564" spans="1:5" ht="12.75">
      <c r="A1564" s="35" t="s">
        <v>56</v>
      </c>
      <c r="E1564" s="40" t="s">
        <v>5</v>
      </c>
    </row>
    <row r="1565" spans="1:5" ht="12.75">
      <c r="A1565" t="s">
        <v>57</v>
      </c>
      <c r="E1565" s="39" t="s">
        <v>5</v>
      </c>
    </row>
    <row r="1566" spans="1:16" ht="12.75">
      <c r="A1566" t="s">
        <v>50</v>
      </c>
      <c s="34" t="s">
        <v>3356</v>
      </c>
      <c s="34" t="s">
        <v>6921</v>
      </c>
      <c s="35" t="s">
        <v>5</v>
      </c>
      <c s="6" t="s">
        <v>6922</v>
      </c>
      <c s="36" t="s">
        <v>168</v>
      </c>
      <c s="37">
        <v>16</v>
      </c>
      <c s="36">
        <v>0</v>
      </c>
      <c s="36">
        <f>ROUND(G1566*H1566,6)</f>
      </c>
      <c r="L1566" s="38">
        <v>0</v>
      </c>
      <c s="32">
        <f>ROUND(ROUND(L1566,2)*ROUND(G1566,3),2)</f>
      </c>
      <c s="36" t="s">
        <v>98</v>
      </c>
      <c>
        <f>(M1566*21)/100</f>
      </c>
      <c t="s">
        <v>28</v>
      </c>
    </row>
    <row r="1567" spans="1:5" ht="12.75">
      <c r="A1567" s="35" t="s">
        <v>55</v>
      </c>
      <c r="E1567" s="39" t="s">
        <v>6922</v>
      </c>
    </row>
    <row r="1568" spans="1:5" ht="12.75">
      <c r="A1568" s="35" t="s">
        <v>56</v>
      </c>
      <c r="E1568" s="40" t="s">
        <v>5</v>
      </c>
    </row>
    <row r="1569" spans="1:5" ht="12.75">
      <c r="A1569" t="s">
        <v>57</v>
      </c>
      <c r="E1569" s="39" t="s">
        <v>5</v>
      </c>
    </row>
    <row r="1570" spans="1:16" ht="38.25">
      <c r="A1570" t="s">
        <v>50</v>
      </c>
      <c s="34" t="s">
        <v>3360</v>
      </c>
      <c s="34" t="s">
        <v>6923</v>
      </c>
      <c s="35" t="s">
        <v>5</v>
      </c>
      <c s="6" t="s">
        <v>6924</v>
      </c>
      <c s="36" t="s">
        <v>85</v>
      </c>
      <c s="37">
        <v>5</v>
      </c>
      <c s="36">
        <v>0</v>
      </c>
      <c s="36">
        <f>ROUND(G1570*H1570,6)</f>
      </c>
      <c r="L1570" s="38">
        <v>0</v>
      </c>
      <c s="32">
        <f>ROUND(ROUND(L1570,2)*ROUND(G1570,3),2)</f>
      </c>
      <c s="36" t="s">
        <v>98</v>
      </c>
      <c>
        <f>(M1570*21)/100</f>
      </c>
      <c t="s">
        <v>28</v>
      </c>
    </row>
    <row r="1571" spans="1:5" ht="38.25">
      <c r="A1571" s="35" t="s">
        <v>55</v>
      </c>
      <c r="E1571" s="39" t="s">
        <v>6925</v>
      </c>
    </row>
    <row r="1572" spans="1:5" ht="12.75">
      <c r="A1572" s="35" t="s">
        <v>56</v>
      </c>
      <c r="E1572" s="40" t="s">
        <v>5</v>
      </c>
    </row>
    <row r="1573" spans="1:5" ht="12.75">
      <c r="A1573" t="s">
        <v>57</v>
      </c>
      <c r="E1573" s="39" t="s">
        <v>5</v>
      </c>
    </row>
    <row r="1574" spans="1:16" ht="12.75">
      <c r="A1574" t="s">
        <v>50</v>
      </c>
      <c s="34" t="s">
        <v>3364</v>
      </c>
      <c s="34" t="s">
        <v>6926</v>
      </c>
      <c s="35" t="s">
        <v>5</v>
      </c>
      <c s="6" t="s">
        <v>6927</v>
      </c>
      <c s="36" t="s">
        <v>85</v>
      </c>
      <c s="37">
        <v>6</v>
      </c>
      <c s="36">
        <v>0</v>
      </c>
      <c s="36">
        <f>ROUND(G1574*H1574,6)</f>
      </c>
      <c r="L1574" s="38">
        <v>0</v>
      </c>
      <c s="32">
        <f>ROUND(ROUND(L1574,2)*ROUND(G1574,3),2)</f>
      </c>
      <c s="36" t="s">
        <v>98</v>
      </c>
      <c>
        <f>(M1574*21)/100</f>
      </c>
      <c t="s">
        <v>28</v>
      </c>
    </row>
    <row r="1575" spans="1:5" ht="12.75">
      <c r="A1575" s="35" t="s">
        <v>55</v>
      </c>
      <c r="E1575" s="39" t="s">
        <v>6927</v>
      </c>
    </row>
    <row r="1576" spans="1:5" ht="12.75">
      <c r="A1576" s="35" t="s">
        <v>56</v>
      </c>
      <c r="E1576" s="40" t="s">
        <v>5</v>
      </c>
    </row>
    <row r="1577" spans="1:5" ht="12.75">
      <c r="A1577" t="s">
        <v>57</v>
      </c>
      <c r="E1577" s="39" t="s">
        <v>5</v>
      </c>
    </row>
    <row r="1578" spans="1:16" ht="12.75">
      <c r="A1578" t="s">
        <v>50</v>
      </c>
      <c s="34" t="s">
        <v>3368</v>
      </c>
      <c s="34" t="s">
        <v>6928</v>
      </c>
      <c s="35" t="s">
        <v>5</v>
      </c>
      <c s="6" t="s">
        <v>6929</v>
      </c>
      <c s="36" t="s">
        <v>85</v>
      </c>
      <c s="37">
        <v>1</v>
      </c>
      <c s="36">
        <v>0</v>
      </c>
      <c s="36">
        <f>ROUND(G1578*H1578,6)</f>
      </c>
      <c r="L1578" s="38">
        <v>0</v>
      </c>
      <c s="32">
        <f>ROUND(ROUND(L1578,2)*ROUND(G1578,3),2)</f>
      </c>
      <c s="36" t="s">
        <v>98</v>
      </c>
      <c>
        <f>(M1578*21)/100</f>
      </c>
      <c t="s">
        <v>28</v>
      </c>
    </row>
    <row r="1579" spans="1:5" ht="12.75">
      <c r="A1579" s="35" t="s">
        <v>55</v>
      </c>
      <c r="E1579" s="39" t="s">
        <v>6929</v>
      </c>
    </row>
    <row r="1580" spans="1:5" ht="12.75">
      <c r="A1580" s="35" t="s">
        <v>56</v>
      </c>
      <c r="E1580" s="40" t="s">
        <v>5</v>
      </c>
    </row>
    <row r="1581" spans="1:5" ht="12.75">
      <c r="A1581" t="s">
        <v>57</v>
      </c>
      <c r="E1581" s="39" t="s">
        <v>5</v>
      </c>
    </row>
    <row r="1582" spans="1:13" ht="12.75">
      <c r="A1582" t="s">
        <v>47</v>
      </c>
      <c r="C1582" s="31" t="s">
        <v>251</v>
      </c>
      <c r="E1582" s="33" t="s">
        <v>6930</v>
      </c>
      <c r="J1582" s="32">
        <f>0</f>
      </c>
      <c s="32">
        <f>0</f>
      </c>
      <c s="32">
        <f>0+L1583+L1587+L1591+L1595+L1599+L1603+L1607+L1611+L1615+L1619+L1623+L1627+L1631+L1635+L1639</f>
      </c>
      <c s="32">
        <f>0+M1583+M1587+M1591+M1595+M1599+M1603+M1607+M1611+M1615+M1619+M1623+M1627+M1631+M1635+M1639</f>
      </c>
    </row>
    <row r="1583" spans="1:16" ht="25.5">
      <c r="A1583" t="s">
        <v>50</v>
      </c>
      <c s="34" t="s">
        <v>1527</v>
      </c>
      <c s="34" t="s">
        <v>6931</v>
      </c>
      <c s="35" t="s">
        <v>5</v>
      </c>
      <c s="6" t="s">
        <v>6932</v>
      </c>
      <c s="36" t="s">
        <v>85</v>
      </c>
      <c s="37">
        <v>1</v>
      </c>
      <c s="36">
        <v>0</v>
      </c>
      <c s="36">
        <f>ROUND(G1583*H1583,6)</f>
      </c>
      <c r="L1583" s="38">
        <v>0</v>
      </c>
      <c s="32">
        <f>ROUND(ROUND(L1583,2)*ROUND(G1583,3),2)</f>
      </c>
      <c s="36" t="s">
        <v>98</v>
      </c>
      <c>
        <f>(M1583*21)/100</f>
      </c>
      <c t="s">
        <v>28</v>
      </c>
    </row>
    <row r="1584" spans="1:5" ht="25.5">
      <c r="A1584" s="35" t="s">
        <v>55</v>
      </c>
      <c r="E1584" s="39" t="s">
        <v>6932</v>
      </c>
    </row>
    <row r="1585" spans="1:5" ht="12.75">
      <c r="A1585" s="35" t="s">
        <v>56</v>
      </c>
      <c r="E1585" s="40" t="s">
        <v>5</v>
      </c>
    </row>
    <row r="1586" spans="1:5" ht="12.75">
      <c r="A1586" t="s">
        <v>57</v>
      </c>
      <c r="E1586" s="39" t="s">
        <v>5</v>
      </c>
    </row>
    <row r="1587" spans="1:16" ht="12.75">
      <c r="A1587" t="s">
        <v>50</v>
      </c>
      <c s="34" t="s">
        <v>3372</v>
      </c>
      <c s="34" t="s">
        <v>6933</v>
      </c>
      <c s="35" t="s">
        <v>5</v>
      </c>
      <c s="6" t="s">
        <v>6934</v>
      </c>
      <c s="36" t="s">
        <v>85</v>
      </c>
      <c s="37">
        <v>2</v>
      </c>
      <c s="36">
        <v>0</v>
      </c>
      <c s="36">
        <f>ROUND(G1587*H1587,6)</f>
      </c>
      <c r="L1587" s="38">
        <v>0</v>
      </c>
      <c s="32">
        <f>ROUND(ROUND(L1587,2)*ROUND(G1587,3),2)</f>
      </c>
      <c s="36" t="s">
        <v>98</v>
      </c>
      <c>
        <f>(M1587*21)/100</f>
      </c>
      <c t="s">
        <v>28</v>
      </c>
    </row>
    <row r="1588" spans="1:5" ht="12.75">
      <c r="A1588" s="35" t="s">
        <v>55</v>
      </c>
      <c r="E1588" s="39" t="s">
        <v>6934</v>
      </c>
    </row>
    <row r="1589" spans="1:5" ht="12.75">
      <c r="A1589" s="35" t="s">
        <v>56</v>
      </c>
      <c r="E1589" s="40" t="s">
        <v>5</v>
      </c>
    </row>
    <row r="1590" spans="1:5" ht="12.75">
      <c r="A1590" t="s">
        <v>57</v>
      </c>
      <c r="E1590" s="39" t="s">
        <v>5</v>
      </c>
    </row>
    <row r="1591" spans="1:16" ht="12.75">
      <c r="A1591" t="s">
        <v>50</v>
      </c>
      <c s="34" t="s">
        <v>3376</v>
      </c>
      <c s="34" t="s">
        <v>6935</v>
      </c>
      <c s="35" t="s">
        <v>5</v>
      </c>
      <c s="6" t="s">
        <v>6936</v>
      </c>
      <c s="36" t="s">
        <v>85</v>
      </c>
      <c s="37">
        <v>2</v>
      </c>
      <c s="36">
        <v>0</v>
      </c>
      <c s="36">
        <f>ROUND(G1591*H1591,6)</f>
      </c>
      <c r="L1591" s="38">
        <v>0</v>
      </c>
      <c s="32">
        <f>ROUND(ROUND(L1591,2)*ROUND(G1591,3),2)</f>
      </c>
      <c s="36" t="s">
        <v>98</v>
      </c>
      <c>
        <f>(M1591*21)/100</f>
      </c>
      <c t="s">
        <v>28</v>
      </c>
    </row>
    <row r="1592" spans="1:5" ht="12.75">
      <c r="A1592" s="35" t="s">
        <v>55</v>
      </c>
      <c r="E1592" s="39" t="s">
        <v>6936</v>
      </c>
    </row>
    <row r="1593" spans="1:5" ht="12.75">
      <c r="A1593" s="35" t="s">
        <v>56</v>
      </c>
      <c r="E1593" s="40" t="s">
        <v>5</v>
      </c>
    </row>
    <row r="1594" spans="1:5" ht="12.75">
      <c r="A1594" t="s">
        <v>57</v>
      </c>
      <c r="E1594" s="39" t="s">
        <v>5</v>
      </c>
    </row>
    <row r="1595" spans="1:16" ht="12.75">
      <c r="A1595" t="s">
        <v>50</v>
      </c>
      <c s="34" t="s">
        <v>3380</v>
      </c>
      <c s="34" t="s">
        <v>6937</v>
      </c>
      <c s="35" t="s">
        <v>5</v>
      </c>
      <c s="6" t="s">
        <v>6938</v>
      </c>
      <c s="36" t="s">
        <v>85</v>
      </c>
      <c s="37">
        <v>1</v>
      </c>
      <c s="36">
        <v>0</v>
      </c>
      <c s="36">
        <f>ROUND(G1595*H1595,6)</f>
      </c>
      <c r="L1595" s="38">
        <v>0</v>
      </c>
      <c s="32">
        <f>ROUND(ROUND(L1595,2)*ROUND(G1595,3),2)</f>
      </c>
      <c s="36" t="s">
        <v>98</v>
      </c>
      <c>
        <f>(M1595*21)/100</f>
      </c>
      <c t="s">
        <v>28</v>
      </c>
    </row>
    <row r="1596" spans="1:5" ht="12.75">
      <c r="A1596" s="35" t="s">
        <v>55</v>
      </c>
      <c r="E1596" s="39" t="s">
        <v>6938</v>
      </c>
    </row>
    <row r="1597" spans="1:5" ht="12.75">
      <c r="A1597" s="35" t="s">
        <v>56</v>
      </c>
      <c r="E1597" s="40" t="s">
        <v>5</v>
      </c>
    </row>
    <row r="1598" spans="1:5" ht="12.75">
      <c r="A1598" t="s">
        <v>57</v>
      </c>
      <c r="E1598" s="39" t="s">
        <v>5</v>
      </c>
    </row>
    <row r="1599" spans="1:16" ht="25.5">
      <c r="A1599" t="s">
        <v>50</v>
      </c>
      <c s="34" t="s">
        <v>1531</v>
      </c>
      <c s="34" t="s">
        <v>6939</v>
      </c>
      <c s="35" t="s">
        <v>5</v>
      </c>
      <c s="6" t="s">
        <v>6940</v>
      </c>
      <c s="36" t="s">
        <v>85</v>
      </c>
      <c s="37">
        <v>1</v>
      </c>
      <c s="36">
        <v>0</v>
      </c>
      <c s="36">
        <f>ROUND(G1599*H1599,6)</f>
      </c>
      <c r="L1599" s="38">
        <v>0</v>
      </c>
      <c s="32">
        <f>ROUND(ROUND(L1599,2)*ROUND(G1599,3),2)</f>
      </c>
      <c s="36" t="s">
        <v>98</v>
      </c>
      <c>
        <f>(M1599*21)/100</f>
      </c>
      <c t="s">
        <v>28</v>
      </c>
    </row>
    <row r="1600" spans="1:5" ht="25.5">
      <c r="A1600" s="35" t="s">
        <v>55</v>
      </c>
      <c r="E1600" s="39" t="s">
        <v>6940</v>
      </c>
    </row>
    <row r="1601" spans="1:5" ht="12.75">
      <c r="A1601" s="35" t="s">
        <v>56</v>
      </c>
      <c r="E1601" s="40" t="s">
        <v>5</v>
      </c>
    </row>
    <row r="1602" spans="1:5" ht="12.75">
      <c r="A1602" t="s">
        <v>57</v>
      </c>
      <c r="E1602" s="39" t="s">
        <v>5</v>
      </c>
    </row>
    <row r="1603" spans="1:16" ht="25.5">
      <c r="A1603" t="s">
        <v>50</v>
      </c>
      <c s="34" t="s">
        <v>3384</v>
      </c>
      <c s="34" t="s">
        <v>6941</v>
      </c>
      <c s="35" t="s">
        <v>5</v>
      </c>
      <c s="6" t="s">
        <v>6942</v>
      </c>
      <c s="36" t="s">
        <v>85</v>
      </c>
      <c s="37">
        <v>1</v>
      </c>
      <c s="36">
        <v>0</v>
      </c>
      <c s="36">
        <f>ROUND(G1603*H1603,6)</f>
      </c>
      <c r="L1603" s="38">
        <v>0</v>
      </c>
      <c s="32">
        <f>ROUND(ROUND(L1603,2)*ROUND(G1603,3),2)</f>
      </c>
      <c s="36" t="s">
        <v>98</v>
      </c>
      <c>
        <f>(M1603*21)/100</f>
      </c>
      <c t="s">
        <v>28</v>
      </c>
    </row>
    <row r="1604" spans="1:5" ht="25.5">
      <c r="A1604" s="35" t="s">
        <v>55</v>
      </c>
      <c r="E1604" s="39" t="s">
        <v>6942</v>
      </c>
    </row>
    <row r="1605" spans="1:5" ht="12.75">
      <c r="A1605" s="35" t="s">
        <v>56</v>
      </c>
      <c r="E1605" s="40" t="s">
        <v>5</v>
      </c>
    </row>
    <row r="1606" spans="1:5" ht="12.75">
      <c r="A1606" t="s">
        <v>57</v>
      </c>
      <c r="E1606" s="39" t="s">
        <v>5</v>
      </c>
    </row>
    <row r="1607" spans="1:16" ht="12.75">
      <c r="A1607" t="s">
        <v>50</v>
      </c>
      <c s="34" t="s">
        <v>3387</v>
      </c>
      <c s="34" t="s">
        <v>6943</v>
      </c>
      <c s="35" t="s">
        <v>5</v>
      </c>
      <c s="6" t="s">
        <v>6944</v>
      </c>
      <c s="36" t="s">
        <v>85</v>
      </c>
      <c s="37">
        <v>1</v>
      </c>
      <c s="36">
        <v>0</v>
      </c>
      <c s="36">
        <f>ROUND(G1607*H1607,6)</f>
      </c>
      <c r="L1607" s="38">
        <v>0</v>
      </c>
      <c s="32">
        <f>ROUND(ROUND(L1607,2)*ROUND(G1607,3),2)</f>
      </c>
      <c s="36" t="s">
        <v>98</v>
      </c>
      <c>
        <f>(M1607*21)/100</f>
      </c>
      <c t="s">
        <v>28</v>
      </c>
    </row>
    <row r="1608" spans="1:5" ht="12.75">
      <c r="A1608" s="35" t="s">
        <v>55</v>
      </c>
      <c r="E1608" s="39" t="s">
        <v>6944</v>
      </c>
    </row>
    <row r="1609" spans="1:5" ht="12.75">
      <c r="A1609" s="35" t="s">
        <v>56</v>
      </c>
      <c r="E1609" s="40" t="s">
        <v>5</v>
      </c>
    </row>
    <row r="1610" spans="1:5" ht="12.75">
      <c r="A1610" t="s">
        <v>57</v>
      </c>
      <c r="E1610" s="39" t="s">
        <v>5</v>
      </c>
    </row>
    <row r="1611" spans="1:16" ht="12.75">
      <c r="A1611" t="s">
        <v>50</v>
      </c>
      <c s="34" t="s">
        <v>1535</v>
      </c>
      <c s="34" t="s">
        <v>6945</v>
      </c>
      <c s="35" t="s">
        <v>5</v>
      </c>
      <c s="6" t="s">
        <v>6946</v>
      </c>
      <c s="36" t="s">
        <v>85</v>
      </c>
      <c s="37">
        <v>2</v>
      </c>
      <c s="36">
        <v>0</v>
      </c>
      <c s="36">
        <f>ROUND(G1611*H1611,6)</f>
      </c>
      <c r="L1611" s="38">
        <v>0</v>
      </c>
      <c s="32">
        <f>ROUND(ROUND(L1611,2)*ROUND(G1611,3),2)</f>
      </c>
      <c s="36" t="s">
        <v>98</v>
      </c>
      <c>
        <f>(M1611*21)/100</f>
      </c>
      <c t="s">
        <v>28</v>
      </c>
    </row>
    <row r="1612" spans="1:5" ht="12.75">
      <c r="A1612" s="35" t="s">
        <v>55</v>
      </c>
      <c r="E1612" s="39" t="s">
        <v>6946</v>
      </c>
    </row>
    <row r="1613" spans="1:5" ht="12.75">
      <c r="A1613" s="35" t="s">
        <v>56</v>
      </c>
      <c r="E1613" s="40" t="s">
        <v>5</v>
      </c>
    </row>
    <row r="1614" spans="1:5" ht="12.75">
      <c r="A1614" t="s">
        <v>57</v>
      </c>
      <c r="E1614" s="39" t="s">
        <v>5</v>
      </c>
    </row>
    <row r="1615" spans="1:16" ht="12.75">
      <c r="A1615" t="s">
        <v>50</v>
      </c>
      <c s="34" t="s">
        <v>3391</v>
      </c>
      <c s="34" t="s">
        <v>6947</v>
      </c>
      <c s="35" t="s">
        <v>5</v>
      </c>
      <c s="6" t="s">
        <v>6948</v>
      </c>
      <c s="36" t="s">
        <v>85</v>
      </c>
      <c s="37">
        <v>2</v>
      </c>
      <c s="36">
        <v>0</v>
      </c>
      <c s="36">
        <f>ROUND(G1615*H1615,6)</f>
      </c>
      <c r="L1615" s="38">
        <v>0</v>
      </c>
      <c s="32">
        <f>ROUND(ROUND(L1615,2)*ROUND(G1615,3),2)</f>
      </c>
      <c s="36" t="s">
        <v>98</v>
      </c>
      <c>
        <f>(M1615*21)/100</f>
      </c>
      <c t="s">
        <v>28</v>
      </c>
    </row>
    <row r="1616" spans="1:5" ht="12.75">
      <c r="A1616" s="35" t="s">
        <v>55</v>
      </c>
      <c r="E1616" s="39" t="s">
        <v>6948</v>
      </c>
    </row>
    <row r="1617" spans="1:5" ht="12.75">
      <c r="A1617" s="35" t="s">
        <v>56</v>
      </c>
      <c r="E1617" s="40" t="s">
        <v>5</v>
      </c>
    </row>
    <row r="1618" spans="1:5" ht="12.75">
      <c r="A1618" t="s">
        <v>57</v>
      </c>
      <c r="E1618" s="39" t="s">
        <v>5</v>
      </c>
    </row>
    <row r="1619" spans="1:16" ht="25.5">
      <c r="A1619" t="s">
        <v>50</v>
      </c>
      <c s="34" t="s">
        <v>3395</v>
      </c>
      <c s="34" t="s">
        <v>6949</v>
      </c>
      <c s="35" t="s">
        <v>5</v>
      </c>
      <c s="6" t="s">
        <v>6950</v>
      </c>
      <c s="36" t="s">
        <v>85</v>
      </c>
      <c s="37">
        <v>1</v>
      </c>
      <c s="36">
        <v>0</v>
      </c>
      <c s="36">
        <f>ROUND(G1619*H1619,6)</f>
      </c>
      <c r="L1619" s="38">
        <v>0</v>
      </c>
      <c s="32">
        <f>ROUND(ROUND(L1619,2)*ROUND(G1619,3),2)</f>
      </c>
      <c s="36" t="s">
        <v>98</v>
      </c>
      <c>
        <f>(M1619*21)/100</f>
      </c>
      <c t="s">
        <v>28</v>
      </c>
    </row>
    <row r="1620" spans="1:5" ht="25.5">
      <c r="A1620" s="35" t="s">
        <v>55</v>
      </c>
      <c r="E1620" s="39" t="s">
        <v>6950</v>
      </c>
    </row>
    <row r="1621" spans="1:5" ht="12.75">
      <c r="A1621" s="35" t="s">
        <v>56</v>
      </c>
      <c r="E1621" s="40" t="s">
        <v>5</v>
      </c>
    </row>
    <row r="1622" spans="1:5" ht="12.75">
      <c r="A1622" t="s">
        <v>57</v>
      </c>
      <c r="E1622" s="39" t="s">
        <v>5</v>
      </c>
    </row>
    <row r="1623" spans="1:16" ht="25.5">
      <c r="A1623" t="s">
        <v>50</v>
      </c>
      <c s="34" t="s">
        <v>3399</v>
      </c>
      <c s="34" t="s">
        <v>6951</v>
      </c>
      <c s="35" t="s">
        <v>5</v>
      </c>
      <c s="6" t="s">
        <v>6952</v>
      </c>
      <c s="36" t="s">
        <v>85</v>
      </c>
      <c s="37">
        <v>1</v>
      </c>
      <c s="36">
        <v>0</v>
      </c>
      <c s="36">
        <f>ROUND(G1623*H1623,6)</f>
      </c>
      <c r="L1623" s="38">
        <v>0</v>
      </c>
      <c s="32">
        <f>ROUND(ROUND(L1623,2)*ROUND(G1623,3),2)</f>
      </c>
      <c s="36" t="s">
        <v>98</v>
      </c>
      <c>
        <f>(M1623*21)/100</f>
      </c>
      <c t="s">
        <v>28</v>
      </c>
    </row>
    <row r="1624" spans="1:5" ht="25.5">
      <c r="A1624" s="35" t="s">
        <v>55</v>
      </c>
      <c r="E1624" s="39" t="s">
        <v>6952</v>
      </c>
    </row>
    <row r="1625" spans="1:5" ht="12.75">
      <c r="A1625" s="35" t="s">
        <v>56</v>
      </c>
      <c r="E1625" s="40" t="s">
        <v>5</v>
      </c>
    </row>
    <row r="1626" spans="1:5" ht="12.75">
      <c r="A1626" t="s">
        <v>57</v>
      </c>
      <c r="E1626" s="39" t="s">
        <v>5</v>
      </c>
    </row>
    <row r="1627" spans="1:16" ht="25.5">
      <c r="A1627" t="s">
        <v>50</v>
      </c>
      <c s="34" t="s">
        <v>3403</v>
      </c>
      <c s="34" t="s">
        <v>6953</v>
      </c>
      <c s="35" t="s">
        <v>5</v>
      </c>
      <c s="6" t="s">
        <v>6954</v>
      </c>
      <c s="36" t="s">
        <v>85</v>
      </c>
      <c s="37">
        <v>1</v>
      </c>
      <c s="36">
        <v>0</v>
      </c>
      <c s="36">
        <f>ROUND(G1627*H1627,6)</f>
      </c>
      <c r="L1627" s="38">
        <v>0</v>
      </c>
      <c s="32">
        <f>ROUND(ROUND(L1627,2)*ROUND(G1627,3),2)</f>
      </c>
      <c s="36" t="s">
        <v>98</v>
      </c>
      <c>
        <f>(M1627*21)/100</f>
      </c>
      <c t="s">
        <v>28</v>
      </c>
    </row>
    <row r="1628" spans="1:5" ht="25.5">
      <c r="A1628" s="35" t="s">
        <v>55</v>
      </c>
      <c r="E1628" s="39" t="s">
        <v>6954</v>
      </c>
    </row>
    <row r="1629" spans="1:5" ht="12.75">
      <c r="A1629" s="35" t="s">
        <v>56</v>
      </c>
      <c r="E1629" s="40" t="s">
        <v>5</v>
      </c>
    </row>
    <row r="1630" spans="1:5" ht="12.75">
      <c r="A1630" t="s">
        <v>57</v>
      </c>
      <c r="E1630" s="39" t="s">
        <v>5</v>
      </c>
    </row>
    <row r="1631" spans="1:16" ht="25.5">
      <c r="A1631" t="s">
        <v>50</v>
      </c>
      <c s="34" t="s">
        <v>1078</v>
      </c>
      <c s="34" t="s">
        <v>6955</v>
      </c>
      <c s="35" t="s">
        <v>5</v>
      </c>
      <c s="6" t="s">
        <v>6956</v>
      </c>
      <c s="36" t="s">
        <v>85</v>
      </c>
      <c s="37">
        <v>1</v>
      </c>
      <c s="36">
        <v>0</v>
      </c>
      <c s="36">
        <f>ROUND(G1631*H1631,6)</f>
      </c>
      <c r="L1631" s="38">
        <v>0</v>
      </c>
      <c s="32">
        <f>ROUND(ROUND(L1631,2)*ROUND(G1631,3),2)</f>
      </c>
      <c s="36" t="s">
        <v>98</v>
      </c>
      <c>
        <f>(M1631*21)/100</f>
      </c>
      <c t="s">
        <v>28</v>
      </c>
    </row>
    <row r="1632" spans="1:5" ht="25.5">
      <c r="A1632" s="35" t="s">
        <v>55</v>
      </c>
      <c r="E1632" s="39" t="s">
        <v>6956</v>
      </c>
    </row>
    <row r="1633" spans="1:5" ht="12.75">
      <c r="A1633" s="35" t="s">
        <v>56</v>
      </c>
      <c r="E1633" s="40" t="s">
        <v>5</v>
      </c>
    </row>
    <row r="1634" spans="1:5" ht="12.75">
      <c r="A1634" t="s">
        <v>57</v>
      </c>
      <c r="E1634" s="39" t="s">
        <v>5</v>
      </c>
    </row>
    <row r="1635" spans="1:16" ht="12.75">
      <c r="A1635" t="s">
        <v>50</v>
      </c>
      <c s="34" t="s">
        <v>3410</v>
      </c>
      <c s="34" t="s">
        <v>6957</v>
      </c>
      <c s="35" t="s">
        <v>5</v>
      </c>
      <c s="6" t="s">
        <v>6295</v>
      </c>
      <c s="36" t="s">
        <v>85</v>
      </c>
      <c s="37">
        <v>1</v>
      </c>
      <c s="36">
        <v>0</v>
      </c>
      <c s="36">
        <f>ROUND(G1635*H1635,6)</f>
      </c>
      <c r="L1635" s="38">
        <v>0</v>
      </c>
      <c s="32">
        <f>ROUND(ROUND(L1635,2)*ROUND(G1635,3),2)</f>
      </c>
      <c s="36" t="s">
        <v>316</v>
      </c>
      <c>
        <f>(M1635*21)/100</f>
      </c>
      <c t="s">
        <v>28</v>
      </c>
    </row>
    <row r="1636" spans="1:5" ht="12.75">
      <c r="A1636" s="35" t="s">
        <v>55</v>
      </c>
      <c r="E1636" s="39" t="s">
        <v>6295</v>
      </c>
    </row>
    <row r="1637" spans="1:5" ht="12.75">
      <c r="A1637" s="35" t="s">
        <v>56</v>
      </c>
      <c r="E1637" s="40" t="s">
        <v>5</v>
      </c>
    </row>
    <row r="1638" spans="1:5" ht="12.75">
      <c r="A1638" t="s">
        <v>57</v>
      </c>
      <c r="E1638" s="39" t="s">
        <v>5</v>
      </c>
    </row>
    <row r="1639" spans="1:16" ht="25.5">
      <c r="A1639" t="s">
        <v>50</v>
      </c>
      <c s="34" t="s">
        <v>3414</v>
      </c>
      <c s="34" t="s">
        <v>6958</v>
      </c>
      <c s="35" t="s">
        <v>5</v>
      </c>
      <c s="6" t="s">
        <v>6959</v>
      </c>
      <c s="36" t="s">
        <v>168</v>
      </c>
      <c s="37">
        <v>40</v>
      </c>
      <c s="36">
        <v>0</v>
      </c>
      <c s="36">
        <f>ROUND(G1639*H1639,6)</f>
      </c>
      <c r="L1639" s="38">
        <v>0</v>
      </c>
      <c s="32">
        <f>ROUND(ROUND(L1639,2)*ROUND(G1639,3),2)</f>
      </c>
      <c s="36" t="s">
        <v>98</v>
      </c>
      <c>
        <f>(M1639*21)/100</f>
      </c>
      <c t="s">
        <v>28</v>
      </c>
    </row>
    <row r="1640" spans="1:5" ht="25.5">
      <c r="A1640" s="35" t="s">
        <v>55</v>
      </c>
      <c r="E1640" s="39" t="s">
        <v>6959</v>
      </c>
    </row>
    <row r="1641" spans="1:5" ht="12.75">
      <c r="A1641" s="35" t="s">
        <v>56</v>
      </c>
      <c r="E1641" s="40" t="s">
        <v>5</v>
      </c>
    </row>
    <row r="1642" spans="1:5" ht="12.75">
      <c r="A1642" t="s">
        <v>57</v>
      </c>
      <c r="E1642" s="39" t="s">
        <v>5</v>
      </c>
    </row>
    <row r="1643" spans="1:13" ht="12.75">
      <c r="A1643" t="s">
        <v>47</v>
      </c>
      <c r="C1643" s="31" t="s">
        <v>260</v>
      </c>
      <c r="E1643" s="33" t="s">
        <v>6960</v>
      </c>
      <c r="J1643" s="32">
        <f>0</f>
      </c>
      <c s="32">
        <f>0</f>
      </c>
      <c s="32">
        <f>0+L1644+L1648+L1652+L1656+L1660+L1664+L1668+L1672+L1676+L1680+L1684+L1688+L1692+L1696+L1700+L1704+L1708+L1712+L1716+L1720+L1724+L1728+L1732</f>
      </c>
      <c s="32">
        <f>0+M1644+M1648+M1652+M1656+M1660+M1664+M1668+M1672+M1676+M1680+M1684+M1688+M1692+M1696+M1700+M1704+M1708+M1712+M1716+M1720+M1724+M1728+M1732</f>
      </c>
    </row>
    <row r="1644" spans="1:16" ht="12.75">
      <c r="A1644" t="s">
        <v>50</v>
      </c>
      <c s="34" t="s">
        <v>3419</v>
      </c>
      <c s="34" t="s">
        <v>6961</v>
      </c>
      <c s="35" t="s">
        <v>5</v>
      </c>
      <c s="6" t="s">
        <v>6962</v>
      </c>
      <c s="36" t="s">
        <v>85</v>
      </c>
      <c s="37">
        <v>1</v>
      </c>
      <c s="36">
        <v>0</v>
      </c>
      <c s="36">
        <f>ROUND(G1644*H1644,6)</f>
      </c>
      <c r="L1644" s="38">
        <v>0</v>
      </c>
      <c s="32">
        <f>ROUND(ROUND(L1644,2)*ROUND(G1644,3),2)</f>
      </c>
      <c s="36" t="s">
        <v>98</v>
      </c>
      <c>
        <f>(M1644*21)/100</f>
      </c>
      <c t="s">
        <v>28</v>
      </c>
    </row>
    <row r="1645" spans="1:5" ht="12.75">
      <c r="A1645" s="35" t="s">
        <v>55</v>
      </c>
      <c r="E1645" s="39" t="s">
        <v>6962</v>
      </c>
    </row>
    <row r="1646" spans="1:5" ht="12.75">
      <c r="A1646" s="35" t="s">
        <v>56</v>
      </c>
      <c r="E1646" s="40" t="s">
        <v>5</v>
      </c>
    </row>
    <row r="1647" spans="1:5" ht="12.75">
      <c r="A1647" t="s">
        <v>57</v>
      </c>
      <c r="E1647" s="39" t="s">
        <v>5</v>
      </c>
    </row>
    <row r="1648" spans="1:16" ht="25.5">
      <c r="A1648" t="s">
        <v>50</v>
      </c>
      <c s="34" t="s">
        <v>3423</v>
      </c>
      <c s="34" t="s">
        <v>6963</v>
      </c>
      <c s="35" t="s">
        <v>5</v>
      </c>
      <c s="6" t="s">
        <v>6964</v>
      </c>
      <c s="36" t="s">
        <v>85</v>
      </c>
      <c s="37">
        <v>1</v>
      </c>
      <c s="36">
        <v>0</v>
      </c>
      <c s="36">
        <f>ROUND(G1648*H1648,6)</f>
      </c>
      <c r="L1648" s="38">
        <v>0</v>
      </c>
      <c s="32">
        <f>ROUND(ROUND(L1648,2)*ROUND(G1648,3),2)</f>
      </c>
      <c s="36" t="s">
        <v>98</v>
      </c>
      <c>
        <f>(M1648*21)/100</f>
      </c>
      <c t="s">
        <v>28</v>
      </c>
    </row>
    <row r="1649" spans="1:5" ht="25.5">
      <c r="A1649" s="35" t="s">
        <v>55</v>
      </c>
      <c r="E1649" s="39" t="s">
        <v>6964</v>
      </c>
    </row>
    <row r="1650" spans="1:5" ht="12.75">
      <c r="A1650" s="35" t="s">
        <v>56</v>
      </c>
      <c r="E1650" s="40" t="s">
        <v>5</v>
      </c>
    </row>
    <row r="1651" spans="1:5" ht="12.75">
      <c r="A1651" t="s">
        <v>57</v>
      </c>
      <c r="E1651" s="39" t="s">
        <v>5</v>
      </c>
    </row>
    <row r="1652" spans="1:16" ht="12.75">
      <c r="A1652" t="s">
        <v>50</v>
      </c>
      <c s="34" t="s">
        <v>1539</v>
      </c>
      <c s="34" t="s">
        <v>6965</v>
      </c>
      <c s="35" t="s">
        <v>5</v>
      </c>
      <c s="6" t="s">
        <v>6966</v>
      </c>
      <c s="36" t="s">
        <v>85</v>
      </c>
      <c s="37">
        <v>1</v>
      </c>
      <c s="36">
        <v>0</v>
      </c>
      <c s="36">
        <f>ROUND(G1652*H1652,6)</f>
      </c>
      <c r="L1652" s="38">
        <v>0</v>
      </c>
      <c s="32">
        <f>ROUND(ROUND(L1652,2)*ROUND(G1652,3),2)</f>
      </c>
      <c s="36" t="s">
        <v>98</v>
      </c>
      <c>
        <f>(M1652*21)/100</f>
      </c>
      <c t="s">
        <v>28</v>
      </c>
    </row>
    <row r="1653" spans="1:5" ht="12.75">
      <c r="A1653" s="35" t="s">
        <v>55</v>
      </c>
      <c r="E1653" s="39" t="s">
        <v>6966</v>
      </c>
    </row>
    <row r="1654" spans="1:5" ht="12.75">
      <c r="A1654" s="35" t="s">
        <v>56</v>
      </c>
      <c r="E1654" s="40" t="s">
        <v>5</v>
      </c>
    </row>
    <row r="1655" spans="1:5" ht="12.75">
      <c r="A1655" t="s">
        <v>57</v>
      </c>
      <c r="E1655" s="39" t="s">
        <v>5</v>
      </c>
    </row>
    <row r="1656" spans="1:16" ht="12.75">
      <c r="A1656" t="s">
        <v>50</v>
      </c>
      <c s="34" t="s">
        <v>3427</v>
      </c>
      <c s="34" t="s">
        <v>6967</v>
      </c>
      <c s="35" t="s">
        <v>5</v>
      </c>
      <c s="6" t="s">
        <v>6968</v>
      </c>
      <c s="36" t="s">
        <v>85</v>
      </c>
      <c s="37">
        <v>1</v>
      </c>
      <c s="36">
        <v>0</v>
      </c>
      <c s="36">
        <f>ROUND(G1656*H1656,6)</f>
      </c>
      <c r="L1656" s="38">
        <v>0</v>
      </c>
      <c s="32">
        <f>ROUND(ROUND(L1656,2)*ROUND(G1656,3),2)</f>
      </c>
      <c s="36" t="s">
        <v>98</v>
      </c>
      <c>
        <f>(M1656*21)/100</f>
      </c>
      <c t="s">
        <v>28</v>
      </c>
    </row>
    <row r="1657" spans="1:5" ht="12.75">
      <c r="A1657" s="35" t="s">
        <v>55</v>
      </c>
      <c r="E1657" s="39" t="s">
        <v>6968</v>
      </c>
    </row>
    <row r="1658" spans="1:5" ht="12.75">
      <c r="A1658" s="35" t="s">
        <v>56</v>
      </c>
      <c r="E1658" s="40" t="s">
        <v>5</v>
      </c>
    </row>
    <row r="1659" spans="1:5" ht="12.75">
      <c r="A1659" t="s">
        <v>57</v>
      </c>
      <c r="E1659" s="39" t="s">
        <v>5</v>
      </c>
    </row>
    <row r="1660" spans="1:16" ht="12.75">
      <c r="A1660" t="s">
        <v>50</v>
      </c>
      <c s="34" t="s">
        <v>3432</v>
      </c>
      <c s="34" t="s">
        <v>6969</v>
      </c>
      <c s="35" t="s">
        <v>5</v>
      </c>
      <c s="6" t="s">
        <v>6970</v>
      </c>
      <c s="36" t="s">
        <v>85</v>
      </c>
      <c s="37">
        <v>1</v>
      </c>
      <c s="36">
        <v>0</v>
      </c>
      <c s="36">
        <f>ROUND(G1660*H1660,6)</f>
      </c>
      <c r="L1660" s="38">
        <v>0</v>
      </c>
      <c s="32">
        <f>ROUND(ROUND(L1660,2)*ROUND(G1660,3),2)</f>
      </c>
      <c s="36" t="s">
        <v>98</v>
      </c>
      <c>
        <f>(M1660*21)/100</f>
      </c>
      <c t="s">
        <v>28</v>
      </c>
    </row>
    <row r="1661" spans="1:5" ht="12.75">
      <c r="A1661" s="35" t="s">
        <v>55</v>
      </c>
      <c r="E1661" s="39" t="s">
        <v>6970</v>
      </c>
    </row>
    <row r="1662" spans="1:5" ht="12.75">
      <c r="A1662" s="35" t="s">
        <v>56</v>
      </c>
      <c r="E1662" s="40" t="s">
        <v>5</v>
      </c>
    </row>
    <row r="1663" spans="1:5" ht="12.75">
      <c r="A1663" t="s">
        <v>57</v>
      </c>
      <c r="E1663" s="39" t="s">
        <v>5</v>
      </c>
    </row>
    <row r="1664" spans="1:16" ht="12.75">
      <c r="A1664" t="s">
        <v>50</v>
      </c>
      <c s="34" t="s">
        <v>3437</v>
      </c>
      <c s="34" t="s">
        <v>6971</v>
      </c>
      <c s="35" t="s">
        <v>5</v>
      </c>
      <c s="6" t="s">
        <v>6972</v>
      </c>
      <c s="36" t="s">
        <v>85</v>
      </c>
      <c s="37">
        <v>2</v>
      </c>
      <c s="36">
        <v>0</v>
      </c>
      <c s="36">
        <f>ROUND(G1664*H1664,6)</f>
      </c>
      <c r="L1664" s="38">
        <v>0</v>
      </c>
      <c s="32">
        <f>ROUND(ROUND(L1664,2)*ROUND(G1664,3),2)</f>
      </c>
      <c s="36" t="s">
        <v>98</v>
      </c>
      <c>
        <f>(M1664*21)/100</f>
      </c>
      <c t="s">
        <v>28</v>
      </c>
    </row>
    <row r="1665" spans="1:5" ht="12.75">
      <c r="A1665" s="35" t="s">
        <v>55</v>
      </c>
      <c r="E1665" s="39" t="s">
        <v>6972</v>
      </c>
    </row>
    <row r="1666" spans="1:5" ht="12.75">
      <c r="A1666" s="35" t="s">
        <v>56</v>
      </c>
      <c r="E1666" s="40" t="s">
        <v>5</v>
      </c>
    </row>
    <row r="1667" spans="1:5" ht="12.75">
      <c r="A1667" t="s">
        <v>57</v>
      </c>
      <c r="E1667" s="39" t="s">
        <v>5</v>
      </c>
    </row>
    <row r="1668" spans="1:16" ht="12.75">
      <c r="A1668" t="s">
        <v>50</v>
      </c>
      <c s="34" t="s">
        <v>3441</v>
      </c>
      <c s="34" t="s">
        <v>6973</v>
      </c>
      <c s="35" t="s">
        <v>5</v>
      </c>
      <c s="6" t="s">
        <v>6974</v>
      </c>
      <c s="36" t="s">
        <v>85</v>
      </c>
      <c s="37">
        <v>1</v>
      </c>
      <c s="36">
        <v>0</v>
      </c>
      <c s="36">
        <f>ROUND(G1668*H1668,6)</f>
      </c>
      <c r="L1668" s="38">
        <v>0</v>
      </c>
      <c s="32">
        <f>ROUND(ROUND(L1668,2)*ROUND(G1668,3),2)</f>
      </c>
      <c s="36" t="s">
        <v>98</v>
      </c>
      <c>
        <f>(M1668*21)/100</f>
      </c>
      <c t="s">
        <v>28</v>
      </c>
    </row>
    <row r="1669" spans="1:5" ht="12.75">
      <c r="A1669" s="35" t="s">
        <v>55</v>
      </c>
      <c r="E1669" s="39" t="s">
        <v>6974</v>
      </c>
    </row>
    <row r="1670" spans="1:5" ht="12.75">
      <c r="A1670" s="35" t="s">
        <v>56</v>
      </c>
      <c r="E1670" s="40" t="s">
        <v>5</v>
      </c>
    </row>
    <row r="1671" spans="1:5" ht="12.75">
      <c r="A1671" t="s">
        <v>57</v>
      </c>
      <c r="E1671" s="39" t="s">
        <v>5</v>
      </c>
    </row>
    <row r="1672" spans="1:16" ht="12.75">
      <c r="A1672" t="s">
        <v>50</v>
      </c>
      <c s="34" t="s">
        <v>3445</v>
      </c>
      <c s="34" t="s">
        <v>6975</v>
      </c>
      <c s="35" t="s">
        <v>5</v>
      </c>
      <c s="6" t="s">
        <v>6976</v>
      </c>
      <c s="36" t="s">
        <v>85</v>
      </c>
      <c s="37">
        <v>2</v>
      </c>
      <c s="36">
        <v>0</v>
      </c>
      <c s="36">
        <f>ROUND(G1672*H1672,6)</f>
      </c>
      <c r="L1672" s="38">
        <v>0</v>
      </c>
      <c s="32">
        <f>ROUND(ROUND(L1672,2)*ROUND(G1672,3),2)</f>
      </c>
      <c s="36" t="s">
        <v>98</v>
      </c>
      <c>
        <f>(M1672*21)/100</f>
      </c>
      <c t="s">
        <v>28</v>
      </c>
    </row>
    <row r="1673" spans="1:5" ht="12.75">
      <c r="A1673" s="35" t="s">
        <v>55</v>
      </c>
      <c r="E1673" s="39" t="s">
        <v>6976</v>
      </c>
    </row>
    <row r="1674" spans="1:5" ht="12.75">
      <c r="A1674" s="35" t="s">
        <v>56</v>
      </c>
      <c r="E1674" s="40" t="s">
        <v>5</v>
      </c>
    </row>
    <row r="1675" spans="1:5" ht="12.75">
      <c r="A1675" t="s">
        <v>57</v>
      </c>
      <c r="E1675" s="39" t="s">
        <v>5</v>
      </c>
    </row>
    <row r="1676" spans="1:16" ht="12.75">
      <c r="A1676" t="s">
        <v>50</v>
      </c>
      <c s="34" t="s">
        <v>3449</v>
      </c>
      <c s="34" t="s">
        <v>6977</v>
      </c>
      <c s="35" t="s">
        <v>5</v>
      </c>
      <c s="6" t="s">
        <v>6978</v>
      </c>
      <c s="36" t="s">
        <v>85</v>
      </c>
      <c s="37">
        <v>2</v>
      </c>
      <c s="36">
        <v>0</v>
      </c>
      <c s="36">
        <f>ROUND(G1676*H1676,6)</f>
      </c>
      <c r="L1676" s="38">
        <v>0</v>
      </c>
      <c s="32">
        <f>ROUND(ROUND(L1676,2)*ROUND(G1676,3),2)</f>
      </c>
      <c s="36" t="s">
        <v>98</v>
      </c>
      <c>
        <f>(M1676*21)/100</f>
      </c>
      <c t="s">
        <v>28</v>
      </c>
    </row>
    <row r="1677" spans="1:5" ht="12.75">
      <c r="A1677" s="35" t="s">
        <v>55</v>
      </c>
      <c r="E1677" s="39" t="s">
        <v>6978</v>
      </c>
    </row>
    <row r="1678" spans="1:5" ht="12.75">
      <c r="A1678" s="35" t="s">
        <v>56</v>
      </c>
      <c r="E1678" s="40" t="s">
        <v>5</v>
      </c>
    </row>
    <row r="1679" spans="1:5" ht="12.75">
      <c r="A1679" t="s">
        <v>57</v>
      </c>
      <c r="E1679" s="39" t="s">
        <v>5</v>
      </c>
    </row>
    <row r="1680" spans="1:16" ht="12.75">
      <c r="A1680" t="s">
        <v>50</v>
      </c>
      <c s="34" t="s">
        <v>3453</v>
      </c>
      <c s="34" t="s">
        <v>6979</v>
      </c>
      <c s="35" t="s">
        <v>5</v>
      </c>
      <c s="6" t="s">
        <v>6980</v>
      </c>
      <c s="36" t="s">
        <v>85</v>
      </c>
      <c s="37">
        <v>1</v>
      </c>
      <c s="36">
        <v>0</v>
      </c>
      <c s="36">
        <f>ROUND(G1680*H1680,6)</f>
      </c>
      <c r="L1680" s="38">
        <v>0</v>
      </c>
      <c s="32">
        <f>ROUND(ROUND(L1680,2)*ROUND(G1680,3),2)</f>
      </c>
      <c s="36" t="s">
        <v>98</v>
      </c>
      <c>
        <f>(M1680*21)/100</f>
      </c>
      <c t="s">
        <v>28</v>
      </c>
    </row>
    <row r="1681" spans="1:5" ht="12.75">
      <c r="A1681" s="35" t="s">
        <v>55</v>
      </c>
      <c r="E1681" s="39" t="s">
        <v>6980</v>
      </c>
    </row>
    <row r="1682" spans="1:5" ht="12.75">
      <c r="A1682" s="35" t="s">
        <v>56</v>
      </c>
      <c r="E1682" s="40" t="s">
        <v>5</v>
      </c>
    </row>
    <row r="1683" spans="1:5" ht="12.75">
      <c r="A1683" t="s">
        <v>57</v>
      </c>
      <c r="E1683" s="39" t="s">
        <v>5</v>
      </c>
    </row>
    <row r="1684" spans="1:16" ht="12.75">
      <c r="A1684" t="s">
        <v>50</v>
      </c>
      <c s="34" t="s">
        <v>3457</v>
      </c>
      <c s="34" t="s">
        <v>6981</v>
      </c>
      <c s="35" t="s">
        <v>5</v>
      </c>
      <c s="6" t="s">
        <v>6982</v>
      </c>
      <c s="36" t="s">
        <v>85</v>
      </c>
      <c s="37">
        <v>1</v>
      </c>
      <c s="36">
        <v>0</v>
      </c>
      <c s="36">
        <f>ROUND(G1684*H1684,6)</f>
      </c>
      <c r="L1684" s="38">
        <v>0</v>
      </c>
      <c s="32">
        <f>ROUND(ROUND(L1684,2)*ROUND(G1684,3),2)</f>
      </c>
      <c s="36" t="s">
        <v>98</v>
      </c>
      <c>
        <f>(M1684*21)/100</f>
      </c>
      <c t="s">
        <v>28</v>
      </c>
    </row>
    <row r="1685" spans="1:5" ht="12.75">
      <c r="A1685" s="35" t="s">
        <v>55</v>
      </c>
      <c r="E1685" s="39" t="s">
        <v>6982</v>
      </c>
    </row>
    <row r="1686" spans="1:5" ht="12.75">
      <c r="A1686" s="35" t="s">
        <v>56</v>
      </c>
      <c r="E1686" s="40" t="s">
        <v>5</v>
      </c>
    </row>
    <row r="1687" spans="1:5" ht="12.75">
      <c r="A1687" t="s">
        <v>57</v>
      </c>
      <c r="E1687" s="39" t="s">
        <v>5</v>
      </c>
    </row>
    <row r="1688" spans="1:16" ht="12.75">
      <c r="A1688" t="s">
        <v>50</v>
      </c>
      <c s="34" t="s">
        <v>3460</v>
      </c>
      <c s="34" t="s">
        <v>6983</v>
      </c>
      <c s="35" t="s">
        <v>5</v>
      </c>
      <c s="6" t="s">
        <v>6984</v>
      </c>
      <c s="36" t="s">
        <v>85</v>
      </c>
      <c s="37">
        <v>1</v>
      </c>
      <c s="36">
        <v>0</v>
      </c>
      <c s="36">
        <f>ROUND(G1688*H1688,6)</f>
      </c>
      <c r="L1688" s="38">
        <v>0</v>
      </c>
      <c s="32">
        <f>ROUND(ROUND(L1688,2)*ROUND(G1688,3),2)</f>
      </c>
      <c s="36" t="s">
        <v>98</v>
      </c>
      <c>
        <f>(M1688*21)/100</f>
      </c>
      <c t="s">
        <v>28</v>
      </c>
    </row>
    <row r="1689" spans="1:5" ht="12.75">
      <c r="A1689" s="35" t="s">
        <v>55</v>
      </c>
      <c r="E1689" s="39" t="s">
        <v>6984</v>
      </c>
    </row>
    <row r="1690" spans="1:5" ht="12.75">
      <c r="A1690" s="35" t="s">
        <v>56</v>
      </c>
      <c r="E1690" s="40" t="s">
        <v>5</v>
      </c>
    </row>
    <row r="1691" spans="1:5" ht="12.75">
      <c r="A1691" t="s">
        <v>57</v>
      </c>
      <c r="E1691" s="39" t="s">
        <v>5</v>
      </c>
    </row>
    <row r="1692" spans="1:16" ht="25.5">
      <c r="A1692" t="s">
        <v>50</v>
      </c>
      <c s="34" t="s">
        <v>3464</v>
      </c>
      <c s="34" t="s">
        <v>6985</v>
      </c>
      <c s="35" t="s">
        <v>5</v>
      </c>
      <c s="6" t="s">
        <v>6986</v>
      </c>
      <c s="36" t="s">
        <v>85</v>
      </c>
      <c s="37">
        <v>1</v>
      </c>
      <c s="36">
        <v>0</v>
      </c>
      <c s="36">
        <f>ROUND(G1692*H1692,6)</f>
      </c>
      <c r="L1692" s="38">
        <v>0</v>
      </c>
      <c s="32">
        <f>ROUND(ROUND(L1692,2)*ROUND(G1692,3),2)</f>
      </c>
      <c s="36" t="s">
        <v>98</v>
      </c>
      <c>
        <f>(M1692*21)/100</f>
      </c>
      <c t="s">
        <v>28</v>
      </c>
    </row>
    <row r="1693" spans="1:5" ht="25.5">
      <c r="A1693" s="35" t="s">
        <v>55</v>
      </c>
      <c r="E1693" s="39" t="s">
        <v>6986</v>
      </c>
    </row>
    <row r="1694" spans="1:5" ht="12.75">
      <c r="A1694" s="35" t="s">
        <v>56</v>
      </c>
      <c r="E1694" s="40" t="s">
        <v>5</v>
      </c>
    </row>
    <row r="1695" spans="1:5" ht="12.75">
      <c r="A1695" t="s">
        <v>57</v>
      </c>
      <c r="E1695" s="39" t="s">
        <v>5</v>
      </c>
    </row>
    <row r="1696" spans="1:16" ht="12.75">
      <c r="A1696" t="s">
        <v>50</v>
      </c>
      <c s="34" t="s">
        <v>3467</v>
      </c>
      <c s="34" t="s">
        <v>6987</v>
      </c>
      <c s="35" t="s">
        <v>5</v>
      </c>
      <c s="6" t="s">
        <v>6988</v>
      </c>
      <c s="36" t="s">
        <v>85</v>
      </c>
      <c s="37">
        <v>1</v>
      </c>
      <c s="36">
        <v>0</v>
      </c>
      <c s="36">
        <f>ROUND(G1696*H1696,6)</f>
      </c>
      <c r="L1696" s="38">
        <v>0</v>
      </c>
      <c s="32">
        <f>ROUND(ROUND(L1696,2)*ROUND(G1696,3),2)</f>
      </c>
      <c s="36" t="s">
        <v>98</v>
      </c>
      <c>
        <f>(M1696*21)/100</f>
      </c>
      <c t="s">
        <v>28</v>
      </c>
    </row>
    <row r="1697" spans="1:5" ht="12.75">
      <c r="A1697" s="35" t="s">
        <v>55</v>
      </c>
      <c r="E1697" s="39" t="s">
        <v>6988</v>
      </c>
    </row>
    <row r="1698" spans="1:5" ht="12.75">
      <c r="A1698" s="35" t="s">
        <v>56</v>
      </c>
      <c r="E1698" s="40" t="s">
        <v>5</v>
      </c>
    </row>
    <row r="1699" spans="1:5" ht="12.75">
      <c r="A1699" t="s">
        <v>57</v>
      </c>
      <c r="E1699" s="39" t="s">
        <v>5</v>
      </c>
    </row>
    <row r="1700" spans="1:16" ht="12.75">
      <c r="A1700" t="s">
        <v>50</v>
      </c>
      <c s="34" t="s">
        <v>3471</v>
      </c>
      <c s="34" t="s">
        <v>6989</v>
      </c>
      <c s="35" t="s">
        <v>5</v>
      </c>
      <c s="6" t="s">
        <v>6990</v>
      </c>
      <c s="36" t="s">
        <v>85</v>
      </c>
      <c s="37">
        <v>1</v>
      </c>
      <c s="36">
        <v>0</v>
      </c>
      <c s="36">
        <f>ROUND(G1700*H1700,6)</f>
      </c>
      <c r="L1700" s="38">
        <v>0</v>
      </c>
      <c s="32">
        <f>ROUND(ROUND(L1700,2)*ROUND(G1700,3),2)</f>
      </c>
      <c s="36" t="s">
        <v>98</v>
      </c>
      <c>
        <f>(M1700*21)/100</f>
      </c>
      <c t="s">
        <v>28</v>
      </c>
    </row>
    <row r="1701" spans="1:5" ht="12.75">
      <c r="A1701" s="35" t="s">
        <v>55</v>
      </c>
      <c r="E1701" s="39" t="s">
        <v>6990</v>
      </c>
    </row>
    <row r="1702" spans="1:5" ht="12.75">
      <c r="A1702" s="35" t="s">
        <v>56</v>
      </c>
      <c r="E1702" s="40" t="s">
        <v>5</v>
      </c>
    </row>
    <row r="1703" spans="1:5" ht="12.75">
      <c r="A1703" t="s">
        <v>57</v>
      </c>
      <c r="E1703" s="39" t="s">
        <v>5</v>
      </c>
    </row>
    <row r="1704" spans="1:16" ht="25.5">
      <c r="A1704" t="s">
        <v>50</v>
      </c>
      <c s="34" t="s">
        <v>3475</v>
      </c>
      <c s="34" t="s">
        <v>6991</v>
      </c>
      <c s="35" t="s">
        <v>5</v>
      </c>
      <c s="6" t="s">
        <v>6956</v>
      </c>
      <c s="36" t="s">
        <v>85</v>
      </c>
      <c s="37">
        <v>1</v>
      </c>
      <c s="36">
        <v>0</v>
      </c>
      <c s="36">
        <f>ROUND(G1704*H1704,6)</f>
      </c>
      <c r="L1704" s="38">
        <v>0</v>
      </c>
      <c s="32">
        <f>ROUND(ROUND(L1704,2)*ROUND(G1704,3),2)</f>
      </c>
      <c s="36" t="s">
        <v>316</v>
      </c>
      <c>
        <f>(M1704*21)/100</f>
      </c>
      <c t="s">
        <v>28</v>
      </c>
    </row>
    <row r="1705" spans="1:5" ht="25.5">
      <c r="A1705" s="35" t="s">
        <v>55</v>
      </c>
      <c r="E1705" s="39" t="s">
        <v>6956</v>
      </c>
    </row>
    <row r="1706" spans="1:5" ht="12.75">
      <c r="A1706" s="35" t="s">
        <v>56</v>
      </c>
      <c r="E1706" s="40" t="s">
        <v>5</v>
      </c>
    </row>
    <row r="1707" spans="1:5" ht="12.75">
      <c r="A1707" t="s">
        <v>57</v>
      </c>
      <c r="E1707" s="39" t="s">
        <v>5</v>
      </c>
    </row>
    <row r="1708" spans="1:16" ht="12.75">
      <c r="A1708" t="s">
        <v>50</v>
      </c>
      <c s="34" t="s">
        <v>3479</v>
      </c>
      <c s="34" t="s">
        <v>6992</v>
      </c>
      <c s="35" t="s">
        <v>5</v>
      </c>
      <c s="6" t="s">
        <v>6295</v>
      </c>
      <c s="36" t="s">
        <v>85</v>
      </c>
      <c s="37">
        <v>1</v>
      </c>
      <c s="36">
        <v>0</v>
      </c>
      <c s="36">
        <f>ROUND(G1708*H1708,6)</f>
      </c>
      <c r="L1708" s="38">
        <v>0</v>
      </c>
      <c s="32">
        <f>ROUND(ROUND(L1708,2)*ROUND(G1708,3),2)</f>
      </c>
      <c s="36" t="s">
        <v>316</v>
      </c>
      <c>
        <f>(M1708*21)/100</f>
      </c>
      <c t="s">
        <v>28</v>
      </c>
    </row>
    <row r="1709" spans="1:5" ht="12.75">
      <c r="A1709" s="35" t="s">
        <v>55</v>
      </c>
      <c r="E1709" s="39" t="s">
        <v>6295</v>
      </c>
    </row>
    <row r="1710" spans="1:5" ht="12.75">
      <c r="A1710" s="35" t="s">
        <v>56</v>
      </c>
      <c r="E1710" s="40" t="s">
        <v>5</v>
      </c>
    </row>
    <row r="1711" spans="1:5" ht="12.75">
      <c r="A1711" t="s">
        <v>57</v>
      </c>
      <c r="E1711" s="39" t="s">
        <v>5</v>
      </c>
    </row>
    <row r="1712" spans="1:16" ht="25.5">
      <c r="A1712" t="s">
        <v>50</v>
      </c>
      <c s="34" t="s">
        <v>3483</v>
      </c>
      <c s="34" t="s">
        <v>6963</v>
      </c>
      <c s="35" t="s">
        <v>48</v>
      </c>
      <c s="6" t="s">
        <v>6993</v>
      </c>
      <c s="36" t="s">
        <v>85</v>
      </c>
      <c s="37">
        <v>1</v>
      </c>
      <c s="36">
        <v>0</v>
      </c>
      <c s="36">
        <f>ROUND(G1712*H1712,6)</f>
      </c>
      <c r="L1712" s="38">
        <v>0</v>
      </c>
      <c s="32">
        <f>ROUND(ROUND(L1712,2)*ROUND(G1712,3),2)</f>
      </c>
      <c s="36" t="s">
        <v>98</v>
      </c>
      <c>
        <f>(M1712*21)/100</f>
      </c>
      <c t="s">
        <v>28</v>
      </c>
    </row>
    <row r="1713" spans="1:5" ht="25.5">
      <c r="A1713" s="35" t="s">
        <v>55</v>
      </c>
      <c r="E1713" s="39" t="s">
        <v>6993</v>
      </c>
    </row>
    <row r="1714" spans="1:5" ht="12.75">
      <c r="A1714" s="35" t="s">
        <v>56</v>
      </c>
      <c r="E1714" s="40" t="s">
        <v>5</v>
      </c>
    </row>
    <row r="1715" spans="1:5" ht="12.75">
      <c r="A1715" t="s">
        <v>57</v>
      </c>
      <c r="E1715" s="39" t="s">
        <v>5</v>
      </c>
    </row>
    <row r="1716" spans="1:16" ht="12.75">
      <c r="A1716" t="s">
        <v>50</v>
      </c>
      <c s="34" t="s">
        <v>3486</v>
      </c>
      <c s="34" t="s">
        <v>6994</v>
      </c>
      <c s="35" t="s">
        <v>5</v>
      </c>
      <c s="6" t="s">
        <v>6995</v>
      </c>
      <c s="36" t="s">
        <v>78</v>
      </c>
      <c s="37">
        <v>90</v>
      </c>
      <c s="36">
        <v>0</v>
      </c>
      <c s="36">
        <f>ROUND(G1716*H1716,6)</f>
      </c>
      <c r="L1716" s="38">
        <v>0</v>
      </c>
      <c s="32">
        <f>ROUND(ROUND(L1716,2)*ROUND(G1716,3),2)</f>
      </c>
      <c s="36" t="s">
        <v>98</v>
      </c>
      <c>
        <f>(M1716*21)/100</f>
      </c>
      <c t="s">
        <v>28</v>
      </c>
    </row>
    <row r="1717" spans="1:5" ht="12.75">
      <c r="A1717" s="35" t="s">
        <v>55</v>
      </c>
      <c r="E1717" s="39" t="s">
        <v>6995</v>
      </c>
    </row>
    <row r="1718" spans="1:5" ht="12.75">
      <c r="A1718" s="35" t="s">
        <v>56</v>
      </c>
      <c r="E1718" s="40" t="s">
        <v>5</v>
      </c>
    </row>
    <row r="1719" spans="1:5" ht="12.75">
      <c r="A1719" t="s">
        <v>57</v>
      </c>
      <c r="E1719" s="39" t="s">
        <v>5</v>
      </c>
    </row>
    <row r="1720" spans="1:16" ht="12.75">
      <c r="A1720" t="s">
        <v>50</v>
      </c>
      <c s="34" t="s">
        <v>3490</v>
      </c>
      <c s="34" t="s">
        <v>6996</v>
      </c>
      <c s="35" t="s">
        <v>5</v>
      </c>
      <c s="6" t="s">
        <v>6997</v>
      </c>
      <c s="36" t="s">
        <v>78</v>
      </c>
      <c s="37">
        <v>90</v>
      </c>
      <c s="36">
        <v>0</v>
      </c>
      <c s="36">
        <f>ROUND(G1720*H1720,6)</f>
      </c>
      <c r="L1720" s="38">
        <v>0</v>
      </c>
      <c s="32">
        <f>ROUND(ROUND(L1720,2)*ROUND(G1720,3),2)</f>
      </c>
      <c s="36" t="s">
        <v>98</v>
      </c>
      <c>
        <f>(M1720*21)/100</f>
      </c>
      <c t="s">
        <v>28</v>
      </c>
    </row>
    <row r="1721" spans="1:5" ht="12.75">
      <c r="A1721" s="35" t="s">
        <v>55</v>
      </c>
      <c r="E1721" s="39" t="s">
        <v>6997</v>
      </c>
    </row>
    <row r="1722" spans="1:5" ht="12.75">
      <c r="A1722" s="35" t="s">
        <v>56</v>
      </c>
      <c r="E1722" s="40" t="s">
        <v>5</v>
      </c>
    </row>
    <row r="1723" spans="1:5" ht="12.75">
      <c r="A1723" t="s">
        <v>57</v>
      </c>
      <c r="E1723" s="39" t="s">
        <v>5</v>
      </c>
    </row>
    <row r="1724" spans="1:16" ht="12.75">
      <c r="A1724" t="s">
        <v>50</v>
      </c>
      <c s="34" t="s">
        <v>3494</v>
      </c>
      <c s="34" t="s">
        <v>6998</v>
      </c>
      <c s="35" t="s">
        <v>5</v>
      </c>
      <c s="6" t="s">
        <v>6999</v>
      </c>
      <c s="36" t="s">
        <v>78</v>
      </c>
      <c s="37">
        <v>100</v>
      </c>
      <c s="36">
        <v>0</v>
      </c>
      <c s="36">
        <f>ROUND(G1724*H1724,6)</f>
      </c>
      <c r="L1724" s="38">
        <v>0</v>
      </c>
      <c s="32">
        <f>ROUND(ROUND(L1724,2)*ROUND(G1724,3),2)</f>
      </c>
      <c s="36" t="s">
        <v>98</v>
      </c>
      <c>
        <f>(M1724*21)/100</f>
      </c>
      <c t="s">
        <v>28</v>
      </c>
    </row>
    <row r="1725" spans="1:5" ht="12.75">
      <c r="A1725" s="35" t="s">
        <v>55</v>
      </c>
      <c r="E1725" s="39" t="s">
        <v>6999</v>
      </c>
    </row>
    <row r="1726" spans="1:5" ht="12.75">
      <c r="A1726" s="35" t="s">
        <v>56</v>
      </c>
      <c r="E1726" s="40" t="s">
        <v>5</v>
      </c>
    </row>
    <row r="1727" spans="1:5" ht="12.75">
      <c r="A1727" t="s">
        <v>57</v>
      </c>
      <c r="E1727" s="39" t="s">
        <v>5</v>
      </c>
    </row>
    <row r="1728" spans="1:16" ht="12.75">
      <c r="A1728" t="s">
        <v>50</v>
      </c>
      <c s="34" t="s">
        <v>3498</v>
      </c>
      <c s="34" t="s">
        <v>7000</v>
      </c>
      <c s="35" t="s">
        <v>5</v>
      </c>
      <c s="6" t="s">
        <v>7001</v>
      </c>
      <c s="36" t="s">
        <v>78</v>
      </c>
      <c s="37">
        <v>50</v>
      </c>
      <c s="36">
        <v>0</v>
      </c>
      <c s="36">
        <f>ROUND(G1728*H1728,6)</f>
      </c>
      <c r="L1728" s="38">
        <v>0</v>
      </c>
      <c s="32">
        <f>ROUND(ROUND(L1728,2)*ROUND(G1728,3),2)</f>
      </c>
      <c s="36" t="s">
        <v>98</v>
      </c>
      <c>
        <f>(M1728*21)/100</f>
      </c>
      <c t="s">
        <v>28</v>
      </c>
    </row>
    <row r="1729" spans="1:5" ht="12.75">
      <c r="A1729" s="35" t="s">
        <v>55</v>
      </c>
      <c r="E1729" s="39" t="s">
        <v>7001</v>
      </c>
    </row>
    <row r="1730" spans="1:5" ht="12.75">
      <c r="A1730" s="35" t="s">
        <v>56</v>
      </c>
      <c r="E1730" s="40" t="s">
        <v>5</v>
      </c>
    </row>
    <row r="1731" spans="1:5" ht="12.75">
      <c r="A1731" t="s">
        <v>57</v>
      </c>
      <c r="E1731" s="39" t="s">
        <v>5</v>
      </c>
    </row>
    <row r="1732" spans="1:16" ht="12.75">
      <c r="A1732" t="s">
        <v>50</v>
      </c>
      <c s="34" t="s">
        <v>3502</v>
      </c>
      <c s="34" t="s">
        <v>7002</v>
      </c>
      <c s="35" t="s">
        <v>5</v>
      </c>
      <c s="6" t="s">
        <v>7003</v>
      </c>
      <c s="36" t="s">
        <v>168</v>
      </c>
      <c s="37">
        <v>40</v>
      </c>
      <c s="36">
        <v>0</v>
      </c>
      <c s="36">
        <f>ROUND(G1732*H1732,6)</f>
      </c>
      <c r="L1732" s="38">
        <v>0</v>
      </c>
      <c s="32">
        <f>ROUND(ROUND(L1732,2)*ROUND(G1732,3),2)</f>
      </c>
      <c s="36" t="s">
        <v>98</v>
      </c>
      <c>
        <f>(M1732*21)/100</f>
      </c>
      <c t="s">
        <v>28</v>
      </c>
    </row>
    <row r="1733" spans="1:5" ht="12.75">
      <c r="A1733" s="35" t="s">
        <v>55</v>
      </c>
      <c r="E1733" s="39" t="s">
        <v>7003</v>
      </c>
    </row>
    <row r="1734" spans="1:5" ht="12.75">
      <c r="A1734" s="35" t="s">
        <v>56</v>
      </c>
      <c r="E1734" s="40" t="s">
        <v>5</v>
      </c>
    </row>
    <row r="1735" spans="1:5" ht="12.75">
      <c r="A1735" t="s">
        <v>57</v>
      </c>
      <c r="E1735" s="39" t="s">
        <v>5</v>
      </c>
    </row>
    <row r="1736" spans="1:13" ht="12.75">
      <c r="A1736" t="s">
        <v>47</v>
      </c>
      <c r="C1736" s="31" t="s">
        <v>289</v>
      </c>
      <c r="E1736" s="33" t="s">
        <v>7004</v>
      </c>
      <c r="J1736" s="32">
        <f>0</f>
      </c>
      <c s="32">
        <f>0</f>
      </c>
      <c s="32">
        <f>0+L1737+L1741+L1745+L1749+L1753+L1757+L1761+L1765+L1769+L1773+L1777+L1781+L1785+L1789+L1793+L1797+L1801+L1805+L1809+L1813+L1817</f>
      </c>
      <c s="32">
        <f>0+M1737+M1741+M1745+M1749+M1753+M1757+M1761+M1765+M1769+M1773+M1777+M1781+M1785+M1789+M1793+M1797+M1801+M1805+M1809+M1813+M1817</f>
      </c>
    </row>
    <row r="1737" spans="1:16" ht="25.5">
      <c r="A1737" t="s">
        <v>50</v>
      </c>
      <c s="34" t="s">
        <v>3506</v>
      </c>
      <c s="34" t="s">
        <v>7005</v>
      </c>
      <c s="35" t="s">
        <v>5</v>
      </c>
      <c s="6" t="s">
        <v>7006</v>
      </c>
      <c s="36" t="s">
        <v>85</v>
      </c>
      <c s="37">
        <v>1</v>
      </c>
      <c s="36">
        <v>0</v>
      </c>
      <c s="36">
        <f>ROUND(G1737*H1737,6)</f>
      </c>
      <c r="L1737" s="38">
        <v>0</v>
      </c>
      <c s="32">
        <f>ROUND(ROUND(L1737,2)*ROUND(G1737,3),2)</f>
      </c>
      <c s="36" t="s">
        <v>98</v>
      </c>
      <c>
        <f>(M1737*21)/100</f>
      </c>
      <c t="s">
        <v>28</v>
      </c>
    </row>
    <row r="1738" spans="1:5" ht="25.5">
      <c r="A1738" s="35" t="s">
        <v>55</v>
      </c>
      <c r="E1738" s="39" t="s">
        <v>7006</v>
      </c>
    </row>
    <row r="1739" spans="1:5" ht="12.75">
      <c r="A1739" s="35" t="s">
        <v>56</v>
      </c>
      <c r="E1739" s="40" t="s">
        <v>5</v>
      </c>
    </row>
    <row r="1740" spans="1:5" ht="12.75">
      <c r="A1740" t="s">
        <v>57</v>
      </c>
      <c r="E1740" s="39" t="s">
        <v>5</v>
      </c>
    </row>
    <row r="1741" spans="1:16" ht="12.75">
      <c r="A1741" t="s">
        <v>50</v>
      </c>
      <c s="34" t="s">
        <v>3509</v>
      </c>
      <c s="34" t="s">
        <v>7007</v>
      </c>
      <c s="35" t="s">
        <v>5</v>
      </c>
      <c s="6" t="s">
        <v>6412</v>
      </c>
      <c s="36" t="s">
        <v>85</v>
      </c>
      <c s="37">
        <v>1</v>
      </c>
      <c s="36">
        <v>0</v>
      </c>
      <c s="36">
        <f>ROUND(G1741*H1741,6)</f>
      </c>
      <c r="L1741" s="38">
        <v>0</v>
      </c>
      <c s="32">
        <f>ROUND(ROUND(L1741,2)*ROUND(G1741,3),2)</f>
      </c>
      <c s="36" t="s">
        <v>98</v>
      </c>
      <c>
        <f>(M1741*21)/100</f>
      </c>
      <c t="s">
        <v>28</v>
      </c>
    </row>
    <row r="1742" spans="1:5" ht="12.75">
      <c r="A1742" s="35" t="s">
        <v>55</v>
      </c>
      <c r="E1742" s="39" t="s">
        <v>6412</v>
      </c>
    </row>
    <row r="1743" spans="1:5" ht="12.75">
      <c r="A1743" s="35" t="s">
        <v>56</v>
      </c>
      <c r="E1743" s="40" t="s">
        <v>5</v>
      </c>
    </row>
    <row r="1744" spans="1:5" ht="12.75">
      <c r="A1744" t="s">
        <v>57</v>
      </c>
      <c r="E1744" s="39" t="s">
        <v>5</v>
      </c>
    </row>
    <row r="1745" spans="1:16" ht="25.5">
      <c r="A1745" t="s">
        <v>50</v>
      </c>
      <c s="34" t="s">
        <v>1542</v>
      </c>
      <c s="34" t="s">
        <v>7008</v>
      </c>
      <c s="35" t="s">
        <v>5</v>
      </c>
      <c s="6" t="s">
        <v>7009</v>
      </c>
      <c s="36" t="s">
        <v>85</v>
      </c>
      <c s="37">
        <v>1</v>
      </c>
      <c s="36">
        <v>0</v>
      </c>
      <c s="36">
        <f>ROUND(G1745*H1745,6)</f>
      </c>
      <c r="L1745" s="38">
        <v>0</v>
      </c>
      <c s="32">
        <f>ROUND(ROUND(L1745,2)*ROUND(G1745,3),2)</f>
      </c>
      <c s="36" t="s">
        <v>98</v>
      </c>
      <c>
        <f>(M1745*21)/100</f>
      </c>
      <c t="s">
        <v>28</v>
      </c>
    </row>
    <row r="1746" spans="1:5" ht="25.5">
      <c r="A1746" s="35" t="s">
        <v>55</v>
      </c>
      <c r="E1746" s="39" t="s">
        <v>7009</v>
      </c>
    </row>
    <row r="1747" spans="1:5" ht="12.75">
      <c r="A1747" s="35" t="s">
        <v>56</v>
      </c>
      <c r="E1747" s="40" t="s">
        <v>5</v>
      </c>
    </row>
    <row r="1748" spans="1:5" ht="12.75">
      <c r="A1748" t="s">
        <v>57</v>
      </c>
      <c r="E1748" s="39" t="s">
        <v>5</v>
      </c>
    </row>
    <row r="1749" spans="1:16" ht="12.75">
      <c r="A1749" t="s">
        <v>50</v>
      </c>
      <c s="34" t="s">
        <v>3513</v>
      </c>
      <c s="34" t="s">
        <v>7010</v>
      </c>
      <c s="35" t="s">
        <v>5</v>
      </c>
      <c s="6" t="s">
        <v>7011</v>
      </c>
      <c s="36" t="s">
        <v>85</v>
      </c>
      <c s="37">
        <v>1</v>
      </c>
      <c s="36">
        <v>0</v>
      </c>
      <c s="36">
        <f>ROUND(G1749*H1749,6)</f>
      </c>
      <c r="L1749" s="38">
        <v>0</v>
      </c>
      <c s="32">
        <f>ROUND(ROUND(L1749,2)*ROUND(G1749,3),2)</f>
      </c>
      <c s="36" t="s">
        <v>98</v>
      </c>
      <c>
        <f>(M1749*21)/100</f>
      </c>
      <c t="s">
        <v>28</v>
      </c>
    </row>
    <row r="1750" spans="1:5" ht="12.75">
      <c r="A1750" s="35" t="s">
        <v>55</v>
      </c>
      <c r="E1750" s="39" t="s">
        <v>7011</v>
      </c>
    </row>
    <row r="1751" spans="1:5" ht="12.75">
      <c r="A1751" s="35" t="s">
        <v>56</v>
      </c>
      <c r="E1751" s="40" t="s">
        <v>5</v>
      </c>
    </row>
    <row r="1752" spans="1:5" ht="12.75">
      <c r="A1752" t="s">
        <v>57</v>
      </c>
      <c r="E1752" s="39" t="s">
        <v>5</v>
      </c>
    </row>
    <row r="1753" spans="1:16" ht="12.75">
      <c r="A1753" t="s">
        <v>50</v>
      </c>
      <c s="34" t="s">
        <v>3517</v>
      </c>
      <c s="34" t="s">
        <v>7012</v>
      </c>
      <c s="35" t="s">
        <v>5</v>
      </c>
      <c s="6" t="s">
        <v>7013</v>
      </c>
      <c s="36" t="s">
        <v>85</v>
      </c>
      <c s="37">
        <v>1</v>
      </c>
      <c s="36">
        <v>0</v>
      </c>
      <c s="36">
        <f>ROUND(G1753*H1753,6)</f>
      </c>
      <c r="L1753" s="38">
        <v>0</v>
      </c>
      <c s="32">
        <f>ROUND(ROUND(L1753,2)*ROUND(G1753,3),2)</f>
      </c>
      <c s="36" t="s">
        <v>98</v>
      </c>
      <c>
        <f>(M1753*21)/100</f>
      </c>
      <c t="s">
        <v>28</v>
      </c>
    </row>
    <row r="1754" spans="1:5" ht="12.75">
      <c r="A1754" s="35" t="s">
        <v>55</v>
      </c>
      <c r="E1754" s="39" t="s">
        <v>7013</v>
      </c>
    </row>
    <row r="1755" spans="1:5" ht="12.75">
      <c r="A1755" s="35" t="s">
        <v>56</v>
      </c>
      <c r="E1755" s="40" t="s">
        <v>5</v>
      </c>
    </row>
    <row r="1756" spans="1:5" ht="12.75">
      <c r="A1756" t="s">
        <v>57</v>
      </c>
      <c r="E1756" s="39" t="s">
        <v>5</v>
      </c>
    </row>
    <row r="1757" spans="1:16" ht="25.5">
      <c r="A1757" t="s">
        <v>50</v>
      </c>
      <c s="34" t="s">
        <v>3521</v>
      </c>
      <c s="34" t="s">
        <v>7014</v>
      </c>
      <c s="35" t="s">
        <v>5</v>
      </c>
      <c s="6" t="s">
        <v>7015</v>
      </c>
      <c s="36" t="s">
        <v>85</v>
      </c>
      <c s="37">
        <v>1</v>
      </c>
      <c s="36">
        <v>0</v>
      </c>
      <c s="36">
        <f>ROUND(G1757*H1757,6)</f>
      </c>
      <c r="L1757" s="38">
        <v>0</v>
      </c>
      <c s="32">
        <f>ROUND(ROUND(L1757,2)*ROUND(G1757,3),2)</f>
      </c>
      <c s="36" t="s">
        <v>98</v>
      </c>
      <c>
        <f>(M1757*21)/100</f>
      </c>
      <c t="s">
        <v>28</v>
      </c>
    </row>
    <row r="1758" spans="1:5" ht="25.5">
      <c r="A1758" s="35" t="s">
        <v>55</v>
      </c>
      <c r="E1758" s="39" t="s">
        <v>7015</v>
      </c>
    </row>
    <row r="1759" spans="1:5" ht="12.75">
      <c r="A1759" s="35" t="s">
        <v>56</v>
      </c>
      <c r="E1759" s="40" t="s">
        <v>5</v>
      </c>
    </row>
    <row r="1760" spans="1:5" ht="12.75">
      <c r="A1760" t="s">
        <v>57</v>
      </c>
      <c r="E1760" s="39" t="s">
        <v>5</v>
      </c>
    </row>
    <row r="1761" spans="1:16" ht="12.75">
      <c r="A1761" t="s">
        <v>50</v>
      </c>
      <c s="34" t="s">
        <v>3524</v>
      </c>
      <c s="34" t="s">
        <v>7016</v>
      </c>
      <c s="35" t="s">
        <v>5</v>
      </c>
      <c s="6" t="s">
        <v>7017</v>
      </c>
      <c s="36" t="s">
        <v>85</v>
      </c>
      <c s="37">
        <v>1</v>
      </c>
      <c s="36">
        <v>0</v>
      </c>
      <c s="36">
        <f>ROUND(G1761*H1761,6)</f>
      </c>
      <c r="L1761" s="38">
        <v>0</v>
      </c>
      <c s="32">
        <f>ROUND(ROUND(L1761,2)*ROUND(G1761,3),2)</f>
      </c>
      <c s="36" t="s">
        <v>98</v>
      </c>
      <c>
        <f>(M1761*21)/100</f>
      </c>
      <c t="s">
        <v>28</v>
      </c>
    </row>
    <row r="1762" spans="1:5" ht="12.75">
      <c r="A1762" s="35" t="s">
        <v>55</v>
      </c>
      <c r="E1762" s="39" t="s">
        <v>7017</v>
      </c>
    </row>
    <row r="1763" spans="1:5" ht="12.75">
      <c r="A1763" s="35" t="s">
        <v>56</v>
      </c>
      <c r="E1763" s="40" t="s">
        <v>5</v>
      </c>
    </row>
    <row r="1764" spans="1:5" ht="12.75">
      <c r="A1764" t="s">
        <v>57</v>
      </c>
      <c r="E1764" s="39" t="s">
        <v>5</v>
      </c>
    </row>
    <row r="1765" spans="1:16" ht="12.75">
      <c r="A1765" t="s">
        <v>50</v>
      </c>
      <c s="34" t="s">
        <v>3527</v>
      </c>
      <c s="34" t="s">
        <v>7018</v>
      </c>
      <c s="35" t="s">
        <v>5</v>
      </c>
      <c s="6" t="s">
        <v>7019</v>
      </c>
      <c s="36" t="s">
        <v>85</v>
      </c>
      <c s="37">
        <v>1</v>
      </c>
      <c s="36">
        <v>0</v>
      </c>
      <c s="36">
        <f>ROUND(G1765*H1765,6)</f>
      </c>
      <c r="L1765" s="38">
        <v>0</v>
      </c>
      <c s="32">
        <f>ROUND(ROUND(L1765,2)*ROUND(G1765,3),2)</f>
      </c>
      <c s="36" t="s">
        <v>98</v>
      </c>
      <c>
        <f>(M1765*21)/100</f>
      </c>
      <c t="s">
        <v>28</v>
      </c>
    </row>
    <row r="1766" spans="1:5" ht="12.75">
      <c r="A1766" s="35" t="s">
        <v>55</v>
      </c>
      <c r="E1766" s="39" t="s">
        <v>7019</v>
      </c>
    </row>
    <row r="1767" spans="1:5" ht="12.75">
      <c r="A1767" s="35" t="s">
        <v>56</v>
      </c>
      <c r="E1767" s="40" t="s">
        <v>5</v>
      </c>
    </row>
    <row r="1768" spans="1:5" ht="12.75">
      <c r="A1768" t="s">
        <v>57</v>
      </c>
      <c r="E1768" s="39" t="s">
        <v>5</v>
      </c>
    </row>
    <row r="1769" spans="1:16" ht="12.75">
      <c r="A1769" t="s">
        <v>50</v>
      </c>
      <c s="34" t="s">
        <v>3531</v>
      </c>
      <c s="34" t="s">
        <v>7020</v>
      </c>
      <c s="35" t="s">
        <v>5</v>
      </c>
      <c s="6" t="s">
        <v>7021</v>
      </c>
      <c s="36" t="s">
        <v>85</v>
      </c>
      <c s="37">
        <v>1</v>
      </c>
      <c s="36">
        <v>0</v>
      </c>
      <c s="36">
        <f>ROUND(G1769*H1769,6)</f>
      </c>
      <c r="L1769" s="38">
        <v>0</v>
      </c>
      <c s="32">
        <f>ROUND(ROUND(L1769,2)*ROUND(G1769,3),2)</f>
      </c>
      <c s="36" t="s">
        <v>98</v>
      </c>
      <c>
        <f>(M1769*21)/100</f>
      </c>
      <c t="s">
        <v>28</v>
      </c>
    </row>
    <row r="1770" spans="1:5" ht="12.75">
      <c r="A1770" s="35" t="s">
        <v>55</v>
      </c>
      <c r="E1770" s="39" t="s">
        <v>7021</v>
      </c>
    </row>
    <row r="1771" spans="1:5" ht="12.75">
      <c r="A1771" s="35" t="s">
        <v>56</v>
      </c>
      <c r="E1771" s="40" t="s">
        <v>5</v>
      </c>
    </row>
    <row r="1772" spans="1:5" ht="12.75">
      <c r="A1772" t="s">
        <v>57</v>
      </c>
      <c r="E1772" s="39" t="s">
        <v>5</v>
      </c>
    </row>
    <row r="1773" spans="1:16" ht="12.75">
      <c r="A1773" t="s">
        <v>50</v>
      </c>
      <c s="34" t="s">
        <v>3534</v>
      </c>
      <c s="34" t="s">
        <v>7022</v>
      </c>
      <c s="35" t="s">
        <v>5</v>
      </c>
      <c s="6" t="s">
        <v>7023</v>
      </c>
      <c s="36" t="s">
        <v>85</v>
      </c>
      <c s="37">
        <v>1</v>
      </c>
      <c s="36">
        <v>0</v>
      </c>
      <c s="36">
        <f>ROUND(G1773*H1773,6)</f>
      </c>
      <c r="L1773" s="38">
        <v>0</v>
      </c>
      <c s="32">
        <f>ROUND(ROUND(L1773,2)*ROUND(G1773,3),2)</f>
      </c>
      <c s="36" t="s">
        <v>98</v>
      </c>
      <c>
        <f>(M1773*21)/100</f>
      </c>
      <c t="s">
        <v>28</v>
      </c>
    </row>
    <row r="1774" spans="1:5" ht="12.75">
      <c r="A1774" s="35" t="s">
        <v>55</v>
      </c>
      <c r="E1774" s="39" t="s">
        <v>7023</v>
      </c>
    </row>
    <row r="1775" spans="1:5" ht="12.75">
      <c r="A1775" s="35" t="s">
        <v>56</v>
      </c>
      <c r="E1775" s="40" t="s">
        <v>5</v>
      </c>
    </row>
    <row r="1776" spans="1:5" ht="12.75">
      <c r="A1776" t="s">
        <v>57</v>
      </c>
      <c r="E1776" s="39" t="s">
        <v>5</v>
      </c>
    </row>
    <row r="1777" spans="1:16" ht="12.75">
      <c r="A1777" t="s">
        <v>50</v>
      </c>
      <c s="34" t="s">
        <v>3538</v>
      </c>
      <c s="34" t="s">
        <v>7024</v>
      </c>
      <c s="35" t="s">
        <v>5</v>
      </c>
      <c s="6" t="s">
        <v>7025</v>
      </c>
      <c s="36" t="s">
        <v>257</v>
      </c>
      <c s="37">
        <v>1</v>
      </c>
      <c s="36">
        <v>0</v>
      </c>
      <c s="36">
        <f>ROUND(G1777*H1777,6)</f>
      </c>
      <c r="L1777" s="38">
        <v>0</v>
      </c>
      <c s="32">
        <f>ROUND(ROUND(L1777,2)*ROUND(G1777,3),2)</f>
      </c>
      <c s="36" t="s">
        <v>98</v>
      </c>
      <c>
        <f>(M1777*21)/100</f>
      </c>
      <c t="s">
        <v>28</v>
      </c>
    </row>
    <row r="1778" spans="1:5" ht="12.75">
      <c r="A1778" s="35" t="s">
        <v>55</v>
      </c>
      <c r="E1778" s="39" t="s">
        <v>7025</v>
      </c>
    </row>
    <row r="1779" spans="1:5" ht="12.75">
      <c r="A1779" s="35" t="s">
        <v>56</v>
      </c>
      <c r="E1779" s="40" t="s">
        <v>5</v>
      </c>
    </row>
    <row r="1780" spans="1:5" ht="12.75">
      <c r="A1780" t="s">
        <v>57</v>
      </c>
      <c r="E1780" s="39" t="s">
        <v>5</v>
      </c>
    </row>
    <row r="1781" spans="1:16" ht="12.75">
      <c r="A1781" t="s">
        <v>50</v>
      </c>
      <c s="34" t="s">
        <v>3542</v>
      </c>
      <c s="34" t="s">
        <v>7026</v>
      </c>
      <c s="35" t="s">
        <v>5</v>
      </c>
      <c s="6" t="s">
        <v>7027</v>
      </c>
      <c s="36" t="s">
        <v>257</v>
      </c>
      <c s="37">
        <v>1</v>
      </c>
      <c s="36">
        <v>0</v>
      </c>
      <c s="36">
        <f>ROUND(G1781*H1781,6)</f>
      </c>
      <c r="L1781" s="38">
        <v>0</v>
      </c>
      <c s="32">
        <f>ROUND(ROUND(L1781,2)*ROUND(G1781,3),2)</f>
      </c>
      <c s="36" t="s">
        <v>98</v>
      </c>
      <c>
        <f>(M1781*21)/100</f>
      </c>
      <c t="s">
        <v>28</v>
      </c>
    </row>
    <row r="1782" spans="1:5" ht="12.75">
      <c r="A1782" s="35" t="s">
        <v>55</v>
      </c>
      <c r="E1782" s="39" t="s">
        <v>7027</v>
      </c>
    </row>
    <row r="1783" spans="1:5" ht="12.75">
      <c r="A1783" s="35" t="s">
        <v>56</v>
      </c>
      <c r="E1783" s="40" t="s">
        <v>5</v>
      </c>
    </row>
    <row r="1784" spans="1:5" ht="12.75">
      <c r="A1784" t="s">
        <v>57</v>
      </c>
      <c r="E1784" s="39" t="s">
        <v>5</v>
      </c>
    </row>
    <row r="1785" spans="1:16" ht="25.5">
      <c r="A1785" t="s">
        <v>50</v>
      </c>
      <c s="34" t="s">
        <v>3546</v>
      </c>
      <c s="34" t="s">
        <v>7028</v>
      </c>
      <c s="35" t="s">
        <v>5</v>
      </c>
      <c s="6" t="s">
        <v>7029</v>
      </c>
      <c s="36" t="s">
        <v>85</v>
      </c>
      <c s="37">
        <v>8</v>
      </c>
      <c s="36">
        <v>0</v>
      </c>
      <c s="36">
        <f>ROUND(G1785*H1785,6)</f>
      </c>
      <c r="L1785" s="38">
        <v>0</v>
      </c>
      <c s="32">
        <f>ROUND(ROUND(L1785,2)*ROUND(G1785,3),2)</f>
      </c>
      <c s="36" t="s">
        <v>98</v>
      </c>
      <c>
        <f>(M1785*21)/100</f>
      </c>
      <c t="s">
        <v>28</v>
      </c>
    </row>
    <row r="1786" spans="1:5" ht="25.5">
      <c r="A1786" s="35" t="s">
        <v>55</v>
      </c>
      <c r="E1786" s="39" t="s">
        <v>7029</v>
      </c>
    </row>
    <row r="1787" spans="1:5" ht="12.75">
      <c r="A1787" s="35" t="s">
        <v>56</v>
      </c>
      <c r="E1787" s="40" t="s">
        <v>5</v>
      </c>
    </row>
    <row r="1788" spans="1:5" ht="12.75">
      <c r="A1788" t="s">
        <v>57</v>
      </c>
      <c r="E1788" s="39" t="s">
        <v>5</v>
      </c>
    </row>
    <row r="1789" spans="1:16" ht="25.5">
      <c r="A1789" t="s">
        <v>50</v>
      </c>
      <c s="34" t="s">
        <v>3550</v>
      </c>
      <c s="34" t="s">
        <v>7030</v>
      </c>
      <c s="35" t="s">
        <v>5</v>
      </c>
      <c s="6" t="s">
        <v>7031</v>
      </c>
      <c s="36" t="s">
        <v>85</v>
      </c>
      <c s="37">
        <v>3</v>
      </c>
      <c s="36">
        <v>0</v>
      </c>
      <c s="36">
        <f>ROUND(G1789*H1789,6)</f>
      </c>
      <c r="L1789" s="38">
        <v>0</v>
      </c>
      <c s="32">
        <f>ROUND(ROUND(L1789,2)*ROUND(G1789,3),2)</f>
      </c>
      <c s="36" t="s">
        <v>98</v>
      </c>
      <c>
        <f>(M1789*21)/100</f>
      </c>
      <c t="s">
        <v>28</v>
      </c>
    </row>
    <row r="1790" spans="1:5" ht="25.5">
      <c r="A1790" s="35" t="s">
        <v>55</v>
      </c>
      <c r="E1790" s="39" t="s">
        <v>7031</v>
      </c>
    </row>
    <row r="1791" spans="1:5" ht="12.75">
      <c r="A1791" s="35" t="s">
        <v>56</v>
      </c>
      <c r="E1791" s="40" t="s">
        <v>5</v>
      </c>
    </row>
    <row r="1792" spans="1:5" ht="12.75">
      <c r="A1792" t="s">
        <v>57</v>
      </c>
      <c r="E1792" s="39" t="s">
        <v>5</v>
      </c>
    </row>
    <row r="1793" spans="1:16" ht="25.5">
      <c r="A1793" t="s">
        <v>50</v>
      </c>
      <c s="34" t="s">
        <v>3554</v>
      </c>
      <c s="34" t="s">
        <v>7032</v>
      </c>
      <c s="35" t="s">
        <v>5</v>
      </c>
      <c s="6" t="s">
        <v>7033</v>
      </c>
      <c s="36" t="s">
        <v>85</v>
      </c>
      <c s="37">
        <v>11</v>
      </c>
      <c s="36">
        <v>0</v>
      </c>
      <c s="36">
        <f>ROUND(G1793*H1793,6)</f>
      </c>
      <c r="L1793" s="38">
        <v>0</v>
      </c>
      <c s="32">
        <f>ROUND(ROUND(L1793,2)*ROUND(G1793,3),2)</f>
      </c>
      <c s="36" t="s">
        <v>316</v>
      </c>
      <c>
        <f>(M1793*21)/100</f>
      </c>
      <c t="s">
        <v>28</v>
      </c>
    </row>
    <row r="1794" spans="1:5" ht="38.25">
      <c r="A1794" s="35" t="s">
        <v>55</v>
      </c>
      <c r="E1794" s="39" t="s">
        <v>7034</v>
      </c>
    </row>
    <row r="1795" spans="1:5" ht="12.75">
      <c r="A1795" s="35" t="s">
        <v>56</v>
      </c>
      <c r="E1795" s="40" t="s">
        <v>5</v>
      </c>
    </row>
    <row r="1796" spans="1:5" ht="12.75">
      <c r="A1796" t="s">
        <v>57</v>
      </c>
      <c r="E1796" s="39" t="s">
        <v>5</v>
      </c>
    </row>
    <row r="1797" spans="1:16" ht="25.5">
      <c r="A1797" t="s">
        <v>50</v>
      </c>
      <c s="34" t="s">
        <v>3558</v>
      </c>
      <c s="34" t="s">
        <v>7035</v>
      </c>
      <c s="35" t="s">
        <v>5</v>
      </c>
      <c s="6" t="s">
        <v>7036</v>
      </c>
      <c s="36" t="s">
        <v>85</v>
      </c>
      <c s="37">
        <v>11</v>
      </c>
      <c s="36">
        <v>0</v>
      </c>
      <c s="36">
        <f>ROUND(G1797*H1797,6)</f>
      </c>
      <c r="L1797" s="38">
        <v>0</v>
      </c>
      <c s="32">
        <f>ROUND(ROUND(L1797,2)*ROUND(G1797,3),2)</f>
      </c>
      <c s="36" t="s">
        <v>316</v>
      </c>
      <c>
        <f>(M1797*21)/100</f>
      </c>
      <c t="s">
        <v>28</v>
      </c>
    </row>
    <row r="1798" spans="1:5" ht="25.5">
      <c r="A1798" s="35" t="s">
        <v>55</v>
      </c>
      <c r="E1798" s="39" t="s">
        <v>7036</v>
      </c>
    </row>
    <row r="1799" spans="1:5" ht="12.75">
      <c r="A1799" s="35" t="s">
        <v>56</v>
      </c>
      <c r="E1799" s="40" t="s">
        <v>5</v>
      </c>
    </row>
    <row r="1800" spans="1:5" ht="12.75">
      <c r="A1800" t="s">
        <v>57</v>
      </c>
      <c r="E1800" s="39" t="s">
        <v>5</v>
      </c>
    </row>
    <row r="1801" spans="1:16" ht="12.75">
      <c r="A1801" t="s">
        <v>50</v>
      </c>
      <c s="34" t="s">
        <v>4522</v>
      </c>
      <c s="34" t="s">
        <v>7037</v>
      </c>
      <c s="35" t="s">
        <v>5</v>
      </c>
      <c s="6" t="s">
        <v>6511</v>
      </c>
      <c s="36" t="s">
        <v>85</v>
      </c>
      <c s="37">
        <v>8</v>
      </c>
      <c s="36">
        <v>0</v>
      </c>
      <c s="36">
        <f>ROUND(G1801*H1801,6)</f>
      </c>
      <c r="L1801" s="38">
        <v>0</v>
      </c>
      <c s="32">
        <f>ROUND(ROUND(L1801,2)*ROUND(G1801,3),2)</f>
      </c>
      <c s="36" t="s">
        <v>316</v>
      </c>
      <c>
        <f>(M1801*21)/100</f>
      </c>
      <c t="s">
        <v>28</v>
      </c>
    </row>
    <row r="1802" spans="1:5" ht="12.75">
      <c r="A1802" s="35" t="s">
        <v>55</v>
      </c>
      <c r="E1802" s="39" t="s">
        <v>6511</v>
      </c>
    </row>
    <row r="1803" spans="1:5" ht="12.75">
      <c r="A1803" s="35" t="s">
        <v>56</v>
      </c>
      <c r="E1803" s="40" t="s">
        <v>5</v>
      </c>
    </row>
    <row r="1804" spans="1:5" ht="12.75">
      <c r="A1804" t="s">
        <v>57</v>
      </c>
      <c r="E1804" s="39" t="s">
        <v>5</v>
      </c>
    </row>
    <row r="1805" spans="1:16" ht="25.5">
      <c r="A1805" t="s">
        <v>50</v>
      </c>
      <c s="34" t="s">
        <v>4525</v>
      </c>
      <c s="34" t="s">
        <v>7038</v>
      </c>
      <c s="35" t="s">
        <v>5</v>
      </c>
      <c s="6" t="s">
        <v>6513</v>
      </c>
      <c s="36" t="s">
        <v>85</v>
      </c>
      <c s="37">
        <v>8</v>
      </c>
      <c s="36">
        <v>0</v>
      </c>
      <c s="36">
        <f>ROUND(G1805*H1805,6)</f>
      </c>
      <c r="L1805" s="38">
        <v>0</v>
      </c>
      <c s="32">
        <f>ROUND(ROUND(L1805,2)*ROUND(G1805,3),2)</f>
      </c>
      <c s="36" t="s">
        <v>316</v>
      </c>
      <c>
        <f>(M1805*21)/100</f>
      </c>
      <c t="s">
        <v>28</v>
      </c>
    </row>
    <row r="1806" spans="1:5" ht="38.25">
      <c r="A1806" s="35" t="s">
        <v>55</v>
      </c>
      <c r="E1806" s="39" t="s">
        <v>6514</v>
      </c>
    </row>
    <row r="1807" spans="1:5" ht="12.75">
      <c r="A1807" s="35" t="s">
        <v>56</v>
      </c>
      <c r="E1807" s="40" t="s">
        <v>5</v>
      </c>
    </row>
    <row r="1808" spans="1:5" ht="12.75">
      <c r="A1808" t="s">
        <v>57</v>
      </c>
      <c r="E1808" s="39" t="s">
        <v>5</v>
      </c>
    </row>
    <row r="1809" spans="1:16" ht="25.5">
      <c r="A1809" t="s">
        <v>50</v>
      </c>
      <c s="34" t="s">
        <v>4529</v>
      </c>
      <c s="34" t="s">
        <v>7039</v>
      </c>
      <c s="35" t="s">
        <v>5</v>
      </c>
      <c s="6" t="s">
        <v>7040</v>
      </c>
      <c s="36" t="s">
        <v>85</v>
      </c>
      <c s="37">
        <v>1</v>
      </c>
      <c s="36">
        <v>0</v>
      </c>
      <c s="36">
        <f>ROUND(G1809*H1809,6)</f>
      </c>
      <c r="L1809" s="38">
        <v>0</v>
      </c>
      <c s="32">
        <f>ROUND(ROUND(L1809,2)*ROUND(G1809,3),2)</f>
      </c>
      <c s="36" t="s">
        <v>98</v>
      </c>
      <c>
        <f>(M1809*21)/100</f>
      </c>
      <c t="s">
        <v>28</v>
      </c>
    </row>
    <row r="1810" spans="1:5" ht="25.5">
      <c r="A1810" s="35" t="s">
        <v>55</v>
      </c>
      <c r="E1810" s="39" t="s">
        <v>7040</v>
      </c>
    </row>
    <row r="1811" spans="1:5" ht="12.75">
      <c r="A1811" s="35" t="s">
        <v>56</v>
      </c>
      <c r="E1811" s="40" t="s">
        <v>5</v>
      </c>
    </row>
    <row r="1812" spans="1:5" ht="12.75">
      <c r="A1812" t="s">
        <v>57</v>
      </c>
      <c r="E1812" s="39" t="s">
        <v>5</v>
      </c>
    </row>
    <row r="1813" spans="1:16" ht="12.75">
      <c r="A1813" t="s">
        <v>50</v>
      </c>
      <c s="34" t="s">
        <v>4010</v>
      </c>
      <c s="34" t="s">
        <v>7041</v>
      </c>
      <c s="35" t="s">
        <v>5</v>
      </c>
      <c s="6" t="s">
        <v>7042</v>
      </c>
      <c s="36" t="s">
        <v>85</v>
      </c>
      <c s="37">
        <v>1</v>
      </c>
      <c s="36">
        <v>0</v>
      </c>
      <c s="36">
        <f>ROUND(G1813*H1813,6)</f>
      </c>
      <c r="L1813" s="38">
        <v>0</v>
      </c>
      <c s="32">
        <f>ROUND(ROUND(L1813,2)*ROUND(G1813,3),2)</f>
      </c>
      <c s="36" t="s">
        <v>316</v>
      </c>
      <c>
        <f>(M1813*21)/100</f>
      </c>
      <c t="s">
        <v>28</v>
      </c>
    </row>
    <row r="1814" spans="1:5" ht="12.75">
      <c r="A1814" s="35" t="s">
        <v>55</v>
      </c>
      <c r="E1814" s="39" t="s">
        <v>7042</v>
      </c>
    </row>
    <row r="1815" spans="1:5" ht="12.75">
      <c r="A1815" s="35" t="s">
        <v>56</v>
      </c>
      <c r="E1815" s="40" t="s">
        <v>5</v>
      </c>
    </row>
    <row r="1816" spans="1:5" ht="12.75">
      <c r="A1816" t="s">
        <v>57</v>
      </c>
      <c r="E1816" s="39" t="s">
        <v>5</v>
      </c>
    </row>
    <row r="1817" spans="1:16" ht="25.5">
      <c r="A1817" t="s">
        <v>50</v>
      </c>
      <c s="34" t="s">
        <v>4534</v>
      </c>
      <c s="34" t="s">
        <v>7043</v>
      </c>
      <c s="35" t="s">
        <v>5</v>
      </c>
      <c s="6" t="s">
        <v>7044</v>
      </c>
      <c s="36" t="s">
        <v>168</v>
      </c>
      <c s="37">
        <v>48</v>
      </c>
      <c s="36">
        <v>0</v>
      </c>
      <c s="36">
        <f>ROUND(G1817*H1817,6)</f>
      </c>
      <c r="L1817" s="38">
        <v>0</v>
      </c>
      <c s="32">
        <f>ROUND(ROUND(L1817,2)*ROUND(G1817,3),2)</f>
      </c>
      <c s="36" t="s">
        <v>98</v>
      </c>
      <c>
        <f>(M1817*21)/100</f>
      </c>
      <c t="s">
        <v>28</v>
      </c>
    </row>
    <row r="1818" spans="1:5" ht="25.5">
      <c r="A1818" s="35" t="s">
        <v>55</v>
      </c>
      <c r="E1818" s="39" t="s">
        <v>7044</v>
      </c>
    </row>
    <row r="1819" spans="1:5" ht="12.75">
      <c r="A1819" s="35" t="s">
        <v>56</v>
      </c>
      <c r="E1819" s="40" t="s">
        <v>5</v>
      </c>
    </row>
    <row r="1820" spans="1:5" ht="12.75">
      <c r="A1820" t="s">
        <v>57</v>
      </c>
      <c r="E1820" s="39" t="s">
        <v>5</v>
      </c>
    </row>
    <row r="1821" spans="1:13" ht="12.75">
      <c r="A1821" t="s">
        <v>47</v>
      </c>
      <c r="C1821" s="31" t="s">
        <v>7045</v>
      </c>
      <c r="E1821" s="33" t="s">
        <v>7046</v>
      </c>
      <c r="J1821" s="32">
        <f>0</f>
      </c>
      <c s="32">
        <f>0</f>
      </c>
      <c s="32">
        <f>0+L1822+L1826+L1830+L1834+L1838+L1842+L1846+L1850+L1854+L1858+L1862+L1866+L1870+L1874+L1878+L1882+L1886+L1890+L1894+L1898+L1902+L1906</f>
      </c>
      <c s="32">
        <f>0+M1822+M1826+M1830+M1834+M1838+M1842+M1846+M1850+M1854+M1858+M1862+M1866+M1870+M1874+M1878+M1882+M1886+M1890+M1894+M1898+M1902+M1906</f>
      </c>
    </row>
    <row r="1822" spans="1:16" ht="25.5">
      <c r="A1822" t="s">
        <v>50</v>
      </c>
      <c s="34" t="s">
        <v>1864</v>
      </c>
      <c s="34" t="s">
        <v>7047</v>
      </c>
      <c s="35" t="s">
        <v>5</v>
      </c>
      <c s="6" t="s">
        <v>7048</v>
      </c>
      <c s="36" t="s">
        <v>85</v>
      </c>
      <c s="37">
        <v>1</v>
      </c>
      <c s="36">
        <v>0</v>
      </c>
      <c s="36">
        <f>ROUND(G1822*H1822,6)</f>
      </c>
      <c r="L1822" s="38">
        <v>0</v>
      </c>
      <c s="32">
        <f>ROUND(ROUND(L1822,2)*ROUND(G1822,3),2)</f>
      </c>
      <c s="36" t="s">
        <v>98</v>
      </c>
      <c>
        <f>(M1822*21)/100</f>
      </c>
      <c t="s">
        <v>28</v>
      </c>
    </row>
    <row r="1823" spans="1:5" ht="25.5">
      <c r="A1823" s="35" t="s">
        <v>55</v>
      </c>
      <c r="E1823" s="39" t="s">
        <v>7048</v>
      </c>
    </row>
    <row r="1824" spans="1:5" ht="12.75">
      <c r="A1824" s="35" t="s">
        <v>56</v>
      </c>
      <c r="E1824" s="40" t="s">
        <v>5</v>
      </c>
    </row>
    <row r="1825" spans="1:5" ht="12.75">
      <c r="A1825" t="s">
        <v>57</v>
      </c>
      <c r="E1825" s="39" t="s">
        <v>5</v>
      </c>
    </row>
    <row r="1826" spans="1:16" ht="12.75">
      <c r="A1826" t="s">
        <v>50</v>
      </c>
      <c s="34" t="s">
        <v>1868</v>
      </c>
      <c s="34" t="s">
        <v>7049</v>
      </c>
      <c s="35" t="s">
        <v>5</v>
      </c>
      <c s="6" t="s">
        <v>7050</v>
      </c>
      <c s="36" t="s">
        <v>85</v>
      </c>
      <c s="37">
        <v>1</v>
      </c>
      <c s="36">
        <v>0</v>
      </c>
      <c s="36">
        <f>ROUND(G1826*H1826,6)</f>
      </c>
      <c r="L1826" s="38">
        <v>0</v>
      </c>
      <c s="32">
        <f>ROUND(ROUND(L1826,2)*ROUND(G1826,3),2)</f>
      </c>
      <c s="36" t="s">
        <v>98</v>
      </c>
      <c>
        <f>(M1826*21)/100</f>
      </c>
      <c t="s">
        <v>28</v>
      </c>
    </row>
    <row r="1827" spans="1:5" ht="12.75">
      <c r="A1827" s="35" t="s">
        <v>55</v>
      </c>
      <c r="E1827" s="39" t="s">
        <v>7050</v>
      </c>
    </row>
    <row r="1828" spans="1:5" ht="12.75">
      <c r="A1828" s="35" t="s">
        <v>56</v>
      </c>
      <c r="E1828" s="40" t="s">
        <v>5</v>
      </c>
    </row>
    <row r="1829" spans="1:5" ht="12.75">
      <c r="A1829" t="s">
        <v>57</v>
      </c>
      <c r="E1829" s="39" t="s">
        <v>5</v>
      </c>
    </row>
    <row r="1830" spans="1:16" ht="25.5">
      <c r="A1830" t="s">
        <v>50</v>
      </c>
      <c s="34" t="s">
        <v>1872</v>
      </c>
      <c s="34" t="s">
        <v>7051</v>
      </c>
      <c s="35" t="s">
        <v>5</v>
      </c>
      <c s="6" t="s">
        <v>7052</v>
      </c>
      <c s="36" t="s">
        <v>85</v>
      </c>
      <c s="37">
        <v>1</v>
      </c>
      <c s="36">
        <v>0</v>
      </c>
      <c s="36">
        <f>ROUND(G1830*H1830,6)</f>
      </c>
      <c r="L1830" s="38">
        <v>0</v>
      </c>
      <c s="32">
        <f>ROUND(ROUND(L1830,2)*ROUND(G1830,3),2)</f>
      </c>
      <c s="36" t="s">
        <v>316</v>
      </c>
      <c>
        <f>(M1830*21)/100</f>
      </c>
      <c t="s">
        <v>28</v>
      </c>
    </row>
    <row r="1831" spans="1:5" ht="51">
      <c r="A1831" s="35" t="s">
        <v>55</v>
      </c>
      <c r="E1831" s="39" t="s">
        <v>7053</v>
      </c>
    </row>
    <row r="1832" spans="1:5" ht="12.75">
      <c r="A1832" s="35" t="s">
        <v>56</v>
      </c>
      <c r="E1832" s="40" t="s">
        <v>5</v>
      </c>
    </row>
    <row r="1833" spans="1:5" ht="12.75">
      <c r="A1833" t="s">
        <v>57</v>
      </c>
      <c r="E1833" s="39" t="s">
        <v>5</v>
      </c>
    </row>
    <row r="1834" spans="1:16" ht="25.5">
      <c r="A1834" t="s">
        <v>50</v>
      </c>
      <c s="34" t="s">
        <v>1875</v>
      </c>
      <c s="34" t="s">
        <v>7054</v>
      </c>
      <c s="35" t="s">
        <v>5</v>
      </c>
      <c s="6" t="s">
        <v>7055</v>
      </c>
      <c s="36" t="s">
        <v>85</v>
      </c>
      <c s="37">
        <v>1</v>
      </c>
      <c s="36">
        <v>0</v>
      </c>
      <c s="36">
        <f>ROUND(G1834*H1834,6)</f>
      </c>
      <c r="L1834" s="38">
        <v>0</v>
      </c>
      <c s="32">
        <f>ROUND(ROUND(L1834,2)*ROUND(G1834,3),2)</f>
      </c>
      <c s="36" t="s">
        <v>98</v>
      </c>
      <c>
        <f>(M1834*21)/100</f>
      </c>
      <c t="s">
        <v>28</v>
      </c>
    </row>
    <row r="1835" spans="1:5" ht="25.5">
      <c r="A1835" s="35" t="s">
        <v>55</v>
      </c>
      <c r="E1835" s="39" t="s">
        <v>7055</v>
      </c>
    </row>
    <row r="1836" spans="1:5" ht="12.75">
      <c r="A1836" s="35" t="s">
        <v>56</v>
      </c>
      <c r="E1836" s="40" t="s">
        <v>5</v>
      </c>
    </row>
    <row r="1837" spans="1:5" ht="12.75">
      <c r="A1837" t="s">
        <v>57</v>
      </c>
      <c r="E1837" s="39" t="s">
        <v>5</v>
      </c>
    </row>
    <row r="1838" spans="1:16" ht="12.75">
      <c r="A1838" t="s">
        <v>50</v>
      </c>
      <c s="34" t="s">
        <v>1878</v>
      </c>
      <c s="34" t="s">
        <v>7056</v>
      </c>
      <c s="35" t="s">
        <v>5</v>
      </c>
      <c s="6" t="s">
        <v>7042</v>
      </c>
      <c s="36" t="s">
        <v>85</v>
      </c>
      <c s="37">
        <v>1</v>
      </c>
      <c s="36">
        <v>0</v>
      </c>
      <c s="36">
        <f>ROUND(G1838*H1838,6)</f>
      </c>
      <c r="L1838" s="38">
        <v>0</v>
      </c>
      <c s="32">
        <f>ROUND(ROUND(L1838,2)*ROUND(G1838,3),2)</f>
      </c>
      <c s="36" t="s">
        <v>316</v>
      </c>
      <c>
        <f>(M1838*21)/100</f>
      </c>
      <c t="s">
        <v>28</v>
      </c>
    </row>
    <row r="1839" spans="1:5" ht="12.75">
      <c r="A1839" s="35" t="s">
        <v>55</v>
      </c>
      <c r="E1839" s="39" t="s">
        <v>7042</v>
      </c>
    </row>
    <row r="1840" spans="1:5" ht="12.75">
      <c r="A1840" s="35" t="s">
        <v>56</v>
      </c>
      <c r="E1840" s="40" t="s">
        <v>5</v>
      </c>
    </row>
    <row r="1841" spans="1:5" ht="12.75">
      <c r="A1841" t="s">
        <v>57</v>
      </c>
      <c r="E1841" s="39" t="s">
        <v>5</v>
      </c>
    </row>
    <row r="1842" spans="1:16" ht="12.75">
      <c r="A1842" t="s">
        <v>50</v>
      </c>
      <c s="34" t="s">
        <v>1882</v>
      </c>
      <c s="34" t="s">
        <v>7057</v>
      </c>
      <c s="35" t="s">
        <v>5</v>
      </c>
      <c s="6" t="s">
        <v>7058</v>
      </c>
      <c s="36" t="s">
        <v>85</v>
      </c>
      <c s="37">
        <v>1</v>
      </c>
      <c s="36">
        <v>0</v>
      </c>
      <c s="36">
        <f>ROUND(G1842*H1842,6)</f>
      </c>
      <c r="L1842" s="38">
        <v>0</v>
      </c>
      <c s="32">
        <f>ROUND(ROUND(L1842,2)*ROUND(G1842,3),2)</f>
      </c>
      <c s="36" t="s">
        <v>98</v>
      </c>
      <c>
        <f>(M1842*21)/100</f>
      </c>
      <c t="s">
        <v>28</v>
      </c>
    </row>
    <row r="1843" spans="1:5" ht="12.75">
      <c r="A1843" s="35" t="s">
        <v>55</v>
      </c>
      <c r="E1843" s="39" t="s">
        <v>7058</v>
      </c>
    </row>
    <row r="1844" spans="1:5" ht="12.75">
      <c r="A1844" s="35" t="s">
        <v>56</v>
      </c>
      <c r="E1844" s="40" t="s">
        <v>5</v>
      </c>
    </row>
    <row r="1845" spans="1:5" ht="12.75">
      <c r="A1845" t="s">
        <v>57</v>
      </c>
      <c r="E1845" s="39" t="s">
        <v>5</v>
      </c>
    </row>
    <row r="1846" spans="1:16" ht="38.25">
      <c r="A1846" t="s">
        <v>50</v>
      </c>
      <c s="34" t="s">
        <v>1887</v>
      </c>
      <c s="34" t="s">
        <v>7059</v>
      </c>
      <c s="35" t="s">
        <v>5</v>
      </c>
      <c s="6" t="s">
        <v>7060</v>
      </c>
      <c s="36" t="s">
        <v>85</v>
      </c>
      <c s="37">
        <v>1</v>
      </c>
      <c s="36">
        <v>0</v>
      </c>
      <c s="36">
        <f>ROUND(G1846*H1846,6)</f>
      </c>
      <c r="L1846" s="38">
        <v>0</v>
      </c>
      <c s="32">
        <f>ROUND(ROUND(L1846,2)*ROUND(G1846,3),2)</f>
      </c>
      <c s="36" t="s">
        <v>98</v>
      </c>
      <c>
        <f>(M1846*21)/100</f>
      </c>
      <c t="s">
        <v>28</v>
      </c>
    </row>
    <row r="1847" spans="1:5" ht="38.25">
      <c r="A1847" s="35" t="s">
        <v>55</v>
      </c>
      <c r="E1847" s="39" t="s">
        <v>7061</v>
      </c>
    </row>
    <row r="1848" spans="1:5" ht="12.75">
      <c r="A1848" s="35" t="s">
        <v>56</v>
      </c>
      <c r="E1848" s="40" t="s">
        <v>5</v>
      </c>
    </row>
    <row r="1849" spans="1:5" ht="12.75">
      <c r="A1849" t="s">
        <v>57</v>
      </c>
      <c r="E1849" s="39" t="s">
        <v>5</v>
      </c>
    </row>
    <row r="1850" spans="1:16" ht="38.25">
      <c r="A1850" t="s">
        <v>50</v>
      </c>
      <c s="34" t="s">
        <v>1546</v>
      </c>
      <c s="34" t="s">
        <v>7062</v>
      </c>
      <c s="35" t="s">
        <v>5</v>
      </c>
      <c s="6" t="s">
        <v>7063</v>
      </c>
      <c s="36" t="s">
        <v>85</v>
      </c>
      <c s="37">
        <v>1</v>
      </c>
      <c s="36">
        <v>0</v>
      </c>
      <c s="36">
        <f>ROUND(G1850*H1850,6)</f>
      </c>
      <c r="L1850" s="38">
        <v>0</v>
      </c>
      <c s="32">
        <f>ROUND(ROUND(L1850,2)*ROUND(G1850,3),2)</f>
      </c>
      <c s="36" t="s">
        <v>316</v>
      </c>
      <c>
        <f>(M1850*21)/100</f>
      </c>
      <c t="s">
        <v>28</v>
      </c>
    </row>
    <row r="1851" spans="1:5" ht="38.25">
      <c r="A1851" s="35" t="s">
        <v>55</v>
      </c>
      <c r="E1851" s="39" t="s">
        <v>7063</v>
      </c>
    </row>
    <row r="1852" spans="1:5" ht="12.75">
      <c r="A1852" s="35" t="s">
        <v>56</v>
      </c>
      <c r="E1852" s="40" t="s">
        <v>5</v>
      </c>
    </row>
    <row r="1853" spans="1:5" ht="12.75">
      <c r="A1853" t="s">
        <v>57</v>
      </c>
      <c r="E1853" s="39" t="s">
        <v>5</v>
      </c>
    </row>
    <row r="1854" spans="1:16" ht="25.5">
      <c r="A1854" t="s">
        <v>50</v>
      </c>
      <c s="34" t="s">
        <v>1891</v>
      </c>
      <c s="34" t="s">
        <v>7064</v>
      </c>
      <c s="35" t="s">
        <v>5</v>
      </c>
      <c s="6" t="s">
        <v>7065</v>
      </c>
      <c s="36" t="s">
        <v>85</v>
      </c>
      <c s="37">
        <v>2</v>
      </c>
      <c s="36">
        <v>0</v>
      </c>
      <c s="36">
        <f>ROUND(G1854*H1854,6)</f>
      </c>
      <c r="L1854" s="38">
        <v>0</v>
      </c>
      <c s="32">
        <f>ROUND(ROUND(L1854,2)*ROUND(G1854,3),2)</f>
      </c>
      <c s="36" t="s">
        <v>98</v>
      </c>
      <c>
        <f>(M1854*21)/100</f>
      </c>
      <c t="s">
        <v>28</v>
      </c>
    </row>
    <row r="1855" spans="1:5" ht="38.25">
      <c r="A1855" s="35" t="s">
        <v>55</v>
      </c>
      <c r="E1855" s="39" t="s">
        <v>7066</v>
      </c>
    </row>
    <row r="1856" spans="1:5" ht="12.75">
      <c r="A1856" s="35" t="s">
        <v>56</v>
      </c>
      <c r="E1856" s="40" t="s">
        <v>5</v>
      </c>
    </row>
    <row r="1857" spans="1:5" ht="12.75">
      <c r="A1857" t="s">
        <v>57</v>
      </c>
      <c r="E1857" s="39" t="s">
        <v>5</v>
      </c>
    </row>
    <row r="1858" spans="1:16" ht="38.25">
      <c r="A1858" t="s">
        <v>50</v>
      </c>
      <c s="34" t="s">
        <v>1897</v>
      </c>
      <c s="34" t="s">
        <v>7067</v>
      </c>
      <c s="35" t="s">
        <v>5</v>
      </c>
      <c s="6" t="s">
        <v>7063</v>
      </c>
      <c s="36" t="s">
        <v>85</v>
      </c>
      <c s="37">
        <v>2</v>
      </c>
      <c s="36">
        <v>0</v>
      </c>
      <c s="36">
        <f>ROUND(G1858*H1858,6)</f>
      </c>
      <c r="L1858" s="38">
        <v>0</v>
      </c>
      <c s="32">
        <f>ROUND(ROUND(L1858,2)*ROUND(G1858,3),2)</f>
      </c>
      <c s="36" t="s">
        <v>316</v>
      </c>
      <c>
        <f>(M1858*21)/100</f>
      </c>
      <c t="s">
        <v>28</v>
      </c>
    </row>
    <row r="1859" spans="1:5" ht="38.25">
      <c r="A1859" s="35" t="s">
        <v>55</v>
      </c>
      <c r="E1859" s="39" t="s">
        <v>7063</v>
      </c>
    </row>
    <row r="1860" spans="1:5" ht="12.75">
      <c r="A1860" s="35" t="s">
        <v>56</v>
      </c>
      <c r="E1860" s="40" t="s">
        <v>5</v>
      </c>
    </row>
    <row r="1861" spans="1:5" ht="12.75">
      <c r="A1861" t="s">
        <v>57</v>
      </c>
      <c r="E1861" s="39" t="s">
        <v>5</v>
      </c>
    </row>
    <row r="1862" spans="1:16" ht="25.5">
      <c r="A1862" t="s">
        <v>50</v>
      </c>
      <c s="34" t="s">
        <v>1901</v>
      </c>
      <c s="34" t="s">
        <v>7068</v>
      </c>
      <c s="35" t="s">
        <v>5</v>
      </c>
      <c s="6" t="s">
        <v>7069</v>
      </c>
      <c s="36" t="s">
        <v>85</v>
      </c>
      <c s="37">
        <v>4</v>
      </c>
      <c s="36">
        <v>0</v>
      </c>
      <c s="36">
        <f>ROUND(G1862*H1862,6)</f>
      </c>
      <c r="L1862" s="38">
        <v>0</v>
      </c>
      <c s="32">
        <f>ROUND(ROUND(L1862,2)*ROUND(G1862,3),2)</f>
      </c>
      <c s="36" t="s">
        <v>98</v>
      </c>
      <c>
        <f>(M1862*21)/100</f>
      </c>
      <c t="s">
        <v>28</v>
      </c>
    </row>
    <row r="1863" spans="1:5" ht="25.5">
      <c r="A1863" s="35" t="s">
        <v>55</v>
      </c>
      <c r="E1863" s="39" t="s">
        <v>7069</v>
      </c>
    </row>
    <row r="1864" spans="1:5" ht="12.75">
      <c r="A1864" s="35" t="s">
        <v>56</v>
      </c>
      <c r="E1864" s="40" t="s">
        <v>5</v>
      </c>
    </row>
    <row r="1865" spans="1:5" ht="12.75">
      <c r="A1865" t="s">
        <v>57</v>
      </c>
      <c r="E1865" s="39" t="s">
        <v>5</v>
      </c>
    </row>
    <row r="1866" spans="1:16" ht="38.25">
      <c r="A1866" t="s">
        <v>50</v>
      </c>
      <c s="34" t="s">
        <v>1904</v>
      </c>
      <c s="34" t="s">
        <v>7070</v>
      </c>
      <c s="35" t="s">
        <v>5</v>
      </c>
      <c s="6" t="s">
        <v>7063</v>
      </c>
      <c s="36" t="s">
        <v>85</v>
      </c>
      <c s="37">
        <v>4</v>
      </c>
      <c s="36">
        <v>0</v>
      </c>
      <c s="36">
        <f>ROUND(G1866*H1866,6)</f>
      </c>
      <c r="L1866" s="38">
        <v>0</v>
      </c>
      <c s="32">
        <f>ROUND(ROUND(L1866,2)*ROUND(G1866,3),2)</f>
      </c>
      <c s="36" t="s">
        <v>316</v>
      </c>
      <c>
        <f>(M1866*21)/100</f>
      </c>
      <c t="s">
        <v>28</v>
      </c>
    </row>
    <row r="1867" spans="1:5" ht="38.25">
      <c r="A1867" s="35" t="s">
        <v>55</v>
      </c>
      <c r="E1867" s="39" t="s">
        <v>7063</v>
      </c>
    </row>
    <row r="1868" spans="1:5" ht="12.75">
      <c r="A1868" s="35" t="s">
        <v>56</v>
      </c>
      <c r="E1868" s="40" t="s">
        <v>5</v>
      </c>
    </row>
    <row r="1869" spans="1:5" ht="12.75">
      <c r="A1869" t="s">
        <v>57</v>
      </c>
      <c r="E1869" s="39" t="s">
        <v>5</v>
      </c>
    </row>
    <row r="1870" spans="1:16" ht="38.25">
      <c r="A1870" t="s">
        <v>50</v>
      </c>
      <c s="34" t="s">
        <v>1908</v>
      </c>
      <c s="34" t="s">
        <v>7071</v>
      </c>
      <c s="35" t="s">
        <v>5</v>
      </c>
      <c s="6" t="s">
        <v>7072</v>
      </c>
      <c s="36" t="s">
        <v>85</v>
      </c>
      <c s="37">
        <v>1</v>
      </c>
      <c s="36">
        <v>0</v>
      </c>
      <c s="36">
        <f>ROUND(G1870*H1870,6)</f>
      </c>
      <c r="L1870" s="38">
        <v>0</v>
      </c>
      <c s="32">
        <f>ROUND(ROUND(L1870,2)*ROUND(G1870,3),2)</f>
      </c>
      <c s="36" t="s">
        <v>98</v>
      </c>
      <c>
        <f>(M1870*21)/100</f>
      </c>
      <c t="s">
        <v>28</v>
      </c>
    </row>
    <row r="1871" spans="1:5" ht="38.25">
      <c r="A1871" s="35" t="s">
        <v>55</v>
      </c>
      <c r="E1871" s="39" t="s">
        <v>7073</v>
      </c>
    </row>
    <row r="1872" spans="1:5" ht="12.75">
      <c r="A1872" s="35" t="s">
        <v>56</v>
      </c>
      <c r="E1872" s="40" t="s">
        <v>5</v>
      </c>
    </row>
    <row r="1873" spans="1:5" ht="12.75">
      <c r="A1873" t="s">
        <v>57</v>
      </c>
      <c r="E1873" s="39" t="s">
        <v>5</v>
      </c>
    </row>
    <row r="1874" spans="1:16" ht="38.25">
      <c r="A1874" t="s">
        <v>50</v>
      </c>
      <c s="34" t="s">
        <v>1912</v>
      </c>
      <c s="34" t="s">
        <v>7074</v>
      </c>
      <c s="35" t="s">
        <v>5</v>
      </c>
      <c s="6" t="s">
        <v>7075</v>
      </c>
      <c s="36" t="s">
        <v>85</v>
      </c>
      <c s="37">
        <v>1</v>
      </c>
      <c s="36">
        <v>0</v>
      </c>
      <c s="36">
        <f>ROUND(G1874*H1874,6)</f>
      </c>
      <c r="L1874" s="38">
        <v>0</v>
      </c>
      <c s="32">
        <f>ROUND(ROUND(L1874,2)*ROUND(G1874,3),2)</f>
      </c>
      <c s="36" t="s">
        <v>316</v>
      </c>
      <c>
        <f>(M1874*21)/100</f>
      </c>
      <c t="s">
        <v>28</v>
      </c>
    </row>
    <row r="1875" spans="1:5" ht="38.25">
      <c r="A1875" s="35" t="s">
        <v>55</v>
      </c>
      <c r="E1875" s="39" t="s">
        <v>7076</v>
      </c>
    </row>
    <row r="1876" spans="1:5" ht="12.75">
      <c r="A1876" s="35" t="s">
        <v>56</v>
      </c>
      <c r="E1876" s="40" t="s">
        <v>5</v>
      </c>
    </row>
    <row r="1877" spans="1:5" ht="12.75">
      <c r="A1877" t="s">
        <v>57</v>
      </c>
      <c r="E1877" s="39" t="s">
        <v>5</v>
      </c>
    </row>
    <row r="1878" spans="1:16" ht="12.75">
      <c r="A1878" t="s">
        <v>50</v>
      </c>
      <c s="34" t="s">
        <v>1916</v>
      </c>
      <c s="34" t="s">
        <v>7077</v>
      </c>
      <c s="35" t="s">
        <v>5</v>
      </c>
      <c s="6" t="s">
        <v>6511</v>
      </c>
      <c s="36" t="s">
        <v>85</v>
      </c>
      <c s="37">
        <v>17</v>
      </c>
      <c s="36">
        <v>0</v>
      </c>
      <c s="36">
        <f>ROUND(G1878*H1878,6)</f>
      </c>
      <c r="L1878" s="38">
        <v>0</v>
      </c>
      <c s="32">
        <f>ROUND(ROUND(L1878,2)*ROUND(G1878,3),2)</f>
      </c>
      <c s="36" t="s">
        <v>1449</v>
      </c>
      <c>
        <f>(M1878*21)/100</f>
      </c>
      <c t="s">
        <v>28</v>
      </c>
    </row>
    <row r="1879" spans="1:5" ht="12.75">
      <c r="A1879" s="35" t="s">
        <v>55</v>
      </c>
      <c r="E1879" s="39" t="s">
        <v>6511</v>
      </c>
    </row>
    <row r="1880" spans="1:5" ht="12.75">
      <c r="A1880" s="35" t="s">
        <v>56</v>
      </c>
      <c r="E1880" s="40" t="s">
        <v>5</v>
      </c>
    </row>
    <row r="1881" spans="1:5" ht="12.75">
      <c r="A1881" t="s">
        <v>57</v>
      </c>
      <c r="E1881" s="39" t="s">
        <v>5</v>
      </c>
    </row>
    <row r="1882" spans="1:16" ht="25.5">
      <c r="A1882" t="s">
        <v>50</v>
      </c>
      <c s="34" t="s">
        <v>1919</v>
      </c>
      <c s="34" t="s">
        <v>7078</v>
      </c>
      <c s="35" t="s">
        <v>5</v>
      </c>
      <c s="6" t="s">
        <v>6513</v>
      </c>
      <c s="36" t="s">
        <v>85</v>
      </c>
      <c s="37">
        <v>17</v>
      </c>
      <c s="36">
        <v>0</v>
      </c>
      <c s="36">
        <f>ROUND(G1882*H1882,6)</f>
      </c>
      <c r="L1882" s="38">
        <v>0</v>
      </c>
      <c s="32">
        <f>ROUND(ROUND(L1882,2)*ROUND(G1882,3),2)</f>
      </c>
      <c s="36" t="s">
        <v>316</v>
      </c>
      <c>
        <f>(M1882*21)/100</f>
      </c>
      <c t="s">
        <v>28</v>
      </c>
    </row>
    <row r="1883" spans="1:5" ht="38.25">
      <c r="A1883" s="35" t="s">
        <v>55</v>
      </c>
      <c r="E1883" s="39" t="s">
        <v>6514</v>
      </c>
    </row>
    <row r="1884" spans="1:5" ht="12.75">
      <c r="A1884" s="35" t="s">
        <v>56</v>
      </c>
      <c r="E1884" s="40" t="s">
        <v>5</v>
      </c>
    </row>
    <row r="1885" spans="1:5" ht="12.75">
      <c r="A1885" t="s">
        <v>57</v>
      </c>
      <c r="E1885" s="39" t="s">
        <v>5</v>
      </c>
    </row>
    <row r="1886" spans="1:16" ht="12.75">
      <c r="A1886" t="s">
        <v>50</v>
      </c>
      <c s="34" t="s">
        <v>1924</v>
      </c>
      <c s="34" t="s">
        <v>7079</v>
      </c>
      <c s="35" t="s">
        <v>5</v>
      </c>
      <c s="6" t="s">
        <v>6235</v>
      </c>
      <c s="36" t="s">
        <v>85</v>
      </c>
      <c s="37">
        <v>7</v>
      </c>
      <c s="36">
        <v>0</v>
      </c>
      <c s="36">
        <f>ROUND(G1886*H1886,6)</f>
      </c>
      <c r="L1886" s="38">
        <v>0</v>
      </c>
      <c s="32">
        <f>ROUND(ROUND(L1886,2)*ROUND(G1886,3),2)</f>
      </c>
      <c s="36" t="s">
        <v>98</v>
      </c>
      <c>
        <f>(M1886*21)/100</f>
      </c>
      <c t="s">
        <v>28</v>
      </c>
    </row>
    <row r="1887" spans="1:5" ht="12.75">
      <c r="A1887" s="35" t="s">
        <v>55</v>
      </c>
      <c r="E1887" s="39" t="s">
        <v>6235</v>
      </c>
    </row>
    <row r="1888" spans="1:5" ht="12.75">
      <c r="A1888" s="35" t="s">
        <v>56</v>
      </c>
      <c r="E1888" s="40" t="s">
        <v>5</v>
      </c>
    </row>
    <row r="1889" spans="1:5" ht="12.75">
      <c r="A1889" t="s">
        <v>57</v>
      </c>
      <c r="E1889" s="39" t="s">
        <v>5</v>
      </c>
    </row>
    <row r="1890" spans="1:16" ht="25.5">
      <c r="A1890" t="s">
        <v>50</v>
      </c>
      <c s="34" t="s">
        <v>1929</v>
      </c>
      <c s="34" t="s">
        <v>7080</v>
      </c>
      <c s="35" t="s">
        <v>5</v>
      </c>
      <c s="6" t="s">
        <v>5220</v>
      </c>
      <c s="36" t="s">
        <v>85</v>
      </c>
      <c s="37">
        <v>7</v>
      </c>
      <c s="36">
        <v>0</v>
      </c>
      <c s="36">
        <f>ROUND(G1890*H1890,6)</f>
      </c>
      <c r="L1890" s="38">
        <v>0</v>
      </c>
      <c s="32">
        <f>ROUND(ROUND(L1890,2)*ROUND(G1890,3),2)</f>
      </c>
      <c s="36" t="s">
        <v>316</v>
      </c>
      <c>
        <f>(M1890*21)/100</f>
      </c>
      <c t="s">
        <v>28</v>
      </c>
    </row>
    <row r="1891" spans="1:5" ht="25.5">
      <c r="A1891" s="35" t="s">
        <v>55</v>
      </c>
      <c r="E1891" s="39" t="s">
        <v>5220</v>
      </c>
    </row>
    <row r="1892" spans="1:5" ht="12.75">
      <c r="A1892" s="35" t="s">
        <v>56</v>
      </c>
      <c r="E1892" s="40" t="s">
        <v>5</v>
      </c>
    </row>
    <row r="1893" spans="1:5" ht="12.75">
      <c r="A1893" t="s">
        <v>57</v>
      </c>
      <c r="E1893" s="39" t="s">
        <v>5</v>
      </c>
    </row>
    <row r="1894" spans="1:16" ht="25.5">
      <c r="A1894" t="s">
        <v>50</v>
      </c>
      <c s="34" t="s">
        <v>1933</v>
      </c>
      <c s="34" t="s">
        <v>7081</v>
      </c>
      <c s="35" t="s">
        <v>5</v>
      </c>
      <c s="6" t="s">
        <v>6240</v>
      </c>
      <c s="36" t="s">
        <v>85</v>
      </c>
      <c s="37">
        <v>7</v>
      </c>
      <c s="36">
        <v>0</v>
      </c>
      <c s="36">
        <f>ROUND(G1894*H1894,6)</f>
      </c>
      <c r="L1894" s="38">
        <v>0</v>
      </c>
      <c s="32">
        <f>ROUND(ROUND(L1894,2)*ROUND(G1894,3),2)</f>
      </c>
      <c s="36" t="s">
        <v>316</v>
      </c>
      <c>
        <f>(M1894*21)/100</f>
      </c>
      <c t="s">
        <v>28</v>
      </c>
    </row>
    <row r="1895" spans="1:5" ht="25.5">
      <c r="A1895" s="35" t="s">
        <v>55</v>
      </c>
      <c r="E1895" s="39" t="s">
        <v>6240</v>
      </c>
    </row>
    <row r="1896" spans="1:5" ht="12.75">
      <c r="A1896" s="35" t="s">
        <v>56</v>
      </c>
      <c r="E1896" s="40" t="s">
        <v>5</v>
      </c>
    </row>
    <row r="1897" spans="1:5" ht="12.75">
      <c r="A1897" t="s">
        <v>57</v>
      </c>
      <c r="E1897" s="39" t="s">
        <v>5</v>
      </c>
    </row>
    <row r="1898" spans="1:16" ht="25.5">
      <c r="A1898" t="s">
        <v>50</v>
      </c>
      <c s="34" t="s">
        <v>1937</v>
      </c>
      <c s="34" t="s">
        <v>7082</v>
      </c>
      <c s="35" t="s">
        <v>5</v>
      </c>
      <c s="6" t="s">
        <v>7083</v>
      </c>
      <c s="36" t="s">
        <v>168</v>
      </c>
      <c s="37">
        <v>32</v>
      </c>
      <c s="36">
        <v>0</v>
      </c>
      <c s="36">
        <f>ROUND(G1898*H1898,6)</f>
      </c>
      <c r="L1898" s="38">
        <v>0</v>
      </c>
      <c s="32">
        <f>ROUND(ROUND(L1898,2)*ROUND(G1898,3),2)</f>
      </c>
      <c s="36" t="s">
        <v>98</v>
      </c>
      <c>
        <f>(M1898*21)/100</f>
      </c>
      <c t="s">
        <v>28</v>
      </c>
    </row>
    <row r="1899" spans="1:5" ht="25.5">
      <c r="A1899" s="35" t="s">
        <v>55</v>
      </c>
      <c r="E1899" s="39" t="s">
        <v>7083</v>
      </c>
    </row>
    <row r="1900" spans="1:5" ht="12.75">
      <c r="A1900" s="35" t="s">
        <v>56</v>
      </c>
      <c r="E1900" s="40" t="s">
        <v>5</v>
      </c>
    </row>
    <row r="1901" spans="1:5" ht="12.75">
      <c r="A1901" t="s">
        <v>57</v>
      </c>
      <c r="E1901" s="39" t="s">
        <v>5</v>
      </c>
    </row>
    <row r="1902" spans="1:16" ht="12.75">
      <c r="A1902" t="s">
        <v>50</v>
      </c>
      <c s="34" t="s">
        <v>1941</v>
      </c>
      <c s="34" t="s">
        <v>7084</v>
      </c>
      <c s="35" t="s">
        <v>5</v>
      </c>
      <c s="6" t="s">
        <v>7085</v>
      </c>
      <c s="36" t="s">
        <v>85</v>
      </c>
      <c s="37">
        <v>1</v>
      </c>
      <c s="36">
        <v>0</v>
      </c>
      <c s="36">
        <f>ROUND(G1902*H1902,6)</f>
      </c>
      <c r="L1902" s="38">
        <v>0</v>
      </c>
      <c s="32">
        <f>ROUND(ROUND(L1902,2)*ROUND(G1902,3),2)</f>
      </c>
      <c s="36" t="s">
        <v>98</v>
      </c>
      <c>
        <f>(M1902*21)/100</f>
      </c>
      <c t="s">
        <v>28</v>
      </c>
    </row>
    <row r="1903" spans="1:5" ht="12.75">
      <c r="A1903" s="35" t="s">
        <v>55</v>
      </c>
      <c r="E1903" s="39" t="s">
        <v>7085</v>
      </c>
    </row>
    <row r="1904" spans="1:5" ht="12.75">
      <c r="A1904" s="35" t="s">
        <v>56</v>
      </c>
      <c r="E1904" s="40" t="s">
        <v>5</v>
      </c>
    </row>
    <row r="1905" spans="1:5" ht="12.75">
      <c r="A1905" t="s">
        <v>57</v>
      </c>
      <c r="E1905" s="39" t="s">
        <v>5</v>
      </c>
    </row>
    <row r="1906" spans="1:16" ht="25.5">
      <c r="A1906" t="s">
        <v>50</v>
      </c>
      <c s="34" t="s">
        <v>1944</v>
      </c>
      <c s="34" t="s">
        <v>7086</v>
      </c>
      <c s="35" t="s">
        <v>5</v>
      </c>
      <c s="6" t="s">
        <v>7087</v>
      </c>
      <c s="36" t="s">
        <v>168</v>
      </c>
      <c s="37">
        <v>24</v>
      </c>
      <c s="36">
        <v>0</v>
      </c>
      <c s="36">
        <f>ROUND(G1906*H1906,6)</f>
      </c>
      <c r="L1906" s="38">
        <v>0</v>
      </c>
      <c s="32">
        <f>ROUND(ROUND(L1906,2)*ROUND(G1906,3),2)</f>
      </c>
      <c s="36" t="s">
        <v>98</v>
      </c>
      <c>
        <f>(M1906*21)/100</f>
      </c>
      <c t="s">
        <v>28</v>
      </c>
    </row>
    <row r="1907" spans="1:5" ht="25.5">
      <c r="A1907" s="35" t="s">
        <v>55</v>
      </c>
      <c r="E1907" s="39" t="s">
        <v>7087</v>
      </c>
    </row>
    <row r="1908" spans="1:5" ht="12.75">
      <c r="A1908" s="35" t="s">
        <v>56</v>
      </c>
      <c r="E1908" s="40" t="s">
        <v>5</v>
      </c>
    </row>
    <row r="1909" spans="1:5" ht="12.75">
      <c r="A1909" t="s">
        <v>57</v>
      </c>
      <c r="E1909" s="39" t="s">
        <v>5</v>
      </c>
    </row>
    <row r="1910" spans="1:13" ht="12.75">
      <c r="A1910" t="s">
        <v>47</v>
      </c>
      <c r="C1910" s="31" t="s">
        <v>4487</v>
      </c>
      <c r="E1910" s="33" t="s">
        <v>7088</v>
      </c>
      <c r="J1910" s="32">
        <f>0</f>
      </c>
      <c s="32">
        <f>0</f>
      </c>
      <c s="32">
        <f>0+L1911+L1915+L1919+L1923+L1927+L1931+L1935+L1939+L1943+L1947+L1951+L1955+L1959+L1963+L1967+L1971+L1975+L1979+L1983+L1987+L1991+L1995</f>
      </c>
      <c s="32">
        <f>0+M1911+M1915+M1919+M1923+M1927+M1931+M1935+M1939+M1943+M1947+M1951+M1955+M1959+M1963+M1967+M1971+M1975+M1979+M1983+M1987+M1991+M1995</f>
      </c>
    </row>
    <row r="1911" spans="1:16" ht="12.75">
      <c r="A1911" t="s">
        <v>50</v>
      </c>
      <c s="34" t="s">
        <v>1947</v>
      </c>
      <c s="34" t="s">
        <v>7089</v>
      </c>
      <c s="35" t="s">
        <v>5</v>
      </c>
      <c s="6" t="s">
        <v>7090</v>
      </c>
      <c s="36" t="s">
        <v>85</v>
      </c>
      <c s="37">
        <v>4</v>
      </c>
      <c s="36">
        <v>0</v>
      </c>
      <c s="36">
        <f>ROUND(G1911*H1911,6)</f>
      </c>
      <c r="L1911" s="38">
        <v>0</v>
      </c>
      <c s="32">
        <f>ROUND(ROUND(L1911,2)*ROUND(G1911,3),2)</f>
      </c>
      <c s="36" t="s">
        <v>98</v>
      </c>
      <c>
        <f>(M1911*21)/100</f>
      </c>
      <c t="s">
        <v>28</v>
      </c>
    </row>
    <row r="1912" spans="1:5" ht="12.75">
      <c r="A1912" s="35" t="s">
        <v>55</v>
      </c>
      <c r="E1912" s="39" t="s">
        <v>7090</v>
      </c>
    </row>
    <row r="1913" spans="1:5" ht="12.75">
      <c r="A1913" s="35" t="s">
        <v>56</v>
      </c>
      <c r="E1913" s="40" t="s">
        <v>5</v>
      </c>
    </row>
    <row r="1914" spans="1:5" ht="12.75">
      <c r="A1914" t="s">
        <v>57</v>
      </c>
      <c r="E1914" s="39" t="s">
        <v>5</v>
      </c>
    </row>
    <row r="1915" spans="1:16" ht="12.75">
      <c r="A1915" t="s">
        <v>50</v>
      </c>
      <c s="34" t="s">
        <v>1950</v>
      </c>
      <c s="34" t="s">
        <v>7091</v>
      </c>
      <c s="35" t="s">
        <v>5</v>
      </c>
      <c s="6" t="s">
        <v>7092</v>
      </c>
      <c s="36" t="s">
        <v>85</v>
      </c>
      <c s="37">
        <v>4</v>
      </c>
      <c s="36">
        <v>0</v>
      </c>
      <c s="36">
        <f>ROUND(G1915*H1915,6)</f>
      </c>
      <c r="L1915" s="38">
        <v>0</v>
      </c>
      <c s="32">
        <f>ROUND(ROUND(L1915,2)*ROUND(G1915,3),2)</f>
      </c>
      <c s="36" t="s">
        <v>316</v>
      </c>
      <c>
        <f>(M1915*21)/100</f>
      </c>
      <c t="s">
        <v>28</v>
      </c>
    </row>
    <row r="1916" spans="1:5" ht="12.75">
      <c r="A1916" s="35" t="s">
        <v>55</v>
      </c>
      <c r="E1916" s="39" t="s">
        <v>7092</v>
      </c>
    </row>
    <row r="1917" spans="1:5" ht="12.75">
      <c r="A1917" s="35" t="s">
        <v>56</v>
      </c>
      <c r="E1917" s="40" t="s">
        <v>5</v>
      </c>
    </row>
    <row r="1918" spans="1:5" ht="12.75">
      <c r="A1918" t="s">
        <v>57</v>
      </c>
      <c r="E1918" s="39" t="s">
        <v>5</v>
      </c>
    </row>
    <row r="1919" spans="1:16" ht="25.5">
      <c r="A1919" t="s">
        <v>50</v>
      </c>
      <c s="34" t="s">
        <v>1954</v>
      </c>
      <c s="34" t="s">
        <v>7093</v>
      </c>
      <c s="35" t="s">
        <v>5</v>
      </c>
      <c s="6" t="s">
        <v>7094</v>
      </c>
      <c s="36" t="s">
        <v>85</v>
      </c>
      <c s="37">
        <v>1</v>
      </c>
      <c s="36">
        <v>0</v>
      </c>
      <c s="36">
        <f>ROUND(G1919*H1919,6)</f>
      </c>
      <c r="L1919" s="38">
        <v>0</v>
      </c>
      <c s="32">
        <f>ROUND(ROUND(L1919,2)*ROUND(G1919,3),2)</f>
      </c>
      <c s="36" t="s">
        <v>98</v>
      </c>
      <c>
        <f>(M1919*21)/100</f>
      </c>
      <c t="s">
        <v>28</v>
      </c>
    </row>
    <row r="1920" spans="1:5" ht="38.25">
      <c r="A1920" s="35" t="s">
        <v>55</v>
      </c>
      <c r="E1920" s="39" t="s">
        <v>7095</v>
      </c>
    </row>
    <row r="1921" spans="1:5" ht="12.75">
      <c r="A1921" s="35" t="s">
        <v>56</v>
      </c>
      <c r="E1921" s="40" t="s">
        <v>5</v>
      </c>
    </row>
    <row r="1922" spans="1:5" ht="12.75">
      <c r="A1922" t="s">
        <v>57</v>
      </c>
      <c r="E1922" s="39" t="s">
        <v>5</v>
      </c>
    </row>
    <row r="1923" spans="1:16" ht="25.5">
      <c r="A1923" t="s">
        <v>50</v>
      </c>
      <c s="34" t="s">
        <v>4590</v>
      </c>
      <c s="34" t="s">
        <v>7096</v>
      </c>
      <c s="35" t="s">
        <v>5</v>
      </c>
      <c s="6" t="s">
        <v>7097</v>
      </c>
      <c s="36" t="s">
        <v>85</v>
      </c>
      <c s="37">
        <v>1</v>
      </c>
      <c s="36">
        <v>0</v>
      </c>
      <c s="36">
        <f>ROUND(G1923*H1923,6)</f>
      </c>
      <c r="L1923" s="38">
        <v>0</v>
      </c>
      <c s="32">
        <f>ROUND(ROUND(L1923,2)*ROUND(G1923,3),2)</f>
      </c>
      <c s="36" t="s">
        <v>98</v>
      </c>
      <c>
        <f>(M1923*21)/100</f>
      </c>
      <c t="s">
        <v>28</v>
      </c>
    </row>
    <row r="1924" spans="1:5" ht="25.5">
      <c r="A1924" s="35" t="s">
        <v>55</v>
      </c>
      <c r="E1924" s="39" t="s">
        <v>7097</v>
      </c>
    </row>
    <row r="1925" spans="1:5" ht="12.75">
      <c r="A1925" s="35" t="s">
        <v>56</v>
      </c>
      <c r="E1925" s="40" t="s">
        <v>5</v>
      </c>
    </row>
    <row r="1926" spans="1:5" ht="12.75">
      <c r="A1926" t="s">
        <v>57</v>
      </c>
      <c r="E1926" s="39" t="s">
        <v>5</v>
      </c>
    </row>
    <row r="1927" spans="1:16" ht="25.5">
      <c r="A1927" t="s">
        <v>50</v>
      </c>
      <c s="34" t="s">
        <v>1971</v>
      </c>
      <c s="34" t="s">
        <v>7098</v>
      </c>
      <c s="35" t="s">
        <v>5</v>
      </c>
      <c s="6" t="s">
        <v>7099</v>
      </c>
      <c s="36" t="s">
        <v>85</v>
      </c>
      <c s="37">
        <v>1</v>
      </c>
      <c s="36">
        <v>0</v>
      </c>
      <c s="36">
        <f>ROUND(G1927*H1927,6)</f>
      </c>
      <c r="L1927" s="38">
        <v>0</v>
      </c>
      <c s="32">
        <f>ROUND(ROUND(L1927,2)*ROUND(G1927,3),2)</f>
      </c>
      <c s="36" t="s">
        <v>316</v>
      </c>
      <c>
        <f>(M1927*21)/100</f>
      </c>
      <c t="s">
        <v>28</v>
      </c>
    </row>
    <row r="1928" spans="1:5" ht="38.25">
      <c r="A1928" s="35" t="s">
        <v>55</v>
      </c>
      <c r="E1928" s="39" t="s">
        <v>7100</v>
      </c>
    </row>
    <row r="1929" spans="1:5" ht="12.75">
      <c r="A1929" s="35" t="s">
        <v>56</v>
      </c>
      <c r="E1929" s="40" t="s">
        <v>5</v>
      </c>
    </row>
    <row r="1930" spans="1:5" ht="12.75">
      <c r="A1930" t="s">
        <v>57</v>
      </c>
      <c r="E1930" s="39" t="s">
        <v>5</v>
      </c>
    </row>
    <row r="1931" spans="1:16" ht="25.5">
      <c r="A1931" t="s">
        <v>50</v>
      </c>
      <c s="34" t="s">
        <v>1975</v>
      </c>
      <c s="34" t="s">
        <v>7101</v>
      </c>
      <c s="35" t="s">
        <v>5</v>
      </c>
      <c s="6" t="s">
        <v>7102</v>
      </c>
      <c s="36" t="s">
        <v>85</v>
      </c>
      <c s="37">
        <v>2</v>
      </c>
      <c s="36">
        <v>0</v>
      </c>
      <c s="36">
        <f>ROUND(G1931*H1931,6)</f>
      </c>
      <c r="L1931" s="38">
        <v>0</v>
      </c>
      <c s="32">
        <f>ROUND(ROUND(L1931,2)*ROUND(G1931,3),2)</f>
      </c>
      <c s="36" t="s">
        <v>98</v>
      </c>
      <c>
        <f>(M1931*21)/100</f>
      </c>
      <c t="s">
        <v>28</v>
      </c>
    </row>
    <row r="1932" spans="1:5" ht="38.25">
      <c r="A1932" s="35" t="s">
        <v>55</v>
      </c>
      <c r="E1932" s="39" t="s">
        <v>7103</v>
      </c>
    </row>
    <row r="1933" spans="1:5" ht="12.75">
      <c r="A1933" s="35" t="s">
        <v>56</v>
      </c>
      <c r="E1933" s="40" t="s">
        <v>5</v>
      </c>
    </row>
    <row r="1934" spans="1:5" ht="12.75">
      <c r="A1934" t="s">
        <v>57</v>
      </c>
      <c r="E1934" s="39" t="s">
        <v>5</v>
      </c>
    </row>
    <row r="1935" spans="1:16" ht="25.5">
      <c r="A1935" t="s">
        <v>50</v>
      </c>
      <c s="34" t="s">
        <v>1979</v>
      </c>
      <c s="34" t="s">
        <v>7104</v>
      </c>
      <c s="35" t="s">
        <v>5</v>
      </c>
      <c s="6" t="s">
        <v>7105</v>
      </c>
      <c s="36" t="s">
        <v>85</v>
      </c>
      <c s="37">
        <v>2</v>
      </c>
      <c s="36">
        <v>0</v>
      </c>
      <c s="36">
        <f>ROUND(G1935*H1935,6)</f>
      </c>
      <c r="L1935" s="38">
        <v>0</v>
      </c>
      <c s="32">
        <f>ROUND(ROUND(L1935,2)*ROUND(G1935,3),2)</f>
      </c>
      <c s="36" t="s">
        <v>316</v>
      </c>
      <c>
        <f>(M1935*21)/100</f>
      </c>
      <c t="s">
        <v>28</v>
      </c>
    </row>
    <row r="1936" spans="1:5" ht="38.25">
      <c r="A1936" s="35" t="s">
        <v>55</v>
      </c>
      <c r="E1936" s="39" t="s">
        <v>7106</v>
      </c>
    </row>
    <row r="1937" spans="1:5" ht="12.75">
      <c r="A1937" s="35" t="s">
        <v>56</v>
      </c>
      <c r="E1937" s="40" t="s">
        <v>5</v>
      </c>
    </row>
    <row r="1938" spans="1:5" ht="12.75">
      <c r="A1938" t="s">
        <v>57</v>
      </c>
      <c r="E1938" s="39" t="s">
        <v>5</v>
      </c>
    </row>
    <row r="1939" spans="1:16" ht="25.5">
      <c r="A1939" t="s">
        <v>50</v>
      </c>
      <c s="34" t="s">
        <v>1549</v>
      </c>
      <c s="34" t="s">
        <v>7107</v>
      </c>
      <c s="35" t="s">
        <v>5</v>
      </c>
      <c s="6" t="s">
        <v>7108</v>
      </c>
      <c s="36" t="s">
        <v>85</v>
      </c>
      <c s="37">
        <v>1</v>
      </c>
      <c s="36">
        <v>0</v>
      </c>
      <c s="36">
        <f>ROUND(G1939*H1939,6)</f>
      </c>
      <c r="L1939" s="38">
        <v>0</v>
      </c>
      <c s="32">
        <f>ROUND(ROUND(L1939,2)*ROUND(G1939,3),2)</f>
      </c>
      <c s="36" t="s">
        <v>98</v>
      </c>
      <c>
        <f>(M1939*21)/100</f>
      </c>
      <c t="s">
        <v>28</v>
      </c>
    </row>
    <row r="1940" spans="1:5" ht="51">
      <c r="A1940" s="35" t="s">
        <v>55</v>
      </c>
      <c r="E1940" s="39" t="s">
        <v>7109</v>
      </c>
    </row>
    <row r="1941" spans="1:5" ht="12.75">
      <c r="A1941" s="35" t="s">
        <v>56</v>
      </c>
      <c r="E1941" s="40" t="s">
        <v>5</v>
      </c>
    </row>
    <row r="1942" spans="1:5" ht="12.75">
      <c r="A1942" t="s">
        <v>57</v>
      </c>
      <c r="E1942" s="39" t="s">
        <v>5</v>
      </c>
    </row>
    <row r="1943" spans="1:16" ht="25.5">
      <c r="A1943" t="s">
        <v>50</v>
      </c>
      <c s="34" t="s">
        <v>1983</v>
      </c>
      <c s="34" t="s">
        <v>7110</v>
      </c>
      <c s="35" t="s">
        <v>5</v>
      </c>
      <c s="6" t="s">
        <v>7111</v>
      </c>
      <c s="36" t="s">
        <v>85</v>
      </c>
      <c s="37">
        <v>1</v>
      </c>
      <c s="36">
        <v>0</v>
      </c>
      <c s="36">
        <f>ROUND(G1943*H1943,6)</f>
      </c>
      <c r="L1943" s="38">
        <v>0</v>
      </c>
      <c s="32">
        <f>ROUND(ROUND(L1943,2)*ROUND(G1943,3),2)</f>
      </c>
      <c s="36" t="s">
        <v>316</v>
      </c>
      <c>
        <f>(M1943*21)/100</f>
      </c>
      <c t="s">
        <v>28</v>
      </c>
    </row>
    <row r="1944" spans="1:5" ht="25.5">
      <c r="A1944" s="35" t="s">
        <v>55</v>
      </c>
      <c r="E1944" s="39" t="s">
        <v>7111</v>
      </c>
    </row>
    <row r="1945" spans="1:5" ht="12.75">
      <c r="A1945" s="35" t="s">
        <v>56</v>
      </c>
      <c r="E1945" s="40" t="s">
        <v>5</v>
      </c>
    </row>
    <row r="1946" spans="1:5" ht="12.75">
      <c r="A1946" t="s">
        <v>57</v>
      </c>
      <c r="E1946" s="39" t="s">
        <v>5</v>
      </c>
    </row>
    <row r="1947" spans="1:16" ht="12.75">
      <c r="A1947" t="s">
        <v>50</v>
      </c>
      <c s="34" t="s">
        <v>1987</v>
      </c>
      <c s="34" t="s">
        <v>7112</v>
      </c>
      <c s="35" t="s">
        <v>5</v>
      </c>
      <c s="6" t="s">
        <v>7113</v>
      </c>
      <c s="36" t="s">
        <v>85</v>
      </c>
      <c s="37">
        <v>1</v>
      </c>
      <c s="36">
        <v>0</v>
      </c>
      <c s="36">
        <f>ROUND(G1947*H1947,6)</f>
      </c>
      <c r="L1947" s="38">
        <v>0</v>
      </c>
      <c s="32">
        <f>ROUND(ROUND(L1947,2)*ROUND(G1947,3),2)</f>
      </c>
      <c s="36" t="s">
        <v>98</v>
      </c>
      <c>
        <f>(M1947*21)/100</f>
      </c>
      <c t="s">
        <v>28</v>
      </c>
    </row>
    <row r="1948" spans="1:5" ht="12.75">
      <c r="A1948" s="35" t="s">
        <v>55</v>
      </c>
      <c r="E1948" s="39" t="s">
        <v>7113</v>
      </c>
    </row>
    <row r="1949" spans="1:5" ht="12.75">
      <c r="A1949" s="35" t="s">
        <v>56</v>
      </c>
      <c r="E1949" s="40" t="s">
        <v>5</v>
      </c>
    </row>
    <row r="1950" spans="1:5" ht="12.75">
      <c r="A1950" t="s">
        <v>57</v>
      </c>
      <c r="E1950" s="39" t="s">
        <v>5</v>
      </c>
    </row>
    <row r="1951" spans="1:16" ht="12.75">
      <c r="A1951" t="s">
        <v>50</v>
      </c>
      <c s="34" t="s">
        <v>1991</v>
      </c>
      <c s="34" t="s">
        <v>7114</v>
      </c>
      <c s="35" t="s">
        <v>5</v>
      </c>
      <c s="6" t="s">
        <v>7115</v>
      </c>
      <c s="36" t="s">
        <v>85</v>
      </c>
      <c s="37">
        <v>1</v>
      </c>
      <c s="36">
        <v>0</v>
      </c>
      <c s="36">
        <f>ROUND(G1951*H1951,6)</f>
      </c>
      <c r="L1951" s="38">
        <v>0</v>
      </c>
      <c s="32">
        <f>ROUND(ROUND(L1951,2)*ROUND(G1951,3),2)</f>
      </c>
      <c s="36" t="s">
        <v>98</v>
      </c>
      <c>
        <f>(M1951*21)/100</f>
      </c>
      <c t="s">
        <v>28</v>
      </c>
    </row>
    <row r="1952" spans="1:5" ht="12.75">
      <c r="A1952" s="35" t="s">
        <v>55</v>
      </c>
      <c r="E1952" s="39" t="s">
        <v>7115</v>
      </c>
    </row>
    <row r="1953" spans="1:5" ht="12.75">
      <c r="A1953" s="35" t="s">
        <v>56</v>
      </c>
      <c r="E1953" s="40" t="s">
        <v>5</v>
      </c>
    </row>
    <row r="1954" spans="1:5" ht="12.75">
      <c r="A1954" t="s">
        <v>57</v>
      </c>
      <c r="E1954" s="39" t="s">
        <v>5</v>
      </c>
    </row>
    <row r="1955" spans="1:16" ht="12.75">
      <c r="A1955" t="s">
        <v>50</v>
      </c>
      <c s="34" t="s">
        <v>1995</v>
      </c>
      <c s="34" t="s">
        <v>7116</v>
      </c>
      <c s="35" t="s">
        <v>5</v>
      </c>
      <c s="6" t="s">
        <v>7117</v>
      </c>
      <c s="36" t="s">
        <v>85</v>
      </c>
      <c s="37">
        <v>1</v>
      </c>
      <c s="36">
        <v>0</v>
      </c>
      <c s="36">
        <f>ROUND(G1955*H1955,6)</f>
      </c>
      <c r="L1955" s="38">
        <v>0</v>
      </c>
      <c s="32">
        <f>ROUND(ROUND(L1955,2)*ROUND(G1955,3),2)</f>
      </c>
      <c s="36" t="s">
        <v>98</v>
      </c>
      <c>
        <f>(M1955*21)/100</f>
      </c>
      <c t="s">
        <v>28</v>
      </c>
    </row>
    <row r="1956" spans="1:5" ht="12.75">
      <c r="A1956" s="35" t="s">
        <v>55</v>
      </c>
      <c r="E1956" s="39" t="s">
        <v>7117</v>
      </c>
    </row>
    <row r="1957" spans="1:5" ht="12.75">
      <c r="A1957" s="35" t="s">
        <v>56</v>
      </c>
      <c r="E1957" s="40" t="s">
        <v>5</v>
      </c>
    </row>
    <row r="1958" spans="1:5" ht="12.75">
      <c r="A1958" t="s">
        <v>57</v>
      </c>
      <c r="E1958" s="39" t="s">
        <v>5</v>
      </c>
    </row>
    <row r="1959" spans="1:16" ht="12.75">
      <c r="A1959" t="s">
        <v>50</v>
      </c>
      <c s="34" t="s">
        <v>1999</v>
      </c>
      <c s="34" t="s">
        <v>7118</v>
      </c>
      <c s="35" t="s">
        <v>5</v>
      </c>
      <c s="6" t="s">
        <v>7119</v>
      </c>
      <c s="36" t="s">
        <v>85</v>
      </c>
      <c s="37">
        <v>1</v>
      </c>
      <c s="36">
        <v>0</v>
      </c>
      <c s="36">
        <f>ROUND(G1959*H1959,6)</f>
      </c>
      <c r="L1959" s="38">
        <v>0</v>
      </c>
      <c s="32">
        <f>ROUND(ROUND(L1959,2)*ROUND(G1959,3),2)</f>
      </c>
      <c s="36" t="s">
        <v>98</v>
      </c>
      <c>
        <f>(M1959*21)/100</f>
      </c>
      <c t="s">
        <v>28</v>
      </c>
    </row>
    <row r="1960" spans="1:5" ht="12.75">
      <c r="A1960" s="35" t="s">
        <v>55</v>
      </c>
      <c r="E1960" s="39" t="s">
        <v>7119</v>
      </c>
    </row>
    <row r="1961" spans="1:5" ht="12.75">
      <c r="A1961" s="35" t="s">
        <v>56</v>
      </c>
      <c r="E1961" s="40" t="s">
        <v>5</v>
      </c>
    </row>
    <row r="1962" spans="1:5" ht="12.75">
      <c r="A1962" t="s">
        <v>57</v>
      </c>
      <c r="E1962" s="39" t="s">
        <v>5</v>
      </c>
    </row>
    <row r="1963" spans="1:16" ht="12.75">
      <c r="A1963" t="s">
        <v>50</v>
      </c>
      <c s="34" t="s">
        <v>2002</v>
      </c>
      <c s="34" t="s">
        <v>7120</v>
      </c>
      <c s="35" t="s">
        <v>5</v>
      </c>
      <c s="6" t="s">
        <v>7121</v>
      </c>
      <c s="36" t="s">
        <v>85</v>
      </c>
      <c s="37">
        <v>1</v>
      </c>
      <c s="36">
        <v>0</v>
      </c>
      <c s="36">
        <f>ROUND(G1963*H1963,6)</f>
      </c>
      <c r="L1963" s="38">
        <v>0</v>
      </c>
      <c s="32">
        <f>ROUND(ROUND(L1963,2)*ROUND(G1963,3),2)</f>
      </c>
      <c s="36" t="s">
        <v>98</v>
      </c>
      <c>
        <f>(M1963*21)/100</f>
      </c>
      <c t="s">
        <v>28</v>
      </c>
    </row>
    <row r="1964" spans="1:5" ht="12.75">
      <c r="A1964" s="35" t="s">
        <v>55</v>
      </c>
      <c r="E1964" s="39" t="s">
        <v>7121</v>
      </c>
    </row>
    <row r="1965" spans="1:5" ht="12.75">
      <c r="A1965" s="35" t="s">
        <v>56</v>
      </c>
      <c r="E1965" s="40" t="s">
        <v>5</v>
      </c>
    </row>
    <row r="1966" spans="1:5" ht="12.75">
      <c r="A1966" t="s">
        <v>57</v>
      </c>
      <c r="E1966" s="39" t="s">
        <v>5</v>
      </c>
    </row>
    <row r="1967" spans="1:16" ht="12.75">
      <c r="A1967" t="s">
        <v>50</v>
      </c>
      <c s="34" t="s">
        <v>2006</v>
      </c>
      <c s="34" t="s">
        <v>7122</v>
      </c>
      <c s="35" t="s">
        <v>5</v>
      </c>
      <c s="6" t="s">
        <v>6185</v>
      </c>
      <c s="36" t="s">
        <v>85</v>
      </c>
      <c s="37">
        <v>2</v>
      </c>
      <c s="36">
        <v>0</v>
      </c>
      <c s="36">
        <f>ROUND(G1967*H1967,6)</f>
      </c>
      <c r="L1967" s="38">
        <v>0</v>
      </c>
      <c s="32">
        <f>ROUND(ROUND(L1967,2)*ROUND(G1967,3),2)</f>
      </c>
      <c s="36" t="s">
        <v>316</v>
      </c>
      <c>
        <f>(M1967*21)/100</f>
      </c>
      <c t="s">
        <v>28</v>
      </c>
    </row>
    <row r="1968" spans="1:5" ht="12.75">
      <c r="A1968" s="35" t="s">
        <v>55</v>
      </c>
      <c r="E1968" s="39" t="s">
        <v>6185</v>
      </c>
    </row>
    <row r="1969" spans="1:5" ht="12.75">
      <c r="A1969" s="35" t="s">
        <v>56</v>
      </c>
      <c r="E1969" s="40" t="s">
        <v>5</v>
      </c>
    </row>
    <row r="1970" spans="1:5" ht="12.75">
      <c r="A1970" t="s">
        <v>57</v>
      </c>
      <c r="E1970" s="39" t="s">
        <v>5</v>
      </c>
    </row>
    <row r="1971" spans="1:16" ht="12.75">
      <c r="A1971" t="s">
        <v>50</v>
      </c>
      <c s="34" t="s">
        <v>1553</v>
      </c>
      <c s="34" t="s">
        <v>7123</v>
      </c>
      <c s="35" t="s">
        <v>5</v>
      </c>
      <c s="6" t="s">
        <v>6187</v>
      </c>
      <c s="36" t="s">
        <v>6188</v>
      </c>
      <c s="37">
        <v>1</v>
      </c>
      <c s="36">
        <v>0</v>
      </c>
      <c s="36">
        <f>ROUND(G1971*H1971,6)</f>
      </c>
      <c r="L1971" s="38">
        <v>0</v>
      </c>
      <c s="32">
        <f>ROUND(ROUND(L1971,2)*ROUND(G1971,3),2)</f>
      </c>
      <c s="36" t="s">
        <v>98</v>
      </c>
      <c>
        <f>(M1971*21)/100</f>
      </c>
      <c t="s">
        <v>28</v>
      </c>
    </row>
    <row r="1972" spans="1:5" ht="12.75">
      <c r="A1972" s="35" t="s">
        <v>55</v>
      </c>
      <c r="E1972" s="39" t="s">
        <v>6187</v>
      </c>
    </row>
    <row r="1973" spans="1:5" ht="12.75">
      <c r="A1973" s="35" t="s">
        <v>56</v>
      </c>
      <c r="E1973" s="40" t="s">
        <v>5</v>
      </c>
    </row>
    <row r="1974" spans="1:5" ht="12.75">
      <c r="A1974" t="s">
        <v>57</v>
      </c>
      <c r="E1974" s="39" t="s">
        <v>5</v>
      </c>
    </row>
    <row r="1975" spans="1:16" ht="12.75">
      <c r="A1975" t="s">
        <v>50</v>
      </c>
      <c s="34" t="s">
        <v>2010</v>
      </c>
      <c s="34" t="s">
        <v>7124</v>
      </c>
      <c s="35" t="s">
        <v>5</v>
      </c>
      <c s="6" t="s">
        <v>6147</v>
      </c>
      <c s="36" t="s">
        <v>85</v>
      </c>
      <c s="37">
        <v>2</v>
      </c>
      <c s="36">
        <v>0</v>
      </c>
      <c s="36">
        <f>ROUND(G1975*H1975,6)</f>
      </c>
      <c r="L1975" s="38">
        <v>0</v>
      </c>
      <c s="32">
        <f>ROUND(ROUND(L1975,2)*ROUND(G1975,3),2)</f>
      </c>
      <c s="36" t="s">
        <v>98</v>
      </c>
      <c>
        <f>(M1975*21)/100</f>
      </c>
      <c t="s">
        <v>28</v>
      </c>
    </row>
    <row r="1976" spans="1:5" ht="12.75">
      <c r="A1976" s="35" t="s">
        <v>55</v>
      </c>
      <c r="E1976" s="39" t="s">
        <v>6147</v>
      </c>
    </row>
    <row r="1977" spans="1:5" ht="12.75">
      <c r="A1977" s="35" t="s">
        <v>56</v>
      </c>
      <c r="E1977" s="40" t="s">
        <v>5</v>
      </c>
    </row>
    <row r="1978" spans="1:5" ht="12.75">
      <c r="A1978" t="s">
        <v>57</v>
      </c>
      <c r="E1978" s="39" t="s">
        <v>5</v>
      </c>
    </row>
    <row r="1979" spans="1:16" ht="12.75">
      <c r="A1979" t="s">
        <v>50</v>
      </c>
      <c s="34" t="s">
        <v>2014</v>
      </c>
      <c s="34" t="s">
        <v>7125</v>
      </c>
      <c s="35" t="s">
        <v>5</v>
      </c>
      <c s="6" t="s">
        <v>6191</v>
      </c>
      <c s="36" t="s">
        <v>168</v>
      </c>
      <c s="37">
        <v>8</v>
      </c>
      <c s="36">
        <v>0</v>
      </c>
      <c s="36">
        <f>ROUND(G1979*H1979,6)</f>
      </c>
      <c r="L1979" s="38">
        <v>0</v>
      </c>
      <c s="32">
        <f>ROUND(ROUND(L1979,2)*ROUND(G1979,3),2)</f>
      </c>
      <c s="36" t="s">
        <v>316</v>
      </c>
      <c>
        <f>(M1979*21)/100</f>
      </c>
      <c t="s">
        <v>28</v>
      </c>
    </row>
    <row r="1980" spans="1:5" ht="12.75">
      <c r="A1980" s="35" t="s">
        <v>55</v>
      </c>
      <c r="E1980" s="39" t="s">
        <v>6191</v>
      </c>
    </row>
    <row r="1981" spans="1:5" ht="12.75">
      <c r="A1981" s="35" t="s">
        <v>56</v>
      </c>
      <c r="E1981" s="40" t="s">
        <v>5</v>
      </c>
    </row>
    <row r="1982" spans="1:5" ht="12.75">
      <c r="A1982" t="s">
        <v>57</v>
      </c>
      <c r="E1982" s="39" t="s">
        <v>5</v>
      </c>
    </row>
    <row r="1983" spans="1:16" ht="12.75">
      <c r="A1983" t="s">
        <v>50</v>
      </c>
      <c s="34" t="s">
        <v>2017</v>
      </c>
      <c s="34" t="s">
        <v>7126</v>
      </c>
      <c s="35" t="s">
        <v>5</v>
      </c>
      <c s="6" t="s">
        <v>6412</v>
      </c>
      <c s="36" t="s">
        <v>85</v>
      </c>
      <c s="37">
        <v>1</v>
      </c>
      <c s="36">
        <v>0</v>
      </c>
      <c s="36">
        <f>ROUND(G1983*H1983,6)</f>
      </c>
      <c r="L1983" s="38">
        <v>0</v>
      </c>
      <c s="32">
        <f>ROUND(ROUND(L1983,2)*ROUND(G1983,3),2)</f>
      </c>
      <c s="36" t="s">
        <v>98</v>
      </c>
      <c>
        <f>(M1983*21)/100</f>
      </c>
      <c t="s">
        <v>28</v>
      </c>
    </row>
    <row r="1984" spans="1:5" ht="12.75">
      <c r="A1984" s="35" t="s">
        <v>55</v>
      </c>
      <c r="E1984" s="39" t="s">
        <v>6412</v>
      </c>
    </row>
    <row r="1985" spans="1:5" ht="12.75">
      <c r="A1985" s="35" t="s">
        <v>56</v>
      </c>
      <c r="E1985" s="40" t="s">
        <v>5</v>
      </c>
    </row>
    <row r="1986" spans="1:5" ht="12.75">
      <c r="A1986" t="s">
        <v>57</v>
      </c>
      <c r="E1986" s="39" t="s">
        <v>5</v>
      </c>
    </row>
    <row r="1987" spans="1:16" ht="12.75">
      <c r="A1987" t="s">
        <v>50</v>
      </c>
      <c s="34" t="s">
        <v>2020</v>
      </c>
      <c s="34" t="s">
        <v>7127</v>
      </c>
      <c s="35" t="s">
        <v>5</v>
      </c>
      <c s="6" t="s">
        <v>6193</v>
      </c>
      <c s="36" t="s">
        <v>85</v>
      </c>
      <c s="37">
        <v>4</v>
      </c>
      <c s="36">
        <v>0</v>
      </c>
      <c s="36">
        <f>ROUND(G1987*H1987,6)</f>
      </c>
      <c r="L1987" s="38">
        <v>0</v>
      </c>
      <c s="32">
        <f>ROUND(ROUND(L1987,2)*ROUND(G1987,3),2)</f>
      </c>
      <c s="36" t="s">
        <v>98</v>
      </c>
      <c>
        <f>(M1987*21)/100</f>
      </c>
      <c t="s">
        <v>28</v>
      </c>
    </row>
    <row r="1988" spans="1:5" ht="12.75">
      <c r="A1988" s="35" t="s">
        <v>55</v>
      </c>
      <c r="E1988" s="39" t="s">
        <v>6193</v>
      </c>
    </row>
    <row r="1989" spans="1:5" ht="12.75">
      <c r="A1989" s="35" t="s">
        <v>56</v>
      </c>
      <c r="E1989" s="40" t="s">
        <v>5</v>
      </c>
    </row>
    <row r="1990" spans="1:5" ht="12.75">
      <c r="A1990" t="s">
        <v>57</v>
      </c>
      <c r="E1990" s="39" t="s">
        <v>5</v>
      </c>
    </row>
    <row r="1991" spans="1:16" ht="12.75">
      <c r="A1991" t="s">
        <v>50</v>
      </c>
      <c s="34" t="s">
        <v>2024</v>
      </c>
      <c s="34" t="s">
        <v>7128</v>
      </c>
      <c s="35" t="s">
        <v>5</v>
      </c>
      <c s="6" t="s">
        <v>7129</v>
      </c>
      <c s="36" t="s">
        <v>168</v>
      </c>
      <c s="37">
        <v>48</v>
      </c>
      <c s="36">
        <v>0</v>
      </c>
      <c s="36">
        <f>ROUND(G1991*H1991,6)</f>
      </c>
      <c r="L1991" s="38">
        <v>0</v>
      </c>
      <c s="32">
        <f>ROUND(ROUND(L1991,2)*ROUND(G1991,3),2)</f>
      </c>
      <c s="36" t="s">
        <v>98</v>
      </c>
      <c>
        <f>(M1991*21)/100</f>
      </c>
      <c t="s">
        <v>28</v>
      </c>
    </row>
    <row r="1992" spans="1:5" ht="12.75">
      <c r="A1992" s="35" t="s">
        <v>55</v>
      </c>
      <c r="E1992" s="39" t="s">
        <v>7129</v>
      </c>
    </row>
    <row r="1993" spans="1:5" ht="12.75">
      <c r="A1993" s="35" t="s">
        <v>56</v>
      </c>
      <c r="E1993" s="40" t="s">
        <v>5</v>
      </c>
    </row>
    <row r="1994" spans="1:5" ht="12.75">
      <c r="A1994" t="s">
        <v>57</v>
      </c>
      <c r="E1994" s="39" t="s">
        <v>5</v>
      </c>
    </row>
    <row r="1995" spans="1:16" ht="12.75">
      <c r="A1995" t="s">
        <v>50</v>
      </c>
      <c s="34" t="s">
        <v>2028</v>
      </c>
      <c s="34" t="s">
        <v>7130</v>
      </c>
      <c s="35" t="s">
        <v>5</v>
      </c>
      <c s="6" t="s">
        <v>7131</v>
      </c>
      <c s="36" t="s">
        <v>168</v>
      </c>
      <c s="37">
        <v>24</v>
      </c>
      <c s="36">
        <v>0</v>
      </c>
      <c s="36">
        <f>ROUND(G1995*H1995,6)</f>
      </c>
      <c r="L1995" s="38">
        <v>0</v>
      </c>
      <c s="32">
        <f>ROUND(ROUND(L1995,2)*ROUND(G1995,3),2)</f>
      </c>
      <c s="36" t="s">
        <v>98</v>
      </c>
      <c>
        <f>(M1995*21)/100</f>
      </c>
      <c t="s">
        <v>28</v>
      </c>
    </row>
    <row r="1996" spans="1:5" ht="12.75">
      <c r="A1996" s="35" t="s">
        <v>55</v>
      </c>
      <c r="E1996" s="39" t="s">
        <v>7131</v>
      </c>
    </row>
    <row r="1997" spans="1:5" ht="12.75">
      <c r="A1997" s="35" t="s">
        <v>56</v>
      </c>
      <c r="E1997" s="40" t="s">
        <v>5</v>
      </c>
    </row>
    <row r="1998" spans="1:5" ht="12.75">
      <c r="A1998" t="s">
        <v>57</v>
      </c>
      <c r="E1998" s="39" t="s">
        <v>5</v>
      </c>
    </row>
    <row r="1999" spans="1:13" ht="12.75">
      <c r="A1999" t="s">
        <v>47</v>
      </c>
      <c r="C1999" s="31" t="s">
        <v>4588</v>
      </c>
      <c r="E1999" s="33" t="s">
        <v>7132</v>
      </c>
      <c r="J1999" s="32">
        <f>0</f>
      </c>
      <c s="32">
        <f>0</f>
      </c>
      <c s="32">
        <f>0+L2000+L2004+L2008+L2012+L2016</f>
      </c>
      <c s="32">
        <f>0+M2000+M2004+M2008+M2012+M2016</f>
      </c>
    </row>
    <row r="2000" spans="1:16" ht="12.75">
      <c r="A2000" t="s">
        <v>50</v>
      </c>
      <c s="34" t="s">
        <v>2032</v>
      </c>
      <c s="34" t="s">
        <v>7133</v>
      </c>
      <c s="35" t="s">
        <v>5</v>
      </c>
      <c s="6" t="s">
        <v>7134</v>
      </c>
      <c s="36" t="s">
        <v>85</v>
      </c>
      <c s="37">
        <v>1</v>
      </c>
      <c s="36">
        <v>0</v>
      </c>
      <c s="36">
        <f>ROUND(G2000*H2000,6)</f>
      </c>
      <c r="L2000" s="38">
        <v>0</v>
      </c>
      <c s="32">
        <f>ROUND(ROUND(L2000,2)*ROUND(G2000,3),2)</f>
      </c>
      <c s="36" t="s">
        <v>98</v>
      </c>
      <c>
        <f>(M2000*21)/100</f>
      </c>
      <c t="s">
        <v>28</v>
      </c>
    </row>
    <row r="2001" spans="1:5" ht="12.75">
      <c r="A2001" s="35" t="s">
        <v>55</v>
      </c>
      <c r="E2001" s="39" t="s">
        <v>7134</v>
      </c>
    </row>
    <row r="2002" spans="1:5" ht="12.75">
      <c r="A2002" s="35" t="s">
        <v>56</v>
      </c>
      <c r="E2002" s="40" t="s">
        <v>5</v>
      </c>
    </row>
    <row r="2003" spans="1:5" ht="12.75">
      <c r="A2003" t="s">
        <v>57</v>
      </c>
      <c r="E2003" s="39" t="s">
        <v>5</v>
      </c>
    </row>
    <row r="2004" spans="1:16" ht="12.75">
      <c r="A2004" t="s">
        <v>50</v>
      </c>
      <c s="34" t="s">
        <v>1557</v>
      </c>
      <c s="34" t="s">
        <v>7135</v>
      </c>
      <c s="35" t="s">
        <v>5</v>
      </c>
      <c s="6" t="s">
        <v>7136</v>
      </c>
      <c s="36" t="s">
        <v>85</v>
      </c>
      <c s="37">
        <v>1</v>
      </c>
      <c s="36">
        <v>0</v>
      </c>
      <c s="36">
        <f>ROUND(G2004*H2004,6)</f>
      </c>
      <c r="L2004" s="38">
        <v>0</v>
      </c>
      <c s="32">
        <f>ROUND(ROUND(L2004,2)*ROUND(G2004,3),2)</f>
      </c>
      <c s="36" t="s">
        <v>98</v>
      </c>
      <c>
        <f>(M2004*21)/100</f>
      </c>
      <c t="s">
        <v>28</v>
      </c>
    </row>
    <row r="2005" spans="1:5" ht="12.75">
      <c r="A2005" s="35" t="s">
        <v>55</v>
      </c>
      <c r="E2005" s="39" t="s">
        <v>7136</v>
      </c>
    </row>
    <row r="2006" spans="1:5" ht="12.75">
      <c r="A2006" s="35" t="s">
        <v>56</v>
      </c>
      <c r="E2006" s="40" t="s">
        <v>5</v>
      </c>
    </row>
    <row r="2007" spans="1:5" ht="12.75">
      <c r="A2007" t="s">
        <v>57</v>
      </c>
      <c r="E2007" s="39" t="s">
        <v>5</v>
      </c>
    </row>
    <row r="2008" spans="1:16" ht="12.75">
      <c r="A2008" t="s">
        <v>50</v>
      </c>
      <c s="34" t="s">
        <v>2036</v>
      </c>
      <c s="34" t="s">
        <v>7137</v>
      </c>
      <c s="35" t="s">
        <v>5</v>
      </c>
      <c s="6" t="s">
        <v>7138</v>
      </c>
      <c s="36" t="s">
        <v>85</v>
      </c>
      <c s="37">
        <v>1</v>
      </c>
      <c s="36">
        <v>0</v>
      </c>
      <c s="36">
        <f>ROUND(G2008*H2008,6)</f>
      </c>
      <c r="L2008" s="38">
        <v>0</v>
      </c>
      <c s="32">
        <f>ROUND(ROUND(L2008,2)*ROUND(G2008,3),2)</f>
      </c>
      <c s="36" t="s">
        <v>98</v>
      </c>
      <c>
        <f>(M2008*21)/100</f>
      </c>
      <c t="s">
        <v>28</v>
      </c>
    </row>
    <row r="2009" spans="1:5" ht="12.75">
      <c r="A2009" s="35" t="s">
        <v>55</v>
      </c>
      <c r="E2009" s="39" t="s">
        <v>7138</v>
      </c>
    </row>
    <row r="2010" spans="1:5" ht="12.75">
      <c r="A2010" s="35" t="s">
        <v>56</v>
      </c>
      <c r="E2010" s="40" t="s">
        <v>5</v>
      </c>
    </row>
    <row r="2011" spans="1:5" ht="12.75">
      <c r="A2011" t="s">
        <v>57</v>
      </c>
      <c r="E2011" s="39" t="s">
        <v>5</v>
      </c>
    </row>
    <row r="2012" spans="1:16" ht="12.75">
      <c r="A2012" t="s">
        <v>50</v>
      </c>
      <c s="34" t="s">
        <v>2059</v>
      </c>
      <c s="34" t="s">
        <v>7139</v>
      </c>
      <c s="35" t="s">
        <v>5</v>
      </c>
      <c s="6" t="s">
        <v>7140</v>
      </c>
      <c s="36" t="s">
        <v>85</v>
      </c>
      <c s="37">
        <v>4</v>
      </c>
      <c s="36">
        <v>0</v>
      </c>
      <c s="36">
        <f>ROUND(G2012*H2012,6)</f>
      </c>
      <c r="L2012" s="38">
        <v>0</v>
      </c>
      <c s="32">
        <f>ROUND(ROUND(L2012,2)*ROUND(G2012,3),2)</f>
      </c>
      <c s="36" t="s">
        <v>98</v>
      </c>
      <c>
        <f>(M2012*21)/100</f>
      </c>
      <c t="s">
        <v>28</v>
      </c>
    </row>
    <row r="2013" spans="1:5" ht="12.75">
      <c r="A2013" s="35" t="s">
        <v>55</v>
      </c>
      <c r="E2013" s="39" t="s">
        <v>7140</v>
      </c>
    </row>
    <row r="2014" spans="1:5" ht="12.75">
      <c r="A2014" s="35" t="s">
        <v>56</v>
      </c>
      <c r="E2014" s="40" t="s">
        <v>5</v>
      </c>
    </row>
    <row r="2015" spans="1:5" ht="12.75">
      <c r="A2015" t="s">
        <v>57</v>
      </c>
      <c r="E2015" s="39" t="s">
        <v>5</v>
      </c>
    </row>
    <row r="2016" spans="1:16" ht="12.75">
      <c r="A2016" t="s">
        <v>50</v>
      </c>
      <c s="34" t="s">
        <v>2065</v>
      </c>
      <c s="34" t="s">
        <v>7141</v>
      </c>
      <c s="35" t="s">
        <v>5</v>
      </c>
      <c s="6" t="s">
        <v>7142</v>
      </c>
      <c s="36" t="s">
        <v>85</v>
      </c>
      <c s="37">
        <v>4</v>
      </c>
      <c s="36">
        <v>0</v>
      </c>
      <c s="36">
        <f>ROUND(G2016*H2016,6)</f>
      </c>
      <c r="L2016" s="38">
        <v>0</v>
      </c>
      <c s="32">
        <f>ROUND(ROUND(L2016,2)*ROUND(G2016,3),2)</f>
      </c>
      <c s="36" t="s">
        <v>98</v>
      </c>
      <c>
        <f>(M2016*21)/100</f>
      </c>
      <c t="s">
        <v>28</v>
      </c>
    </row>
    <row r="2017" spans="1:5" ht="12.75">
      <c r="A2017" s="35" t="s">
        <v>55</v>
      </c>
      <c r="E2017" s="39" t="s">
        <v>7142</v>
      </c>
    </row>
    <row r="2018" spans="1:5" ht="12.75">
      <c r="A2018" s="35" t="s">
        <v>56</v>
      </c>
      <c r="E2018" s="40" t="s">
        <v>5</v>
      </c>
    </row>
    <row r="2019" spans="1:5" ht="12.75">
      <c r="A2019" t="s">
        <v>57</v>
      </c>
      <c r="E2019" s="39" t="s">
        <v>5</v>
      </c>
    </row>
    <row r="2020" spans="1:13" ht="12.75">
      <c r="A2020" t="s">
        <v>47</v>
      </c>
      <c r="C2020" s="31" t="s">
        <v>195</v>
      </c>
      <c r="E2020" s="33" t="s">
        <v>196</v>
      </c>
      <c r="J2020" s="32">
        <f>0</f>
      </c>
      <c s="32">
        <f>0</f>
      </c>
      <c s="32">
        <f>0+L2021+L2025</f>
      </c>
      <c s="32">
        <f>0+M2021+M2025</f>
      </c>
    </row>
    <row r="2021" spans="1:16" ht="38.25">
      <c r="A2021" t="s">
        <v>50</v>
      </c>
      <c s="34" t="s">
        <v>7143</v>
      </c>
      <c s="34" t="s">
        <v>600</v>
      </c>
      <c s="35" t="s">
        <v>601</v>
      </c>
      <c s="6" t="s">
        <v>602</v>
      </c>
      <c s="36" t="s">
        <v>53</v>
      </c>
      <c s="37">
        <v>21</v>
      </c>
      <c s="36">
        <v>0</v>
      </c>
      <c s="36">
        <f>ROUND(G2021*H2021,6)</f>
      </c>
      <c r="L2021" s="38">
        <v>0</v>
      </c>
      <c s="32">
        <f>ROUND(ROUND(L2021,2)*ROUND(G2021,3),2)</f>
      </c>
      <c s="36" t="s">
        <v>316</v>
      </c>
      <c>
        <f>(M2021*21)/100</f>
      </c>
      <c t="s">
        <v>28</v>
      </c>
    </row>
    <row r="2022" spans="1:5" ht="38.25">
      <c r="A2022" s="35" t="s">
        <v>55</v>
      </c>
      <c r="E2022" s="39" t="s">
        <v>603</v>
      </c>
    </row>
    <row r="2023" spans="1:5" ht="38.25">
      <c r="A2023" s="35" t="s">
        <v>56</v>
      </c>
      <c r="E2023" s="40" t="s">
        <v>6134</v>
      </c>
    </row>
    <row r="2024" spans="1:5" ht="12.75">
      <c r="A2024" t="s">
        <v>57</v>
      </c>
      <c r="E2024" s="39" t="s">
        <v>5</v>
      </c>
    </row>
    <row r="2025" spans="1:16" ht="25.5">
      <c r="A2025" t="s">
        <v>50</v>
      </c>
      <c s="34" t="s">
        <v>4018</v>
      </c>
      <c s="34" t="s">
        <v>639</v>
      </c>
      <c s="35" t="s">
        <v>640</v>
      </c>
      <c s="6" t="s">
        <v>623</v>
      </c>
      <c s="36" t="s">
        <v>201</v>
      </c>
      <c s="37">
        <v>37.8</v>
      </c>
      <c s="36">
        <v>0</v>
      </c>
      <c s="36">
        <f>ROUND(G2025*H2025,6)</f>
      </c>
      <c r="L2025" s="38">
        <v>0</v>
      </c>
      <c s="32">
        <f>ROUND(ROUND(L2025,2)*ROUND(G2025,3),2)</f>
      </c>
      <c s="36" t="s">
        <v>316</v>
      </c>
      <c>
        <f>(M2025*21)/100</f>
      </c>
      <c t="s">
        <v>28</v>
      </c>
    </row>
    <row r="2026" spans="1:5" ht="25.5">
      <c r="A2026" s="35" t="s">
        <v>55</v>
      </c>
      <c r="E2026" s="39" t="s">
        <v>624</v>
      </c>
    </row>
    <row r="2027" spans="1:5" ht="38.25">
      <c r="A2027" s="35" t="s">
        <v>56</v>
      </c>
      <c r="E2027" s="40" t="s">
        <v>7144</v>
      </c>
    </row>
    <row r="2028" spans="1:5" ht="12.75">
      <c r="A2028" t="s">
        <v>57</v>
      </c>
      <c r="E20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9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COUNTIFS(L8:L1902,"=0",A8:A1902,"P")+COUNTIFS(L8:L1902,"",A8:A1902,"P")+SUM(Q8:Q1902)</f>
      </c>
    </row>
    <row r="8" spans="1:13" ht="12.75">
      <c r="A8" t="s">
        <v>45</v>
      </c>
      <c r="C8" s="28" t="s">
        <v>7146</v>
      </c>
      <c r="E8" s="30" t="s">
        <v>2058</v>
      </c>
      <c r="J8" s="29">
        <f>0+J9+J130+J159+J232+J261+J390+J419+J572+J601+J746+J775+J892+J921+J954+J1011+J1064+J1121+J1194+J1219+J1292+J1345+J1370+J1387+J1540+J1569+J1598+J1667+J1740+J1765+J1794+J1823+J1840+J1865</f>
      </c>
      <c s="29">
        <f>0+K9+K130+K159+K232+K261+K390+K419+K572+K601+K746+K775+K892+K921+K954+K1011+K1064+K1121+K1194+K1219+K1292+K1345+K1370+K1387+K1540+K1569+K1598+K1667+K1740+K1765+K1794+K1823+K1840+K1865</f>
      </c>
      <c s="29">
        <f>0+L9+L130+L159+L232+L261+L390+L419+L572+L601+L746+L775+L892+L921+L954+L1011+L1064+L1121+L1194+L1219+L1292+L1345+L1370+L1387+L1540+L1569+L1598+L1667+L1740+L1765+L1794+L1823+L1840+L1865</f>
      </c>
      <c s="29">
        <f>0+M9+M130+M159+M232+M261+M390+M419+M572+M601+M746+M775+M892+M921+M954+M1011+M1064+M1121+M1194+M1219+M1292+M1345+M1370+M1387+M1540+M1569+M1598+M1667+M1740+M1765+M1794+M1823+M1840+M1865</f>
      </c>
    </row>
    <row r="9" spans="1:13" ht="12.75">
      <c r="A9" t="s">
        <v>47</v>
      </c>
      <c r="C9" s="31" t="s">
        <v>7147</v>
      </c>
      <c r="E9" s="33" t="s">
        <v>7148</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50</v>
      </c>
      <c s="34" t="s">
        <v>1916</v>
      </c>
      <c s="34" t="s">
        <v>7149</v>
      </c>
      <c s="35" t="s">
        <v>5</v>
      </c>
      <c s="6" t="s">
        <v>7150</v>
      </c>
      <c s="36" t="s">
        <v>228</v>
      </c>
      <c s="37">
        <v>1</v>
      </c>
      <c s="36">
        <v>0</v>
      </c>
      <c s="36">
        <f>ROUND(G10*H10,6)</f>
      </c>
      <c r="L10" s="38">
        <v>0</v>
      </c>
      <c s="32">
        <f>ROUND(ROUND(L10,2)*ROUND(G10,3),2)</f>
      </c>
      <c s="36" t="s">
        <v>98</v>
      </c>
      <c>
        <f>(M10*21)/100</f>
      </c>
      <c t="s">
        <v>28</v>
      </c>
    </row>
    <row r="11" spans="1:5" ht="25.5">
      <c r="A11" s="35" t="s">
        <v>55</v>
      </c>
      <c r="E11" s="39" t="s">
        <v>7150</v>
      </c>
    </row>
    <row r="12" spans="1:5" ht="12.75">
      <c r="A12" s="35" t="s">
        <v>56</v>
      </c>
      <c r="E12" s="40" t="s">
        <v>5</v>
      </c>
    </row>
    <row r="13" spans="1:5" ht="12.75">
      <c r="A13" t="s">
        <v>57</v>
      </c>
      <c r="E13" s="39" t="s">
        <v>5</v>
      </c>
    </row>
    <row r="14" spans="1:16" ht="12.75">
      <c r="A14" t="s">
        <v>50</v>
      </c>
      <c s="34" t="s">
        <v>1919</v>
      </c>
      <c s="34" t="s">
        <v>7151</v>
      </c>
      <c s="35" t="s">
        <v>5</v>
      </c>
      <c s="6" t="s">
        <v>7152</v>
      </c>
      <c s="36" t="s">
        <v>228</v>
      </c>
      <c s="37">
        <v>2</v>
      </c>
      <c s="36">
        <v>0</v>
      </c>
      <c s="36">
        <f>ROUND(G14*H14,6)</f>
      </c>
      <c r="L14" s="38">
        <v>0</v>
      </c>
      <c s="32">
        <f>ROUND(ROUND(L14,2)*ROUND(G14,3),2)</f>
      </c>
      <c s="36" t="s">
        <v>98</v>
      </c>
      <c>
        <f>(M14*21)/100</f>
      </c>
      <c t="s">
        <v>28</v>
      </c>
    </row>
    <row r="15" spans="1:5" ht="12.75">
      <c r="A15" s="35" t="s">
        <v>55</v>
      </c>
      <c r="E15" s="39" t="s">
        <v>7152</v>
      </c>
    </row>
    <row r="16" spans="1:5" ht="12.75">
      <c r="A16" s="35" t="s">
        <v>56</v>
      </c>
      <c r="E16" s="40" t="s">
        <v>5</v>
      </c>
    </row>
    <row r="17" spans="1:5" ht="12.75">
      <c r="A17" t="s">
        <v>57</v>
      </c>
      <c r="E17" s="39" t="s">
        <v>5</v>
      </c>
    </row>
    <row r="18" spans="1:16" ht="25.5">
      <c r="A18" t="s">
        <v>50</v>
      </c>
      <c s="34" t="s">
        <v>1924</v>
      </c>
      <c s="34" t="s">
        <v>7153</v>
      </c>
      <c s="35" t="s">
        <v>5</v>
      </c>
      <c s="6" t="s">
        <v>7154</v>
      </c>
      <c s="36" t="s">
        <v>228</v>
      </c>
      <c s="37">
        <v>4</v>
      </c>
      <c s="36">
        <v>0</v>
      </c>
      <c s="36">
        <f>ROUND(G18*H18,6)</f>
      </c>
      <c r="L18" s="38">
        <v>0</v>
      </c>
      <c s="32">
        <f>ROUND(ROUND(L18,2)*ROUND(G18,3),2)</f>
      </c>
      <c s="36" t="s">
        <v>98</v>
      </c>
      <c>
        <f>(M18*21)/100</f>
      </c>
      <c t="s">
        <v>28</v>
      </c>
    </row>
    <row r="19" spans="1:5" ht="25.5">
      <c r="A19" s="35" t="s">
        <v>55</v>
      </c>
      <c r="E19" s="39" t="s">
        <v>7154</v>
      </c>
    </row>
    <row r="20" spans="1:5" ht="12.75">
      <c r="A20" s="35" t="s">
        <v>56</v>
      </c>
      <c r="E20" s="40" t="s">
        <v>5</v>
      </c>
    </row>
    <row r="21" spans="1:5" ht="12.75">
      <c r="A21" t="s">
        <v>57</v>
      </c>
      <c r="E21" s="39" t="s">
        <v>5</v>
      </c>
    </row>
    <row r="22" spans="1:16" ht="25.5">
      <c r="A22" t="s">
        <v>50</v>
      </c>
      <c s="34" t="s">
        <v>1929</v>
      </c>
      <c s="34" t="s">
        <v>7155</v>
      </c>
      <c s="35" t="s">
        <v>5</v>
      </c>
      <c s="6" t="s">
        <v>7156</v>
      </c>
      <c s="36" t="s">
        <v>228</v>
      </c>
      <c s="37">
        <v>2</v>
      </c>
      <c s="36">
        <v>0</v>
      </c>
      <c s="36">
        <f>ROUND(G22*H22,6)</f>
      </c>
      <c r="L22" s="38">
        <v>0</v>
      </c>
      <c s="32">
        <f>ROUND(ROUND(L22,2)*ROUND(G22,3),2)</f>
      </c>
      <c s="36" t="s">
        <v>98</v>
      </c>
      <c>
        <f>(M22*21)/100</f>
      </c>
      <c t="s">
        <v>28</v>
      </c>
    </row>
    <row r="23" spans="1:5" ht="25.5">
      <c r="A23" s="35" t="s">
        <v>55</v>
      </c>
      <c r="E23" s="39" t="s">
        <v>7156</v>
      </c>
    </row>
    <row r="24" spans="1:5" ht="12.75">
      <c r="A24" s="35" t="s">
        <v>56</v>
      </c>
      <c r="E24" s="40" t="s">
        <v>5</v>
      </c>
    </row>
    <row r="25" spans="1:5" ht="12.75">
      <c r="A25" t="s">
        <v>57</v>
      </c>
      <c r="E25" s="39" t="s">
        <v>5</v>
      </c>
    </row>
    <row r="26" spans="1:16" ht="12.75">
      <c r="A26" t="s">
        <v>50</v>
      </c>
      <c s="34" t="s">
        <v>1933</v>
      </c>
      <c s="34" t="s">
        <v>7157</v>
      </c>
      <c s="35" t="s">
        <v>5</v>
      </c>
      <c s="6" t="s">
        <v>7158</v>
      </c>
      <c s="36" t="s">
        <v>228</v>
      </c>
      <c s="37">
        <v>8</v>
      </c>
      <c s="36">
        <v>0</v>
      </c>
      <c s="36">
        <f>ROUND(G26*H26,6)</f>
      </c>
      <c r="L26" s="38">
        <v>0</v>
      </c>
      <c s="32">
        <f>ROUND(ROUND(L26,2)*ROUND(G26,3),2)</f>
      </c>
      <c s="36" t="s">
        <v>98</v>
      </c>
      <c>
        <f>(M26*21)/100</f>
      </c>
      <c t="s">
        <v>28</v>
      </c>
    </row>
    <row r="27" spans="1:5" ht="12.75">
      <c r="A27" s="35" t="s">
        <v>55</v>
      </c>
      <c r="E27" s="39" t="s">
        <v>7158</v>
      </c>
    </row>
    <row r="28" spans="1:5" ht="12.75">
      <c r="A28" s="35" t="s">
        <v>56</v>
      </c>
      <c r="E28" s="40" t="s">
        <v>5</v>
      </c>
    </row>
    <row r="29" spans="1:5" ht="12.75">
      <c r="A29" t="s">
        <v>57</v>
      </c>
      <c r="E29" s="39" t="s">
        <v>5</v>
      </c>
    </row>
    <row r="30" spans="1:16" ht="12.75">
      <c r="A30" t="s">
        <v>50</v>
      </c>
      <c s="34" t="s">
        <v>1937</v>
      </c>
      <c s="34" t="s">
        <v>7159</v>
      </c>
      <c s="35" t="s">
        <v>5</v>
      </c>
      <c s="6" t="s">
        <v>7160</v>
      </c>
      <c s="36" t="s">
        <v>228</v>
      </c>
      <c s="37">
        <v>4</v>
      </c>
      <c s="36">
        <v>0</v>
      </c>
      <c s="36">
        <f>ROUND(G30*H30,6)</f>
      </c>
      <c r="L30" s="38">
        <v>0</v>
      </c>
      <c s="32">
        <f>ROUND(ROUND(L30,2)*ROUND(G30,3),2)</f>
      </c>
      <c s="36" t="s">
        <v>98</v>
      </c>
      <c>
        <f>(M30*21)/100</f>
      </c>
      <c t="s">
        <v>28</v>
      </c>
    </row>
    <row r="31" spans="1:5" ht="12.75">
      <c r="A31" s="35" t="s">
        <v>55</v>
      </c>
      <c r="E31" s="39" t="s">
        <v>7160</v>
      </c>
    </row>
    <row r="32" spans="1:5" ht="12.75">
      <c r="A32" s="35" t="s">
        <v>56</v>
      </c>
      <c r="E32" s="40" t="s">
        <v>5</v>
      </c>
    </row>
    <row r="33" spans="1:5" ht="12.75">
      <c r="A33" t="s">
        <v>57</v>
      </c>
      <c r="E33" s="39" t="s">
        <v>5</v>
      </c>
    </row>
    <row r="34" spans="1:16" ht="12.75">
      <c r="A34" t="s">
        <v>50</v>
      </c>
      <c s="34" t="s">
        <v>1941</v>
      </c>
      <c s="34" t="s">
        <v>7161</v>
      </c>
      <c s="35" t="s">
        <v>5</v>
      </c>
      <c s="6" t="s">
        <v>7162</v>
      </c>
      <c s="36" t="s">
        <v>228</v>
      </c>
      <c s="37">
        <v>4</v>
      </c>
      <c s="36">
        <v>0</v>
      </c>
      <c s="36">
        <f>ROUND(G34*H34,6)</f>
      </c>
      <c r="L34" s="38">
        <v>0</v>
      </c>
      <c s="32">
        <f>ROUND(ROUND(L34,2)*ROUND(G34,3),2)</f>
      </c>
      <c s="36" t="s">
        <v>98</v>
      </c>
      <c>
        <f>(M34*21)/100</f>
      </c>
      <c t="s">
        <v>28</v>
      </c>
    </row>
    <row r="35" spans="1:5" ht="12.75">
      <c r="A35" s="35" t="s">
        <v>55</v>
      </c>
      <c r="E35" s="39" t="s">
        <v>7162</v>
      </c>
    </row>
    <row r="36" spans="1:5" ht="12.75">
      <c r="A36" s="35" t="s">
        <v>56</v>
      </c>
      <c r="E36" s="40" t="s">
        <v>5</v>
      </c>
    </row>
    <row r="37" spans="1:5" ht="12.75">
      <c r="A37" t="s">
        <v>57</v>
      </c>
      <c r="E37" s="39" t="s">
        <v>5</v>
      </c>
    </row>
    <row r="38" spans="1:16" ht="12.75">
      <c r="A38" t="s">
        <v>50</v>
      </c>
      <c s="34" t="s">
        <v>1944</v>
      </c>
      <c s="34" t="s">
        <v>7163</v>
      </c>
      <c s="35" t="s">
        <v>5</v>
      </c>
      <c s="6" t="s">
        <v>7164</v>
      </c>
      <c s="36" t="s">
        <v>228</v>
      </c>
      <c s="37">
        <v>2</v>
      </c>
      <c s="36">
        <v>0</v>
      </c>
      <c s="36">
        <f>ROUND(G38*H38,6)</f>
      </c>
      <c r="L38" s="38">
        <v>0</v>
      </c>
      <c s="32">
        <f>ROUND(ROUND(L38,2)*ROUND(G38,3),2)</f>
      </c>
      <c s="36" t="s">
        <v>98</v>
      </c>
      <c>
        <f>(M38*21)/100</f>
      </c>
      <c t="s">
        <v>28</v>
      </c>
    </row>
    <row r="39" spans="1:5" ht="12.75">
      <c r="A39" s="35" t="s">
        <v>55</v>
      </c>
      <c r="E39" s="39" t="s">
        <v>7164</v>
      </c>
    </row>
    <row r="40" spans="1:5" ht="12.75">
      <c r="A40" s="35" t="s">
        <v>56</v>
      </c>
      <c r="E40" s="40" t="s">
        <v>5</v>
      </c>
    </row>
    <row r="41" spans="1:5" ht="12.75">
      <c r="A41" t="s">
        <v>57</v>
      </c>
      <c r="E41" s="39" t="s">
        <v>5</v>
      </c>
    </row>
    <row r="42" spans="1:16" ht="12.75">
      <c r="A42" t="s">
        <v>50</v>
      </c>
      <c s="34" t="s">
        <v>1947</v>
      </c>
      <c s="34" t="s">
        <v>7165</v>
      </c>
      <c s="35" t="s">
        <v>5</v>
      </c>
      <c s="6" t="s">
        <v>7166</v>
      </c>
      <c s="36" t="s">
        <v>228</v>
      </c>
      <c s="37">
        <v>8</v>
      </c>
      <c s="36">
        <v>0</v>
      </c>
      <c s="36">
        <f>ROUND(G42*H42,6)</f>
      </c>
      <c r="L42" s="38">
        <v>0</v>
      </c>
      <c s="32">
        <f>ROUND(ROUND(L42,2)*ROUND(G42,3),2)</f>
      </c>
      <c s="36" t="s">
        <v>98</v>
      </c>
      <c>
        <f>(M42*21)/100</f>
      </c>
      <c t="s">
        <v>28</v>
      </c>
    </row>
    <row r="43" spans="1:5" ht="12.75">
      <c r="A43" s="35" t="s">
        <v>55</v>
      </c>
      <c r="E43" s="39" t="s">
        <v>7166</v>
      </c>
    </row>
    <row r="44" spans="1:5" ht="12.75">
      <c r="A44" s="35" t="s">
        <v>56</v>
      </c>
      <c r="E44" s="40" t="s">
        <v>5</v>
      </c>
    </row>
    <row r="45" spans="1:5" ht="12.75">
      <c r="A45" t="s">
        <v>57</v>
      </c>
      <c r="E45" s="39" t="s">
        <v>5</v>
      </c>
    </row>
    <row r="46" spans="1:16" ht="25.5">
      <c r="A46" t="s">
        <v>50</v>
      </c>
      <c s="34" t="s">
        <v>1950</v>
      </c>
      <c s="34" t="s">
        <v>7167</v>
      </c>
      <c s="35" t="s">
        <v>5</v>
      </c>
      <c s="6" t="s">
        <v>7168</v>
      </c>
      <c s="36" t="s">
        <v>228</v>
      </c>
      <c s="37">
        <v>2</v>
      </c>
      <c s="36">
        <v>0</v>
      </c>
      <c s="36">
        <f>ROUND(G46*H46,6)</f>
      </c>
      <c r="L46" s="38">
        <v>0</v>
      </c>
      <c s="32">
        <f>ROUND(ROUND(L46,2)*ROUND(G46,3),2)</f>
      </c>
      <c s="36" t="s">
        <v>98</v>
      </c>
      <c>
        <f>(M46*21)/100</f>
      </c>
      <c t="s">
        <v>28</v>
      </c>
    </row>
    <row r="47" spans="1:5" ht="25.5">
      <c r="A47" s="35" t="s">
        <v>55</v>
      </c>
      <c r="E47" s="39" t="s">
        <v>7168</v>
      </c>
    </row>
    <row r="48" spans="1:5" ht="12.75">
      <c r="A48" s="35" t="s">
        <v>56</v>
      </c>
      <c r="E48" s="40" t="s">
        <v>5</v>
      </c>
    </row>
    <row r="49" spans="1:5" ht="12.75">
      <c r="A49" t="s">
        <v>57</v>
      </c>
      <c r="E49" s="39" t="s">
        <v>5</v>
      </c>
    </row>
    <row r="50" spans="1:16" ht="12.75">
      <c r="A50" t="s">
        <v>50</v>
      </c>
      <c s="34" t="s">
        <v>1954</v>
      </c>
      <c s="34" t="s">
        <v>7169</v>
      </c>
      <c s="35" t="s">
        <v>5</v>
      </c>
      <c s="6" t="s">
        <v>7170</v>
      </c>
      <c s="36" t="s">
        <v>228</v>
      </c>
      <c s="37">
        <v>7</v>
      </c>
      <c s="36">
        <v>0</v>
      </c>
      <c s="36">
        <f>ROUND(G50*H50,6)</f>
      </c>
      <c r="L50" s="38">
        <v>0</v>
      </c>
      <c s="32">
        <f>ROUND(ROUND(L50,2)*ROUND(G50,3),2)</f>
      </c>
      <c s="36" t="s">
        <v>98</v>
      </c>
      <c>
        <f>(M50*21)/100</f>
      </c>
      <c t="s">
        <v>28</v>
      </c>
    </row>
    <row r="51" spans="1:5" ht="12.75">
      <c r="A51" s="35" t="s">
        <v>55</v>
      </c>
      <c r="E51" s="39" t="s">
        <v>7170</v>
      </c>
    </row>
    <row r="52" spans="1:5" ht="12.75">
      <c r="A52" s="35" t="s">
        <v>56</v>
      </c>
      <c r="E52" s="40" t="s">
        <v>5</v>
      </c>
    </row>
    <row r="53" spans="1:5" ht="12.75">
      <c r="A53" t="s">
        <v>57</v>
      </c>
      <c r="E53" s="39" t="s">
        <v>5</v>
      </c>
    </row>
    <row r="54" spans="1:16" ht="12.75">
      <c r="A54" t="s">
        <v>50</v>
      </c>
      <c s="34" t="s">
        <v>4590</v>
      </c>
      <c s="34" t="s">
        <v>7171</v>
      </c>
      <c s="35" t="s">
        <v>5</v>
      </c>
      <c s="6" t="s">
        <v>7172</v>
      </c>
      <c s="36" t="s">
        <v>228</v>
      </c>
      <c s="37">
        <v>1</v>
      </c>
      <c s="36">
        <v>0</v>
      </c>
      <c s="36">
        <f>ROUND(G54*H54,6)</f>
      </c>
      <c r="L54" s="38">
        <v>0</v>
      </c>
      <c s="32">
        <f>ROUND(ROUND(L54,2)*ROUND(G54,3),2)</f>
      </c>
      <c s="36" t="s">
        <v>98</v>
      </c>
      <c>
        <f>(M54*21)/100</f>
      </c>
      <c t="s">
        <v>28</v>
      </c>
    </row>
    <row r="55" spans="1:5" ht="12.75">
      <c r="A55" s="35" t="s">
        <v>55</v>
      </c>
      <c r="E55" s="39" t="s">
        <v>7172</v>
      </c>
    </row>
    <row r="56" spans="1:5" ht="12.75">
      <c r="A56" s="35" t="s">
        <v>56</v>
      </c>
      <c r="E56" s="40" t="s">
        <v>5</v>
      </c>
    </row>
    <row r="57" spans="1:5" ht="12.75">
      <c r="A57" t="s">
        <v>57</v>
      </c>
      <c r="E57" s="39" t="s">
        <v>5</v>
      </c>
    </row>
    <row r="58" spans="1:16" ht="12.75">
      <c r="A58" t="s">
        <v>50</v>
      </c>
      <c s="34" t="s">
        <v>1971</v>
      </c>
      <c s="34" t="s">
        <v>7173</v>
      </c>
      <c s="35" t="s">
        <v>5</v>
      </c>
      <c s="6" t="s">
        <v>7174</v>
      </c>
      <c s="36" t="s">
        <v>228</v>
      </c>
      <c s="37">
        <v>2</v>
      </c>
      <c s="36">
        <v>0</v>
      </c>
      <c s="36">
        <f>ROUND(G58*H58,6)</f>
      </c>
      <c r="L58" s="38">
        <v>0</v>
      </c>
      <c s="32">
        <f>ROUND(ROUND(L58,2)*ROUND(G58,3),2)</f>
      </c>
      <c s="36" t="s">
        <v>98</v>
      </c>
      <c>
        <f>(M58*21)/100</f>
      </c>
      <c t="s">
        <v>28</v>
      </c>
    </row>
    <row r="59" spans="1:5" ht="12.75">
      <c r="A59" s="35" t="s">
        <v>55</v>
      </c>
      <c r="E59" s="39" t="s">
        <v>7174</v>
      </c>
    </row>
    <row r="60" spans="1:5" ht="12.75">
      <c r="A60" s="35" t="s">
        <v>56</v>
      </c>
      <c r="E60" s="40" t="s">
        <v>5</v>
      </c>
    </row>
    <row r="61" spans="1:5" ht="12.75">
      <c r="A61" t="s">
        <v>57</v>
      </c>
      <c r="E61" s="39" t="s">
        <v>5</v>
      </c>
    </row>
    <row r="62" spans="1:16" ht="12.75">
      <c r="A62" t="s">
        <v>50</v>
      </c>
      <c s="34" t="s">
        <v>1975</v>
      </c>
      <c s="34" t="s">
        <v>7175</v>
      </c>
      <c s="35" t="s">
        <v>5</v>
      </c>
      <c s="6" t="s">
        <v>7176</v>
      </c>
      <c s="36" t="s">
        <v>228</v>
      </c>
      <c s="37">
        <v>1</v>
      </c>
      <c s="36">
        <v>0</v>
      </c>
      <c s="36">
        <f>ROUND(G62*H62,6)</f>
      </c>
      <c r="L62" s="38">
        <v>0</v>
      </c>
      <c s="32">
        <f>ROUND(ROUND(L62,2)*ROUND(G62,3),2)</f>
      </c>
      <c s="36" t="s">
        <v>98</v>
      </c>
      <c>
        <f>(M62*21)/100</f>
      </c>
      <c t="s">
        <v>28</v>
      </c>
    </row>
    <row r="63" spans="1:5" ht="12.75">
      <c r="A63" s="35" t="s">
        <v>55</v>
      </c>
      <c r="E63" s="39" t="s">
        <v>7176</v>
      </c>
    </row>
    <row r="64" spans="1:5" ht="12.75">
      <c r="A64" s="35" t="s">
        <v>56</v>
      </c>
      <c r="E64" s="40" t="s">
        <v>5</v>
      </c>
    </row>
    <row r="65" spans="1:5" ht="12.75">
      <c r="A65" t="s">
        <v>57</v>
      </c>
      <c r="E65" s="39" t="s">
        <v>5</v>
      </c>
    </row>
    <row r="66" spans="1:16" ht="12.75">
      <c r="A66" t="s">
        <v>50</v>
      </c>
      <c s="34" t="s">
        <v>1979</v>
      </c>
      <c s="34" t="s">
        <v>7177</v>
      </c>
      <c s="35" t="s">
        <v>5</v>
      </c>
      <c s="6" t="s">
        <v>7178</v>
      </c>
      <c s="36" t="s">
        <v>228</v>
      </c>
      <c s="37">
        <v>1</v>
      </c>
      <c s="36">
        <v>0</v>
      </c>
      <c s="36">
        <f>ROUND(G66*H66,6)</f>
      </c>
      <c r="L66" s="38">
        <v>0</v>
      </c>
      <c s="32">
        <f>ROUND(ROUND(L66,2)*ROUND(G66,3),2)</f>
      </c>
      <c s="36" t="s">
        <v>98</v>
      </c>
      <c>
        <f>(M66*21)/100</f>
      </c>
      <c t="s">
        <v>28</v>
      </c>
    </row>
    <row r="67" spans="1:5" ht="12.75">
      <c r="A67" s="35" t="s">
        <v>55</v>
      </c>
      <c r="E67" s="39" t="s">
        <v>7178</v>
      </c>
    </row>
    <row r="68" spans="1:5" ht="12.75">
      <c r="A68" s="35" t="s">
        <v>56</v>
      </c>
      <c r="E68" s="40" t="s">
        <v>5</v>
      </c>
    </row>
    <row r="69" spans="1:5" ht="12.75">
      <c r="A69" t="s">
        <v>57</v>
      </c>
      <c r="E69" s="39" t="s">
        <v>5</v>
      </c>
    </row>
    <row r="70" spans="1:16" ht="25.5">
      <c r="A70" t="s">
        <v>50</v>
      </c>
      <c s="34" t="s">
        <v>1549</v>
      </c>
      <c s="34" t="s">
        <v>7179</v>
      </c>
      <c s="35" t="s">
        <v>5</v>
      </c>
      <c s="6" t="s">
        <v>7180</v>
      </c>
      <c s="36" t="s">
        <v>228</v>
      </c>
      <c s="37">
        <v>1</v>
      </c>
      <c s="36">
        <v>0</v>
      </c>
      <c s="36">
        <f>ROUND(G70*H70,6)</f>
      </c>
      <c r="L70" s="38">
        <v>0</v>
      </c>
      <c s="32">
        <f>ROUND(ROUND(L70,2)*ROUND(G70,3),2)</f>
      </c>
      <c s="36" t="s">
        <v>98</v>
      </c>
      <c>
        <f>(M70*21)/100</f>
      </c>
      <c t="s">
        <v>28</v>
      </c>
    </row>
    <row r="71" spans="1:5" ht="25.5">
      <c r="A71" s="35" t="s">
        <v>55</v>
      </c>
      <c r="E71" s="39" t="s">
        <v>7180</v>
      </c>
    </row>
    <row r="72" spans="1:5" ht="12.75">
      <c r="A72" s="35" t="s">
        <v>56</v>
      </c>
      <c r="E72" s="40" t="s">
        <v>5</v>
      </c>
    </row>
    <row r="73" spans="1:5" ht="12.75">
      <c r="A73" t="s">
        <v>57</v>
      </c>
      <c r="E73" s="39" t="s">
        <v>5</v>
      </c>
    </row>
    <row r="74" spans="1:16" ht="25.5">
      <c r="A74" t="s">
        <v>50</v>
      </c>
      <c s="34" t="s">
        <v>1983</v>
      </c>
      <c s="34" t="s">
        <v>7181</v>
      </c>
      <c s="35" t="s">
        <v>5</v>
      </c>
      <c s="6" t="s">
        <v>7182</v>
      </c>
      <c s="36" t="s">
        <v>228</v>
      </c>
      <c s="37">
        <v>1</v>
      </c>
      <c s="36">
        <v>0</v>
      </c>
      <c s="36">
        <f>ROUND(G74*H74,6)</f>
      </c>
      <c r="L74" s="38">
        <v>0</v>
      </c>
      <c s="32">
        <f>ROUND(ROUND(L74,2)*ROUND(G74,3),2)</f>
      </c>
      <c s="36" t="s">
        <v>98</v>
      </c>
      <c>
        <f>(M74*21)/100</f>
      </c>
      <c t="s">
        <v>28</v>
      </c>
    </row>
    <row r="75" spans="1:5" ht="25.5">
      <c r="A75" s="35" t="s">
        <v>55</v>
      </c>
      <c r="E75" s="39" t="s">
        <v>7182</v>
      </c>
    </row>
    <row r="76" spans="1:5" ht="12.75">
      <c r="A76" s="35" t="s">
        <v>56</v>
      </c>
      <c r="E76" s="40" t="s">
        <v>5</v>
      </c>
    </row>
    <row r="77" spans="1:5" ht="12.75">
      <c r="A77" t="s">
        <v>57</v>
      </c>
      <c r="E77" s="39" t="s">
        <v>5</v>
      </c>
    </row>
    <row r="78" spans="1:16" ht="25.5">
      <c r="A78" t="s">
        <v>50</v>
      </c>
      <c s="34" t="s">
        <v>1987</v>
      </c>
      <c s="34" t="s">
        <v>7183</v>
      </c>
      <c s="35" t="s">
        <v>5</v>
      </c>
      <c s="6" t="s">
        <v>7184</v>
      </c>
      <c s="36" t="s">
        <v>228</v>
      </c>
      <c s="37">
        <v>4</v>
      </c>
      <c s="36">
        <v>0</v>
      </c>
      <c s="36">
        <f>ROUND(G78*H78,6)</f>
      </c>
      <c r="L78" s="38">
        <v>0</v>
      </c>
      <c s="32">
        <f>ROUND(ROUND(L78,2)*ROUND(G78,3),2)</f>
      </c>
      <c s="36" t="s">
        <v>98</v>
      </c>
      <c>
        <f>(M78*21)/100</f>
      </c>
      <c t="s">
        <v>28</v>
      </c>
    </row>
    <row r="79" spans="1:5" ht="25.5">
      <c r="A79" s="35" t="s">
        <v>55</v>
      </c>
      <c r="E79" s="39" t="s">
        <v>7184</v>
      </c>
    </row>
    <row r="80" spans="1:5" ht="12.75">
      <c r="A80" s="35" t="s">
        <v>56</v>
      </c>
      <c r="E80" s="40" t="s">
        <v>5</v>
      </c>
    </row>
    <row r="81" spans="1:5" ht="12.75">
      <c r="A81" t="s">
        <v>57</v>
      </c>
      <c r="E81" s="39" t="s">
        <v>5</v>
      </c>
    </row>
    <row r="82" spans="1:16" ht="25.5">
      <c r="A82" t="s">
        <v>50</v>
      </c>
      <c s="34" t="s">
        <v>1991</v>
      </c>
      <c s="34" t="s">
        <v>7185</v>
      </c>
      <c s="35" t="s">
        <v>5</v>
      </c>
      <c s="6" t="s">
        <v>7186</v>
      </c>
      <c s="36" t="s">
        <v>228</v>
      </c>
      <c s="37">
        <v>3</v>
      </c>
      <c s="36">
        <v>0</v>
      </c>
      <c s="36">
        <f>ROUND(G82*H82,6)</f>
      </c>
      <c r="L82" s="38">
        <v>0</v>
      </c>
      <c s="32">
        <f>ROUND(ROUND(L82,2)*ROUND(G82,3),2)</f>
      </c>
      <c s="36" t="s">
        <v>98</v>
      </c>
      <c>
        <f>(M82*21)/100</f>
      </c>
      <c t="s">
        <v>28</v>
      </c>
    </row>
    <row r="83" spans="1:5" ht="25.5">
      <c r="A83" s="35" t="s">
        <v>55</v>
      </c>
      <c r="E83" s="39" t="s">
        <v>7186</v>
      </c>
    </row>
    <row r="84" spans="1:5" ht="12.75">
      <c r="A84" s="35" t="s">
        <v>56</v>
      </c>
      <c r="E84" s="40" t="s">
        <v>5</v>
      </c>
    </row>
    <row r="85" spans="1:5" ht="12.75">
      <c r="A85" t="s">
        <v>57</v>
      </c>
      <c r="E85" s="39" t="s">
        <v>5</v>
      </c>
    </row>
    <row r="86" spans="1:16" ht="12.75">
      <c r="A86" t="s">
        <v>50</v>
      </c>
      <c s="34" t="s">
        <v>1995</v>
      </c>
      <c s="34" t="s">
        <v>7187</v>
      </c>
      <c s="35" t="s">
        <v>5</v>
      </c>
      <c s="6" t="s">
        <v>7188</v>
      </c>
      <c s="36" t="s">
        <v>228</v>
      </c>
      <c s="37">
        <v>4</v>
      </c>
      <c s="36">
        <v>0</v>
      </c>
      <c s="36">
        <f>ROUND(G86*H86,6)</f>
      </c>
      <c r="L86" s="38">
        <v>0</v>
      </c>
      <c s="32">
        <f>ROUND(ROUND(L86,2)*ROUND(G86,3),2)</f>
      </c>
      <c s="36" t="s">
        <v>98</v>
      </c>
      <c>
        <f>(M86*21)/100</f>
      </c>
      <c t="s">
        <v>28</v>
      </c>
    </row>
    <row r="87" spans="1:5" ht="12.75">
      <c r="A87" s="35" t="s">
        <v>55</v>
      </c>
      <c r="E87" s="39" t="s">
        <v>7188</v>
      </c>
    </row>
    <row r="88" spans="1:5" ht="12.75">
      <c r="A88" s="35" t="s">
        <v>56</v>
      </c>
      <c r="E88" s="40" t="s">
        <v>5</v>
      </c>
    </row>
    <row r="89" spans="1:5" ht="12.75">
      <c r="A89" t="s">
        <v>57</v>
      </c>
      <c r="E89" s="39" t="s">
        <v>5</v>
      </c>
    </row>
    <row r="90" spans="1:16" ht="25.5">
      <c r="A90" t="s">
        <v>50</v>
      </c>
      <c s="34" t="s">
        <v>1999</v>
      </c>
      <c s="34" t="s">
        <v>7189</v>
      </c>
      <c s="35" t="s">
        <v>5</v>
      </c>
      <c s="6" t="s">
        <v>7190</v>
      </c>
      <c s="36" t="s">
        <v>70</v>
      </c>
      <c s="37">
        <v>70</v>
      </c>
      <c s="36">
        <v>0</v>
      </c>
      <c s="36">
        <f>ROUND(G90*H90,6)</f>
      </c>
      <c r="L90" s="38">
        <v>0</v>
      </c>
      <c s="32">
        <f>ROUND(ROUND(L90,2)*ROUND(G90,3),2)</f>
      </c>
      <c s="36" t="s">
        <v>98</v>
      </c>
      <c>
        <f>(M90*21)/100</f>
      </c>
      <c t="s">
        <v>28</v>
      </c>
    </row>
    <row r="91" spans="1:5" ht="25.5">
      <c r="A91" s="35" t="s">
        <v>55</v>
      </c>
      <c r="E91" s="39" t="s">
        <v>7190</v>
      </c>
    </row>
    <row r="92" spans="1:5" ht="12.75">
      <c r="A92" s="35" t="s">
        <v>56</v>
      </c>
      <c r="E92" s="40" t="s">
        <v>5</v>
      </c>
    </row>
    <row r="93" spans="1:5" ht="12.75">
      <c r="A93" t="s">
        <v>57</v>
      </c>
      <c r="E93" s="39" t="s">
        <v>5</v>
      </c>
    </row>
    <row r="94" spans="1:16" ht="12.75">
      <c r="A94" t="s">
        <v>50</v>
      </c>
      <c s="34" t="s">
        <v>2002</v>
      </c>
      <c s="34" t="s">
        <v>7191</v>
      </c>
      <c s="35" t="s">
        <v>5</v>
      </c>
      <c s="6" t="s">
        <v>7192</v>
      </c>
      <c s="36" t="s">
        <v>70</v>
      </c>
      <c s="37">
        <v>180</v>
      </c>
      <c s="36">
        <v>0</v>
      </c>
      <c s="36">
        <f>ROUND(G94*H94,6)</f>
      </c>
      <c r="L94" s="38">
        <v>0</v>
      </c>
      <c s="32">
        <f>ROUND(ROUND(L94,2)*ROUND(G94,3),2)</f>
      </c>
      <c s="36" t="s">
        <v>98</v>
      </c>
      <c>
        <f>(M94*21)/100</f>
      </c>
      <c t="s">
        <v>28</v>
      </c>
    </row>
    <row r="95" spans="1:5" ht="12.75">
      <c r="A95" s="35" t="s">
        <v>55</v>
      </c>
      <c r="E95" s="39" t="s">
        <v>7192</v>
      </c>
    </row>
    <row r="96" spans="1:5" ht="12.75">
      <c r="A96" s="35" t="s">
        <v>56</v>
      </c>
      <c r="E96" s="40" t="s">
        <v>5</v>
      </c>
    </row>
    <row r="97" spans="1:5" ht="12.75">
      <c r="A97" t="s">
        <v>57</v>
      </c>
      <c r="E97" s="39" t="s">
        <v>5</v>
      </c>
    </row>
    <row r="98" spans="1:16" ht="12.75">
      <c r="A98" t="s">
        <v>50</v>
      </c>
      <c s="34" t="s">
        <v>2006</v>
      </c>
      <c s="34" t="s">
        <v>7193</v>
      </c>
      <c s="35" t="s">
        <v>5</v>
      </c>
      <c s="6" t="s">
        <v>7194</v>
      </c>
      <c s="36" t="s">
        <v>7195</v>
      </c>
      <c s="37">
        <v>33</v>
      </c>
      <c s="36">
        <v>0</v>
      </c>
      <c s="36">
        <f>ROUND(G98*H98,6)</f>
      </c>
      <c r="L98" s="38">
        <v>0</v>
      </c>
      <c s="32">
        <f>ROUND(ROUND(L98,2)*ROUND(G98,3),2)</f>
      </c>
      <c s="36" t="s">
        <v>98</v>
      </c>
      <c>
        <f>(M98*21)/100</f>
      </c>
      <c t="s">
        <v>28</v>
      </c>
    </row>
    <row r="99" spans="1:5" ht="12.75">
      <c r="A99" s="35" t="s">
        <v>55</v>
      </c>
      <c r="E99" s="39" t="s">
        <v>7194</v>
      </c>
    </row>
    <row r="100" spans="1:5" ht="12.75">
      <c r="A100" s="35" t="s">
        <v>56</v>
      </c>
      <c r="E100" s="40" t="s">
        <v>5</v>
      </c>
    </row>
    <row r="101" spans="1:5" ht="12.75">
      <c r="A101" t="s">
        <v>57</v>
      </c>
      <c r="E101" s="39" t="s">
        <v>5</v>
      </c>
    </row>
    <row r="102" spans="1:16" ht="12.75">
      <c r="A102" t="s">
        <v>50</v>
      </c>
      <c s="34" t="s">
        <v>1553</v>
      </c>
      <c s="34" t="s">
        <v>7196</v>
      </c>
      <c s="35" t="s">
        <v>5</v>
      </c>
      <c s="6" t="s">
        <v>7197</v>
      </c>
      <c s="36" t="s">
        <v>7195</v>
      </c>
      <c s="37">
        <v>15</v>
      </c>
      <c s="36">
        <v>0</v>
      </c>
      <c s="36">
        <f>ROUND(G102*H102,6)</f>
      </c>
      <c r="L102" s="38">
        <v>0</v>
      </c>
      <c s="32">
        <f>ROUND(ROUND(L102,2)*ROUND(G102,3),2)</f>
      </c>
      <c s="36" t="s">
        <v>98</v>
      </c>
      <c>
        <f>(M102*21)/100</f>
      </c>
      <c t="s">
        <v>28</v>
      </c>
    </row>
    <row r="103" spans="1:5" ht="12.75">
      <c r="A103" s="35" t="s">
        <v>55</v>
      </c>
      <c r="E103" s="39" t="s">
        <v>7197</v>
      </c>
    </row>
    <row r="104" spans="1:5" ht="12.75">
      <c r="A104" s="35" t="s">
        <v>56</v>
      </c>
      <c r="E104" s="40" t="s">
        <v>5</v>
      </c>
    </row>
    <row r="105" spans="1:5" ht="12.75">
      <c r="A105" t="s">
        <v>57</v>
      </c>
      <c r="E105" s="39" t="s">
        <v>5</v>
      </c>
    </row>
    <row r="106" spans="1:16" ht="12.75">
      <c r="A106" t="s">
        <v>50</v>
      </c>
      <c s="34" t="s">
        <v>2010</v>
      </c>
      <c s="34" t="s">
        <v>7198</v>
      </c>
      <c s="35" t="s">
        <v>5</v>
      </c>
      <c s="6" t="s">
        <v>7199</v>
      </c>
      <c s="36" t="s">
        <v>7195</v>
      </c>
      <c s="37">
        <v>3</v>
      </c>
      <c s="36">
        <v>0</v>
      </c>
      <c s="36">
        <f>ROUND(G106*H106,6)</f>
      </c>
      <c r="L106" s="38">
        <v>0</v>
      </c>
      <c s="32">
        <f>ROUND(ROUND(L106,2)*ROUND(G106,3),2)</f>
      </c>
      <c s="36" t="s">
        <v>98</v>
      </c>
      <c>
        <f>(M106*21)/100</f>
      </c>
      <c t="s">
        <v>28</v>
      </c>
    </row>
    <row r="107" spans="1:5" ht="12.75">
      <c r="A107" s="35" t="s">
        <v>55</v>
      </c>
      <c r="E107" s="39" t="s">
        <v>7199</v>
      </c>
    </row>
    <row r="108" spans="1:5" ht="12.75">
      <c r="A108" s="35" t="s">
        <v>56</v>
      </c>
      <c r="E108" s="40" t="s">
        <v>5</v>
      </c>
    </row>
    <row r="109" spans="1:5" ht="12.75">
      <c r="A109" t="s">
        <v>57</v>
      </c>
      <c r="E109" s="39" t="s">
        <v>5</v>
      </c>
    </row>
    <row r="110" spans="1:16" ht="12.75">
      <c r="A110" t="s">
        <v>50</v>
      </c>
      <c s="34" t="s">
        <v>2014</v>
      </c>
      <c s="34" t="s">
        <v>7200</v>
      </c>
      <c s="35" t="s">
        <v>5</v>
      </c>
      <c s="6" t="s">
        <v>7201</v>
      </c>
      <c s="36" t="s">
        <v>7195</v>
      </c>
      <c s="37">
        <v>27</v>
      </c>
      <c s="36">
        <v>0</v>
      </c>
      <c s="36">
        <f>ROUND(G110*H110,6)</f>
      </c>
      <c r="L110" s="38">
        <v>0</v>
      </c>
      <c s="32">
        <f>ROUND(ROUND(L110,2)*ROUND(G110,3),2)</f>
      </c>
      <c s="36" t="s">
        <v>98</v>
      </c>
      <c>
        <f>(M110*21)/100</f>
      </c>
      <c t="s">
        <v>28</v>
      </c>
    </row>
    <row r="111" spans="1:5" ht="12.75">
      <c r="A111" s="35" t="s">
        <v>55</v>
      </c>
      <c r="E111" s="39" t="s">
        <v>7201</v>
      </c>
    </row>
    <row r="112" spans="1:5" ht="12.75">
      <c r="A112" s="35" t="s">
        <v>56</v>
      </c>
      <c r="E112" s="40" t="s">
        <v>5</v>
      </c>
    </row>
    <row r="113" spans="1:5" ht="12.75">
      <c r="A113" t="s">
        <v>57</v>
      </c>
      <c r="E113" s="39" t="s">
        <v>5</v>
      </c>
    </row>
    <row r="114" spans="1:16" ht="12.75">
      <c r="A114" t="s">
        <v>50</v>
      </c>
      <c s="34" t="s">
        <v>2017</v>
      </c>
      <c s="34" t="s">
        <v>7202</v>
      </c>
      <c s="35" t="s">
        <v>5</v>
      </c>
      <c s="6" t="s">
        <v>7203</v>
      </c>
      <c s="36" t="s">
        <v>7195</v>
      </c>
      <c s="37">
        <v>45</v>
      </c>
      <c s="36">
        <v>0</v>
      </c>
      <c s="36">
        <f>ROUND(G114*H114,6)</f>
      </c>
      <c r="L114" s="38">
        <v>0</v>
      </c>
      <c s="32">
        <f>ROUND(ROUND(L114,2)*ROUND(G114,3),2)</f>
      </c>
      <c s="36" t="s">
        <v>98</v>
      </c>
      <c>
        <f>(M114*21)/100</f>
      </c>
      <c t="s">
        <v>28</v>
      </c>
    </row>
    <row r="115" spans="1:5" ht="12.75">
      <c r="A115" s="35" t="s">
        <v>55</v>
      </c>
      <c r="E115" s="39" t="s">
        <v>7203</v>
      </c>
    </row>
    <row r="116" spans="1:5" ht="12.75">
      <c r="A116" s="35" t="s">
        <v>56</v>
      </c>
      <c r="E116" s="40" t="s">
        <v>5</v>
      </c>
    </row>
    <row r="117" spans="1:5" ht="12.75">
      <c r="A117" t="s">
        <v>57</v>
      </c>
      <c r="E117" s="39" t="s">
        <v>5</v>
      </c>
    </row>
    <row r="118" spans="1:16" ht="12.75">
      <c r="A118" t="s">
        <v>50</v>
      </c>
      <c s="34" t="s">
        <v>2020</v>
      </c>
      <c s="34" t="s">
        <v>7204</v>
      </c>
      <c s="35" t="s">
        <v>5</v>
      </c>
      <c s="6" t="s">
        <v>7205</v>
      </c>
      <c s="36" t="s">
        <v>7206</v>
      </c>
      <c s="37">
        <v>1</v>
      </c>
      <c s="36">
        <v>0</v>
      </c>
      <c s="36">
        <f>ROUND(G118*H118,6)</f>
      </c>
      <c r="L118" s="38">
        <v>0</v>
      </c>
      <c s="32">
        <f>ROUND(ROUND(L118,2)*ROUND(G118,3),2)</f>
      </c>
      <c s="36" t="s">
        <v>98</v>
      </c>
      <c>
        <f>(M118*21)/100</f>
      </c>
      <c t="s">
        <v>28</v>
      </c>
    </row>
    <row r="119" spans="1:5" ht="12.75">
      <c r="A119" s="35" t="s">
        <v>55</v>
      </c>
      <c r="E119" s="39" t="s">
        <v>7205</v>
      </c>
    </row>
    <row r="120" spans="1:5" ht="12.75">
      <c r="A120" s="35" t="s">
        <v>56</v>
      </c>
      <c r="E120" s="40" t="s">
        <v>5</v>
      </c>
    </row>
    <row r="121" spans="1:5" ht="12.75">
      <c r="A121" t="s">
        <v>57</v>
      </c>
      <c r="E121" s="39" t="s">
        <v>5</v>
      </c>
    </row>
    <row r="122" spans="1:16" ht="12.75">
      <c r="A122" t="s">
        <v>50</v>
      </c>
      <c s="34" t="s">
        <v>2024</v>
      </c>
      <c s="34" t="s">
        <v>7207</v>
      </c>
      <c s="35" t="s">
        <v>5</v>
      </c>
      <c s="6" t="s">
        <v>7208</v>
      </c>
      <c s="36" t="s">
        <v>7206</v>
      </c>
      <c s="37">
        <v>1</v>
      </c>
      <c s="36">
        <v>0</v>
      </c>
      <c s="36">
        <f>ROUND(G122*H122,6)</f>
      </c>
      <c r="L122" s="38">
        <v>0</v>
      </c>
      <c s="32">
        <f>ROUND(ROUND(L122,2)*ROUND(G122,3),2)</f>
      </c>
      <c s="36" t="s">
        <v>98</v>
      </c>
      <c>
        <f>(M122*21)/100</f>
      </c>
      <c t="s">
        <v>28</v>
      </c>
    </row>
    <row r="123" spans="1:5" ht="12.75">
      <c r="A123" s="35" t="s">
        <v>55</v>
      </c>
      <c r="E123" s="39" t="s">
        <v>7208</v>
      </c>
    </row>
    <row r="124" spans="1:5" ht="12.75">
      <c r="A124" s="35" t="s">
        <v>56</v>
      </c>
      <c r="E124" s="40" t="s">
        <v>5</v>
      </c>
    </row>
    <row r="125" spans="1:5" ht="12.75">
      <c r="A125" t="s">
        <v>57</v>
      </c>
      <c r="E125" s="39" t="s">
        <v>5</v>
      </c>
    </row>
    <row r="126" spans="1:16" ht="25.5">
      <c r="A126" t="s">
        <v>50</v>
      </c>
      <c s="34" t="s">
        <v>2028</v>
      </c>
      <c s="34" t="s">
        <v>7209</v>
      </c>
      <c s="35" t="s">
        <v>5</v>
      </c>
      <c s="6" t="s">
        <v>7210</v>
      </c>
      <c s="36" t="s">
        <v>70</v>
      </c>
      <c s="37">
        <v>85</v>
      </c>
      <c s="36">
        <v>0</v>
      </c>
      <c s="36">
        <f>ROUND(G126*H126,6)</f>
      </c>
      <c r="L126" s="38">
        <v>0</v>
      </c>
      <c s="32">
        <f>ROUND(ROUND(L126,2)*ROUND(G126,3),2)</f>
      </c>
      <c s="36" t="s">
        <v>98</v>
      </c>
      <c>
        <f>(M126*21)/100</f>
      </c>
      <c t="s">
        <v>28</v>
      </c>
    </row>
    <row r="127" spans="1:5" ht="25.5">
      <c r="A127" s="35" t="s">
        <v>55</v>
      </c>
      <c r="E127" s="39" t="s">
        <v>7210</v>
      </c>
    </row>
    <row r="128" spans="1:5" ht="12.75">
      <c r="A128" s="35" t="s">
        <v>56</v>
      </c>
      <c r="E128" s="40" t="s">
        <v>5</v>
      </c>
    </row>
    <row r="129" spans="1:5" ht="12.75">
      <c r="A129" t="s">
        <v>57</v>
      </c>
      <c r="E129" s="39" t="s">
        <v>5</v>
      </c>
    </row>
    <row r="130" spans="1:13" ht="12.75">
      <c r="A130" t="s">
        <v>47</v>
      </c>
      <c r="C130" s="31" t="s">
        <v>7211</v>
      </c>
      <c r="E130" s="33" t="s">
        <v>7212</v>
      </c>
      <c r="J130" s="32">
        <f>0</f>
      </c>
      <c s="32">
        <f>0</f>
      </c>
      <c s="32">
        <f>0+L131+L135+L139+L143+L147+L151+L155</f>
      </c>
      <c s="32">
        <f>0+M131+M135+M139+M143+M147+M151+M155</f>
      </c>
    </row>
    <row r="131" spans="1:16" ht="25.5">
      <c r="A131" t="s">
        <v>50</v>
      </c>
      <c s="34" t="s">
        <v>2032</v>
      </c>
      <c s="34" t="s">
        <v>7213</v>
      </c>
      <c s="35" t="s">
        <v>5</v>
      </c>
      <c s="6" t="s">
        <v>7214</v>
      </c>
      <c s="36" t="s">
        <v>228</v>
      </c>
      <c s="37">
        <v>1</v>
      </c>
      <c s="36">
        <v>0</v>
      </c>
      <c s="36">
        <f>ROUND(G131*H131,6)</f>
      </c>
      <c r="L131" s="38">
        <v>0</v>
      </c>
      <c s="32">
        <f>ROUND(ROUND(L131,2)*ROUND(G131,3),2)</f>
      </c>
      <c s="36" t="s">
        <v>98</v>
      </c>
      <c>
        <f>(M131*21)/100</f>
      </c>
      <c t="s">
        <v>28</v>
      </c>
    </row>
    <row r="132" spans="1:5" ht="25.5">
      <c r="A132" s="35" t="s">
        <v>55</v>
      </c>
      <c r="E132" s="39" t="s">
        <v>7214</v>
      </c>
    </row>
    <row r="133" spans="1:5" ht="12.75">
      <c r="A133" s="35" t="s">
        <v>56</v>
      </c>
      <c r="E133" s="40" t="s">
        <v>5</v>
      </c>
    </row>
    <row r="134" spans="1:5" ht="12.75">
      <c r="A134" t="s">
        <v>57</v>
      </c>
      <c r="E134" s="39" t="s">
        <v>5</v>
      </c>
    </row>
    <row r="135" spans="1:16" ht="25.5">
      <c r="A135" t="s">
        <v>50</v>
      </c>
      <c s="34" t="s">
        <v>1557</v>
      </c>
      <c s="34" t="s">
        <v>7215</v>
      </c>
      <c s="35" t="s">
        <v>5</v>
      </c>
      <c s="6" t="s">
        <v>7216</v>
      </c>
      <c s="36" t="s">
        <v>228</v>
      </c>
      <c s="37">
        <v>1</v>
      </c>
      <c s="36">
        <v>0</v>
      </c>
      <c s="36">
        <f>ROUND(G135*H135,6)</f>
      </c>
      <c r="L135" s="38">
        <v>0</v>
      </c>
      <c s="32">
        <f>ROUND(ROUND(L135,2)*ROUND(G135,3),2)</f>
      </c>
      <c s="36" t="s">
        <v>98</v>
      </c>
      <c>
        <f>(M135*21)/100</f>
      </c>
      <c t="s">
        <v>28</v>
      </c>
    </row>
    <row r="136" spans="1:5" ht="25.5">
      <c r="A136" s="35" t="s">
        <v>55</v>
      </c>
      <c r="E136" s="39" t="s">
        <v>7216</v>
      </c>
    </row>
    <row r="137" spans="1:5" ht="12.75">
      <c r="A137" s="35" t="s">
        <v>56</v>
      </c>
      <c r="E137" s="40" t="s">
        <v>5</v>
      </c>
    </row>
    <row r="138" spans="1:5" ht="12.75">
      <c r="A138" t="s">
        <v>57</v>
      </c>
      <c r="E138" s="39" t="s">
        <v>5</v>
      </c>
    </row>
    <row r="139" spans="1:16" ht="25.5">
      <c r="A139" t="s">
        <v>50</v>
      </c>
      <c s="34" t="s">
        <v>2036</v>
      </c>
      <c s="34" t="s">
        <v>7217</v>
      </c>
      <c s="35" t="s">
        <v>5</v>
      </c>
      <c s="6" t="s">
        <v>7218</v>
      </c>
      <c s="36" t="s">
        <v>228</v>
      </c>
      <c s="37">
        <v>1</v>
      </c>
      <c s="36">
        <v>0</v>
      </c>
      <c s="36">
        <f>ROUND(G139*H139,6)</f>
      </c>
      <c r="L139" s="38">
        <v>0</v>
      </c>
      <c s="32">
        <f>ROUND(ROUND(L139,2)*ROUND(G139,3),2)</f>
      </c>
      <c s="36" t="s">
        <v>98</v>
      </c>
      <c>
        <f>(M139*21)/100</f>
      </c>
      <c t="s">
        <v>28</v>
      </c>
    </row>
    <row r="140" spans="1:5" ht="25.5">
      <c r="A140" s="35" t="s">
        <v>55</v>
      </c>
      <c r="E140" s="39" t="s">
        <v>7218</v>
      </c>
    </row>
    <row r="141" spans="1:5" ht="12.75">
      <c r="A141" s="35" t="s">
        <v>56</v>
      </c>
      <c r="E141" s="40" t="s">
        <v>5</v>
      </c>
    </row>
    <row r="142" spans="1:5" ht="12.75">
      <c r="A142" t="s">
        <v>57</v>
      </c>
      <c r="E142" s="39" t="s">
        <v>5</v>
      </c>
    </row>
    <row r="143" spans="1:16" ht="25.5">
      <c r="A143" t="s">
        <v>50</v>
      </c>
      <c s="34" t="s">
        <v>2059</v>
      </c>
      <c s="34" t="s">
        <v>7219</v>
      </c>
      <c s="35" t="s">
        <v>5</v>
      </c>
      <c s="6" t="s">
        <v>7220</v>
      </c>
      <c s="36" t="s">
        <v>228</v>
      </c>
      <c s="37">
        <v>1</v>
      </c>
      <c s="36">
        <v>0</v>
      </c>
      <c s="36">
        <f>ROUND(G143*H143,6)</f>
      </c>
      <c r="L143" s="38">
        <v>0</v>
      </c>
      <c s="32">
        <f>ROUND(ROUND(L143,2)*ROUND(G143,3),2)</f>
      </c>
      <c s="36" t="s">
        <v>98</v>
      </c>
      <c>
        <f>(M143*21)/100</f>
      </c>
      <c t="s">
        <v>28</v>
      </c>
    </row>
    <row r="144" spans="1:5" ht="25.5">
      <c r="A144" s="35" t="s">
        <v>55</v>
      </c>
      <c r="E144" s="39" t="s">
        <v>7220</v>
      </c>
    </row>
    <row r="145" spans="1:5" ht="12.75">
      <c r="A145" s="35" t="s">
        <v>56</v>
      </c>
      <c r="E145" s="40" t="s">
        <v>5</v>
      </c>
    </row>
    <row r="146" spans="1:5" ht="12.75">
      <c r="A146" t="s">
        <v>57</v>
      </c>
      <c r="E146" s="39" t="s">
        <v>5</v>
      </c>
    </row>
    <row r="147" spans="1:16" ht="12.75">
      <c r="A147" t="s">
        <v>50</v>
      </c>
      <c s="34" t="s">
        <v>2065</v>
      </c>
      <c s="34" t="s">
        <v>7221</v>
      </c>
      <c s="35" t="s">
        <v>5</v>
      </c>
      <c s="6" t="s">
        <v>7222</v>
      </c>
      <c s="36" t="s">
        <v>7195</v>
      </c>
      <c s="37">
        <v>8</v>
      </c>
      <c s="36">
        <v>0</v>
      </c>
      <c s="36">
        <f>ROUND(G147*H147,6)</f>
      </c>
      <c r="L147" s="38">
        <v>0</v>
      </c>
      <c s="32">
        <f>ROUND(ROUND(L147,2)*ROUND(G147,3),2)</f>
      </c>
      <c s="36" t="s">
        <v>98</v>
      </c>
      <c>
        <f>(M147*21)/100</f>
      </c>
      <c t="s">
        <v>28</v>
      </c>
    </row>
    <row r="148" spans="1:5" ht="12.75">
      <c r="A148" s="35" t="s">
        <v>55</v>
      </c>
      <c r="E148" s="39" t="s">
        <v>7222</v>
      </c>
    </row>
    <row r="149" spans="1:5" ht="12.75">
      <c r="A149" s="35" t="s">
        <v>56</v>
      </c>
      <c r="E149" s="40" t="s">
        <v>5</v>
      </c>
    </row>
    <row r="150" spans="1:5" ht="12.75">
      <c r="A150" t="s">
        <v>57</v>
      </c>
      <c r="E150" s="39" t="s">
        <v>5</v>
      </c>
    </row>
    <row r="151" spans="1:16" ht="12.75">
      <c r="A151" t="s">
        <v>50</v>
      </c>
      <c s="34" t="s">
        <v>2069</v>
      </c>
      <c s="34" t="s">
        <v>7223</v>
      </c>
      <c s="35" t="s">
        <v>5</v>
      </c>
      <c s="6" t="s">
        <v>7224</v>
      </c>
      <c s="36" t="s">
        <v>7195</v>
      </c>
      <c s="37">
        <v>1</v>
      </c>
      <c s="36">
        <v>0</v>
      </c>
      <c s="36">
        <f>ROUND(G151*H151,6)</f>
      </c>
      <c r="L151" s="38">
        <v>0</v>
      </c>
      <c s="32">
        <f>ROUND(ROUND(L151,2)*ROUND(G151,3),2)</f>
      </c>
      <c s="36" t="s">
        <v>98</v>
      </c>
      <c>
        <f>(M151*21)/100</f>
      </c>
      <c t="s">
        <v>28</v>
      </c>
    </row>
    <row r="152" spans="1:5" ht="12.75">
      <c r="A152" s="35" t="s">
        <v>55</v>
      </c>
      <c r="E152" s="39" t="s">
        <v>7224</v>
      </c>
    </row>
    <row r="153" spans="1:5" ht="12.75">
      <c r="A153" s="35" t="s">
        <v>56</v>
      </c>
      <c r="E153" s="40" t="s">
        <v>5</v>
      </c>
    </row>
    <row r="154" spans="1:5" ht="12.75">
      <c r="A154" t="s">
        <v>57</v>
      </c>
      <c r="E154" s="39" t="s">
        <v>5</v>
      </c>
    </row>
    <row r="155" spans="1:16" ht="25.5">
      <c r="A155" t="s">
        <v>50</v>
      </c>
      <c s="34" t="s">
        <v>5068</v>
      </c>
      <c s="34" t="s">
        <v>7225</v>
      </c>
      <c s="35" t="s">
        <v>5</v>
      </c>
      <c s="6" t="s">
        <v>7226</v>
      </c>
      <c s="36" t="s">
        <v>228</v>
      </c>
      <c s="37">
        <v>1</v>
      </c>
      <c s="36">
        <v>0</v>
      </c>
      <c s="36">
        <f>ROUND(G155*H155,6)</f>
      </c>
      <c r="L155" s="38">
        <v>0</v>
      </c>
      <c s="32">
        <f>ROUND(ROUND(L155,2)*ROUND(G155,3),2)</f>
      </c>
      <c s="36" t="s">
        <v>98</v>
      </c>
      <c>
        <f>(M155*21)/100</f>
      </c>
      <c t="s">
        <v>28</v>
      </c>
    </row>
    <row r="156" spans="1:5" ht="25.5">
      <c r="A156" s="35" t="s">
        <v>55</v>
      </c>
      <c r="E156" s="39" t="s">
        <v>7226</v>
      </c>
    </row>
    <row r="157" spans="1:5" ht="12.75">
      <c r="A157" s="35" t="s">
        <v>56</v>
      </c>
      <c r="E157" s="40" t="s">
        <v>5</v>
      </c>
    </row>
    <row r="158" spans="1:5" ht="12.75">
      <c r="A158" t="s">
        <v>57</v>
      </c>
      <c r="E158" s="39" t="s">
        <v>5</v>
      </c>
    </row>
    <row r="159" spans="1:13" ht="12.75">
      <c r="A159" t="s">
        <v>47</v>
      </c>
      <c r="C159" s="31" t="s">
        <v>7227</v>
      </c>
      <c r="E159" s="33" t="s">
        <v>7228</v>
      </c>
      <c r="J159" s="32">
        <f>0</f>
      </c>
      <c s="32">
        <f>0</f>
      </c>
      <c s="32">
        <f>0+L160+L164+L168+L172+L176+L180+L184+L188+L192+L196+L200+L204+L208+L212+L216+L220+L224+L228</f>
      </c>
      <c s="32">
        <f>0+M160+M164+M168+M172+M176+M180+M184+M188+M192+M196+M200+M204+M208+M212+M216+M220+M224+M228</f>
      </c>
    </row>
    <row r="160" spans="1:16" ht="25.5">
      <c r="A160" t="s">
        <v>50</v>
      </c>
      <c s="34" t="s">
        <v>2621</v>
      </c>
      <c s="34" t="s">
        <v>7229</v>
      </c>
      <c s="35" t="s">
        <v>5</v>
      </c>
      <c s="6" t="s">
        <v>7230</v>
      </c>
      <c s="36" t="s">
        <v>228</v>
      </c>
      <c s="37">
        <v>1</v>
      </c>
      <c s="36">
        <v>0</v>
      </c>
      <c s="36">
        <f>ROUND(G160*H160,6)</f>
      </c>
      <c r="L160" s="38">
        <v>0</v>
      </c>
      <c s="32">
        <f>ROUND(ROUND(L160,2)*ROUND(G160,3),2)</f>
      </c>
      <c s="36" t="s">
        <v>98</v>
      </c>
      <c>
        <f>(M160*21)/100</f>
      </c>
      <c t="s">
        <v>28</v>
      </c>
    </row>
    <row r="161" spans="1:5" ht="25.5">
      <c r="A161" s="35" t="s">
        <v>55</v>
      </c>
      <c r="E161" s="39" t="s">
        <v>7230</v>
      </c>
    </row>
    <row r="162" spans="1:5" ht="12.75">
      <c r="A162" s="35" t="s">
        <v>56</v>
      </c>
      <c r="E162" s="40" t="s">
        <v>5</v>
      </c>
    </row>
    <row r="163" spans="1:5" ht="12.75">
      <c r="A163" t="s">
        <v>57</v>
      </c>
      <c r="E163" s="39" t="s">
        <v>5</v>
      </c>
    </row>
    <row r="164" spans="1:16" ht="25.5">
      <c r="A164" t="s">
        <v>50</v>
      </c>
      <c s="34" t="s">
        <v>2625</v>
      </c>
      <c s="34" t="s">
        <v>7231</v>
      </c>
      <c s="35" t="s">
        <v>5</v>
      </c>
      <c s="6" t="s">
        <v>7232</v>
      </c>
      <c s="36" t="s">
        <v>228</v>
      </c>
      <c s="37">
        <v>2</v>
      </c>
      <c s="36">
        <v>0</v>
      </c>
      <c s="36">
        <f>ROUND(G164*H164,6)</f>
      </c>
      <c r="L164" s="38">
        <v>0</v>
      </c>
      <c s="32">
        <f>ROUND(ROUND(L164,2)*ROUND(G164,3),2)</f>
      </c>
      <c s="36" t="s">
        <v>98</v>
      </c>
      <c>
        <f>(M164*21)/100</f>
      </c>
      <c t="s">
        <v>28</v>
      </c>
    </row>
    <row r="165" spans="1:5" ht="25.5">
      <c r="A165" s="35" t="s">
        <v>55</v>
      </c>
      <c r="E165" s="39" t="s">
        <v>7232</v>
      </c>
    </row>
    <row r="166" spans="1:5" ht="12.75">
      <c r="A166" s="35" t="s">
        <v>56</v>
      </c>
      <c r="E166" s="40" t="s">
        <v>5</v>
      </c>
    </row>
    <row r="167" spans="1:5" ht="12.75">
      <c r="A167" t="s">
        <v>57</v>
      </c>
      <c r="E167" s="39" t="s">
        <v>5</v>
      </c>
    </row>
    <row r="168" spans="1:16" ht="12.75">
      <c r="A168" t="s">
        <v>50</v>
      </c>
      <c s="34" t="s">
        <v>2629</v>
      </c>
      <c s="34" t="s">
        <v>7233</v>
      </c>
      <c s="35" t="s">
        <v>5</v>
      </c>
      <c s="6" t="s">
        <v>7234</v>
      </c>
      <c s="36" t="s">
        <v>228</v>
      </c>
      <c s="37">
        <v>1</v>
      </c>
      <c s="36">
        <v>0</v>
      </c>
      <c s="36">
        <f>ROUND(G168*H168,6)</f>
      </c>
      <c r="L168" s="38">
        <v>0</v>
      </c>
      <c s="32">
        <f>ROUND(ROUND(L168,2)*ROUND(G168,3),2)</f>
      </c>
      <c s="36" t="s">
        <v>98</v>
      </c>
      <c>
        <f>(M168*21)/100</f>
      </c>
      <c t="s">
        <v>28</v>
      </c>
    </row>
    <row r="169" spans="1:5" ht="12.75">
      <c r="A169" s="35" t="s">
        <v>55</v>
      </c>
      <c r="E169" s="39" t="s">
        <v>7234</v>
      </c>
    </row>
    <row r="170" spans="1:5" ht="12.75">
      <c r="A170" s="35" t="s">
        <v>56</v>
      </c>
      <c r="E170" s="40" t="s">
        <v>5</v>
      </c>
    </row>
    <row r="171" spans="1:5" ht="12.75">
      <c r="A171" t="s">
        <v>57</v>
      </c>
      <c r="E171" s="39" t="s">
        <v>5</v>
      </c>
    </row>
    <row r="172" spans="1:16" ht="12.75">
      <c r="A172" t="s">
        <v>50</v>
      </c>
      <c s="34" t="s">
        <v>2632</v>
      </c>
      <c s="34" t="s">
        <v>7235</v>
      </c>
      <c s="35" t="s">
        <v>5</v>
      </c>
      <c s="6" t="s">
        <v>7236</v>
      </c>
      <c s="36" t="s">
        <v>228</v>
      </c>
      <c s="37">
        <v>5</v>
      </c>
      <c s="36">
        <v>0</v>
      </c>
      <c s="36">
        <f>ROUND(G172*H172,6)</f>
      </c>
      <c r="L172" s="38">
        <v>0</v>
      </c>
      <c s="32">
        <f>ROUND(ROUND(L172,2)*ROUND(G172,3),2)</f>
      </c>
      <c s="36" t="s">
        <v>98</v>
      </c>
      <c>
        <f>(M172*21)/100</f>
      </c>
      <c t="s">
        <v>28</v>
      </c>
    </row>
    <row r="173" spans="1:5" ht="12.75">
      <c r="A173" s="35" t="s">
        <v>55</v>
      </c>
      <c r="E173" s="39" t="s">
        <v>7236</v>
      </c>
    </row>
    <row r="174" spans="1:5" ht="12.75">
      <c r="A174" s="35" t="s">
        <v>56</v>
      </c>
      <c r="E174" s="40" t="s">
        <v>5</v>
      </c>
    </row>
    <row r="175" spans="1:5" ht="12.75">
      <c r="A175" t="s">
        <v>57</v>
      </c>
      <c r="E175" s="39" t="s">
        <v>5</v>
      </c>
    </row>
    <row r="176" spans="1:16" ht="12.75">
      <c r="A176" t="s">
        <v>50</v>
      </c>
      <c s="34" t="s">
        <v>6635</v>
      </c>
      <c s="34" t="s">
        <v>7237</v>
      </c>
      <c s="35" t="s">
        <v>5</v>
      </c>
      <c s="6" t="s">
        <v>7238</v>
      </c>
      <c s="36" t="s">
        <v>228</v>
      </c>
      <c s="37">
        <v>6</v>
      </c>
      <c s="36">
        <v>0</v>
      </c>
      <c s="36">
        <f>ROUND(G176*H176,6)</f>
      </c>
      <c r="L176" s="38">
        <v>0</v>
      </c>
      <c s="32">
        <f>ROUND(ROUND(L176,2)*ROUND(G176,3),2)</f>
      </c>
      <c s="36" t="s">
        <v>98</v>
      </c>
      <c>
        <f>(M176*21)/100</f>
      </c>
      <c t="s">
        <v>28</v>
      </c>
    </row>
    <row r="177" spans="1:5" ht="12.75">
      <c r="A177" s="35" t="s">
        <v>55</v>
      </c>
      <c r="E177" s="39" t="s">
        <v>7238</v>
      </c>
    </row>
    <row r="178" spans="1:5" ht="12.75">
      <c r="A178" s="35" t="s">
        <v>56</v>
      </c>
      <c r="E178" s="40" t="s">
        <v>5</v>
      </c>
    </row>
    <row r="179" spans="1:5" ht="12.75">
      <c r="A179" t="s">
        <v>57</v>
      </c>
      <c r="E179" s="39" t="s">
        <v>5</v>
      </c>
    </row>
    <row r="180" spans="1:16" ht="12.75">
      <c r="A180" t="s">
        <v>50</v>
      </c>
      <c s="34" t="s">
        <v>3242</v>
      </c>
      <c s="34" t="s">
        <v>7239</v>
      </c>
      <c s="35" t="s">
        <v>5</v>
      </c>
      <c s="6" t="s">
        <v>7240</v>
      </c>
      <c s="36" t="s">
        <v>228</v>
      </c>
      <c s="37">
        <v>1</v>
      </c>
      <c s="36">
        <v>0</v>
      </c>
      <c s="36">
        <f>ROUND(G180*H180,6)</f>
      </c>
      <c r="L180" s="38">
        <v>0</v>
      </c>
      <c s="32">
        <f>ROUND(ROUND(L180,2)*ROUND(G180,3),2)</f>
      </c>
      <c s="36" t="s">
        <v>98</v>
      </c>
      <c>
        <f>(M180*21)/100</f>
      </c>
      <c t="s">
        <v>28</v>
      </c>
    </row>
    <row r="181" spans="1:5" ht="12.75">
      <c r="A181" s="35" t="s">
        <v>55</v>
      </c>
      <c r="E181" s="39" t="s">
        <v>7240</v>
      </c>
    </row>
    <row r="182" spans="1:5" ht="12.75">
      <c r="A182" s="35" t="s">
        <v>56</v>
      </c>
      <c r="E182" s="40" t="s">
        <v>5</v>
      </c>
    </row>
    <row r="183" spans="1:5" ht="12.75">
      <c r="A183" t="s">
        <v>57</v>
      </c>
      <c r="E183" s="39" t="s">
        <v>5</v>
      </c>
    </row>
    <row r="184" spans="1:16" ht="12.75">
      <c r="A184" t="s">
        <v>50</v>
      </c>
      <c s="34" t="s">
        <v>3246</v>
      </c>
      <c s="34" t="s">
        <v>7241</v>
      </c>
      <c s="35" t="s">
        <v>5</v>
      </c>
      <c s="6" t="s">
        <v>7242</v>
      </c>
      <c s="36" t="s">
        <v>228</v>
      </c>
      <c s="37">
        <v>1</v>
      </c>
      <c s="36">
        <v>0</v>
      </c>
      <c s="36">
        <f>ROUND(G184*H184,6)</f>
      </c>
      <c r="L184" s="38">
        <v>0</v>
      </c>
      <c s="32">
        <f>ROUND(ROUND(L184,2)*ROUND(G184,3),2)</f>
      </c>
      <c s="36" t="s">
        <v>98</v>
      </c>
      <c>
        <f>(M184*21)/100</f>
      </c>
      <c t="s">
        <v>28</v>
      </c>
    </row>
    <row r="185" spans="1:5" ht="12.75">
      <c r="A185" s="35" t="s">
        <v>55</v>
      </c>
      <c r="E185" s="39" t="s">
        <v>7242</v>
      </c>
    </row>
    <row r="186" spans="1:5" ht="12.75">
      <c r="A186" s="35" t="s">
        <v>56</v>
      </c>
      <c r="E186" s="40" t="s">
        <v>5</v>
      </c>
    </row>
    <row r="187" spans="1:5" ht="12.75">
      <c r="A187" t="s">
        <v>57</v>
      </c>
      <c r="E187" s="39" t="s">
        <v>5</v>
      </c>
    </row>
    <row r="188" spans="1:16" ht="25.5">
      <c r="A188" t="s">
        <v>50</v>
      </c>
      <c s="34" t="s">
        <v>3249</v>
      </c>
      <c s="34" t="s">
        <v>7243</v>
      </c>
      <c s="35" t="s">
        <v>5</v>
      </c>
      <c s="6" t="s">
        <v>7244</v>
      </c>
      <c s="36" t="s">
        <v>228</v>
      </c>
      <c s="37">
        <v>1</v>
      </c>
      <c s="36">
        <v>0</v>
      </c>
      <c s="36">
        <f>ROUND(G188*H188,6)</f>
      </c>
      <c r="L188" s="38">
        <v>0</v>
      </c>
      <c s="32">
        <f>ROUND(ROUND(L188,2)*ROUND(G188,3),2)</f>
      </c>
      <c s="36" t="s">
        <v>98</v>
      </c>
      <c>
        <f>(M188*21)/100</f>
      </c>
      <c t="s">
        <v>28</v>
      </c>
    </row>
    <row r="189" spans="1:5" ht="25.5">
      <c r="A189" s="35" t="s">
        <v>55</v>
      </c>
      <c r="E189" s="39" t="s">
        <v>7244</v>
      </c>
    </row>
    <row r="190" spans="1:5" ht="12.75">
      <c r="A190" s="35" t="s">
        <v>56</v>
      </c>
      <c r="E190" s="40" t="s">
        <v>5</v>
      </c>
    </row>
    <row r="191" spans="1:5" ht="12.75">
      <c r="A191" t="s">
        <v>57</v>
      </c>
      <c r="E191" s="39" t="s">
        <v>5</v>
      </c>
    </row>
    <row r="192" spans="1:16" ht="25.5">
      <c r="A192" t="s">
        <v>50</v>
      </c>
      <c s="34" t="s">
        <v>3829</v>
      </c>
      <c s="34" t="s">
        <v>7245</v>
      </c>
      <c s="35" t="s">
        <v>5</v>
      </c>
      <c s="6" t="s">
        <v>7246</v>
      </c>
      <c s="36" t="s">
        <v>228</v>
      </c>
      <c s="37">
        <v>1</v>
      </c>
      <c s="36">
        <v>0</v>
      </c>
      <c s="36">
        <f>ROUND(G192*H192,6)</f>
      </c>
      <c r="L192" s="38">
        <v>0</v>
      </c>
      <c s="32">
        <f>ROUND(ROUND(L192,2)*ROUND(G192,3),2)</f>
      </c>
      <c s="36" t="s">
        <v>98</v>
      </c>
      <c>
        <f>(M192*21)/100</f>
      </c>
      <c t="s">
        <v>28</v>
      </c>
    </row>
    <row r="193" spans="1:5" ht="25.5">
      <c r="A193" s="35" t="s">
        <v>55</v>
      </c>
      <c r="E193" s="39" t="s">
        <v>7246</v>
      </c>
    </row>
    <row r="194" spans="1:5" ht="12.75">
      <c r="A194" s="35" t="s">
        <v>56</v>
      </c>
      <c r="E194" s="40" t="s">
        <v>5</v>
      </c>
    </row>
    <row r="195" spans="1:5" ht="12.75">
      <c r="A195" t="s">
        <v>57</v>
      </c>
      <c r="E195" s="39" t="s">
        <v>5</v>
      </c>
    </row>
    <row r="196" spans="1:16" ht="25.5">
      <c r="A196" t="s">
        <v>50</v>
      </c>
      <c s="34" t="s">
        <v>3833</v>
      </c>
      <c s="34" t="s">
        <v>7247</v>
      </c>
      <c s="35" t="s">
        <v>5</v>
      </c>
      <c s="6" t="s">
        <v>7248</v>
      </c>
      <c s="36" t="s">
        <v>228</v>
      </c>
      <c s="37">
        <v>1</v>
      </c>
      <c s="36">
        <v>0</v>
      </c>
      <c s="36">
        <f>ROUND(G196*H196,6)</f>
      </c>
      <c r="L196" s="38">
        <v>0</v>
      </c>
      <c s="32">
        <f>ROUND(ROUND(L196,2)*ROUND(G196,3),2)</f>
      </c>
      <c s="36" t="s">
        <v>98</v>
      </c>
      <c>
        <f>(M196*21)/100</f>
      </c>
      <c t="s">
        <v>28</v>
      </c>
    </row>
    <row r="197" spans="1:5" ht="25.5">
      <c r="A197" s="35" t="s">
        <v>55</v>
      </c>
      <c r="E197" s="39" t="s">
        <v>7248</v>
      </c>
    </row>
    <row r="198" spans="1:5" ht="12.75">
      <c r="A198" s="35" t="s">
        <v>56</v>
      </c>
      <c r="E198" s="40" t="s">
        <v>5</v>
      </c>
    </row>
    <row r="199" spans="1:5" ht="12.75">
      <c r="A199" t="s">
        <v>57</v>
      </c>
      <c r="E199" s="39" t="s">
        <v>5</v>
      </c>
    </row>
    <row r="200" spans="1:16" ht="25.5">
      <c r="A200" t="s">
        <v>50</v>
      </c>
      <c s="34" t="s">
        <v>3837</v>
      </c>
      <c s="34" t="s">
        <v>7249</v>
      </c>
      <c s="35" t="s">
        <v>5</v>
      </c>
      <c s="6" t="s">
        <v>7250</v>
      </c>
      <c s="36" t="s">
        <v>228</v>
      </c>
      <c s="37">
        <v>10</v>
      </c>
      <c s="36">
        <v>0</v>
      </c>
      <c s="36">
        <f>ROUND(G200*H200,6)</f>
      </c>
      <c r="L200" s="38">
        <v>0</v>
      </c>
      <c s="32">
        <f>ROUND(ROUND(L200,2)*ROUND(G200,3),2)</f>
      </c>
      <c s="36" t="s">
        <v>98</v>
      </c>
      <c>
        <f>(M200*21)/100</f>
      </c>
      <c t="s">
        <v>28</v>
      </c>
    </row>
    <row r="201" spans="1:5" ht="25.5">
      <c r="A201" s="35" t="s">
        <v>55</v>
      </c>
      <c r="E201" s="39" t="s">
        <v>7250</v>
      </c>
    </row>
    <row r="202" spans="1:5" ht="12.75">
      <c r="A202" s="35" t="s">
        <v>56</v>
      </c>
      <c r="E202" s="40" t="s">
        <v>5</v>
      </c>
    </row>
    <row r="203" spans="1:5" ht="12.75">
      <c r="A203" t="s">
        <v>57</v>
      </c>
      <c r="E203" s="39" t="s">
        <v>5</v>
      </c>
    </row>
    <row r="204" spans="1:16" ht="12.75">
      <c r="A204" t="s">
        <v>50</v>
      </c>
      <c s="34" t="s">
        <v>3841</v>
      </c>
      <c s="34" t="s">
        <v>7251</v>
      </c>
      <c s="35" t="s">
        <v>5</v>
      </c>
      <c s="6" t="s">
        <v>7252</v>
      </c>
      <c s="36" t="s">
        <v>228</v>
      </c>
      <c s="37">
        <v>7</v>
      </c>
      <c s="36">
        <v>0</v>
      </c>
      <c s="36">
        <f>ROUND(G204*H204,6)</f>
      </c>
      <c r="L204" s="38">
        <v>0</v>
      </c>
      <c s="32">
        <f>ROUND(ROUND(L204,2)*ROUND(G204,3),2)</f>
      </c>
      <c s="36" t="s">
        <v>98</v>
      </c>
      <c>
        <f>(M204*21)/100</f>
      </c>
      <c t="s">
        <v>28</v>
      </c>
    </row>
    <row r="205" spans="1:5" ht="12.75">
      <c r="A205" s="35" t="s">
        <v>55</v>
      </c>
      <c r="E205" s="39" t="s">
        <v>7252</v>
      </c>
    </row>
    <row r="206" spans="1:5" ht="12.75">
      <c r="A206" s="35" t="s">
        <v>56</v>
      </c>
      <c r="E206" s="40" t="s">
        <v>5</v>
      </c>
    </row>
    <row r="207" spans="1:5" ht="12.75">
      <c r="A207" t="s">
        <v>57</v>
      </c>
      <c r="E207" s="39" t="s">
        <v>5</v>
      </c>
    </row>
    <row r="208" spans="1:16" ht="12.75">
      <c r="A208" t="s">
        <v>50</v>
      </c>
      <c s="34" t="s">
        <v>3845</v>
      </c>
      <c s="34" t="s">
        <v>7253</v>
      </c>
      <c s="35" t="s">
        <v>5</v>
      </c>
      <c s="6" t="s">
        <v>7254</v>
      </c>
      <c s="36" t="s">
        <v>228</v>
      </c>
      <c s="37">
        <v>8</v>
      </c>
      <c s="36">
        <v>0</v>
      </c>
      <c s="36">
        <f>ROUND(G208*H208,6)</f>
      </c>
      <c r="L208" s="38">
        <v>0</v>
      </c>
      <c s="32">
        <f>ROUND(ROUND(L208,2)*ROUND(G208,3),2)</f>
      </c>
      <c s="36" t="s">
        <v>98</v>
      </c>
      <c>
        <f>(M208*21)/100</f>
      </c>
      <c t="s">
        <v>28</v>
      </c>
    </row>
    <row r="209" spans="1:5" ht="12.75">
      <c r="A209" s="35" t="s">
        <v>55</v>
      </c>
      <c r="E209" s="39" t="s">
        <v>7254</v>
      </c>
    </row>
    <row r="210" spans="1:5" ht="12.75">
      <c r="A210" s="35" t="s">
        <v>56</v>
      </c>
      <c r="E210" s="40" t="s">
        <v>5</v>
      </c>
    </row>
    <row r="211" spans="1:5" ht="12.75">
      <c r="A211" t="s">
        <v>57</v>
      </c>
      <c r="E211" s="39" t="s">
        <v>5</v>
      </c>
    </row>
    <row r="212" spans="1:16" ht="12.75">
      <c r="A212" t="s">
        <v>50</v>
      </c>
      <c s="34" t="s">
        <v>3849</v>
      </c>
      <c s="34" t="s">
        <v>7255</v>
      </c>
      <c s="35" t="s">
        <v>5</v>
      </c>
      <c s="6" t="s">
        <v>7256</v>
      </c>
      <c s="36" t="s">
        <v>228</v>
      </c>
      <c s="37">
        <v>8</v>
      </c>
      <c s="36">
        <v>0</v>
      </c>
      <c s="36">
        <f>ROUND(G212*H212,6)</f>
      </c>
      <c r="L212" s="38">
        <v>0</v>
      </c>
      <c s="32">
        <f>ROUND(ROUND(L212,2)*ROUND(G212,3),2)</f>
      </c>
      <c s="36" t="s">
        <v>98</v>
      </c>
      <c>
        <f>(M212*21)/100</f>
      </c>
      <c t="s">
        <v>28</v>
      </c>
    </row>
    <row r="213" spans="1:5" ht="12.75">
      <c r="A213" s="35" t="s">
        <v>55</v>
      </c>
      <c r="E213" s="39" t="s">
        <v>7256</v>
      </c>
    </row>
    <row r="214" spans="1:5" ht="12.75">
      <c r="A214" s="35" t="s">
        <v>56</v>
      </c>
      <c r="E214" s="40" t="s">
        <v>5</v>
      </c>
    </row>
    <row r="215" spans="1:5" ht="12.75">
      <c r="A215" t="s">
        <v>57</v>
      </c>
      <c r="E215" s="39" t="s">
        <v>5</v>
      </c>
    </row>
    <row r="216" spans="1:16" ht="12.75">
      <c r="A216" t="s">
        <v>50</v>
      </c>
      <c s="34" t="s">
        <v>3853</v>
      </c>
      <c s="34" t="s">
        <v>7257</v>
      </c>
      <c s="35" t="s">
        <v>5</v>
      </c>
      <c s="6" t="s">
        <v>7222</v>
      </c>
      <c s="36" t="s">
        <v>7195</v>
      </c>
      <c s="37">
        <v>175</v>
      </c>
      <c s="36">
        <v>0</v>
      </c>
      <c s="36">
        <f>ROUND(G216*H216,6)</f>
      </c>
      <c r="L216" s="38">
        <v>0</v>
      </c>
      <c s="32">
        <f>ROUND(ROUND(L216,2)*ROUND(G216,3),2)</f>
      </c>
      <c s="36" t="s">
        <v>98</v>
      </c>
      <c>
        <f>(M216*21)/100</f>
      </c>
      <c t="s">
        <v>28</v>
      </c>
    </row>
    <row r="217" spans="1:5" ht="12.75">
      <c r="A217" s="35" t="s">
        <v>55</v>
      </c>
      <c r="E217" s="39" t="s">
        <v>7222</v>
      </c>
    </row>
    <row r="218" spans="1:5" ht="12.75">
      <c r="A218" s="35" t="s">
        <v>56</v>
      </c>
      <c r="E218" s="40" t="s">
        <v>5</v>
      </c>
    </row>
    <row r="219" spans="1:5" ht="12.75">
      <c r="A219" t="s">
        <v>57</v>
      </c>
      <c r="E219" s="39" t="s">
        <v>5</v>
      </c>
    </row>
    <row r="220" spans="1:16" ht="12.75">
      <c r="A220" t="s">
        <v>50</v>
      </c>
      <c s="34" t="s">
        <v>3857</v>
      </c>
      <c s="34" t="s">
        <v>7258</v>
      </c>
      <c s="35" t="s">
        <v>5</v>
      </c>
      <c s="6" t="s">
        <v>7259</v>
      </c>
      <c s="36" t="s">
        <v>320</v>
      </c>
      <c s="37">
        <v>15</v>
      </c>
      <c s="36">
        <v>0</v>
      </c>
      <c s="36">
        <f>ROUND(G220*H220,6)</f>
      </c>
      <c r="L220" s="38">
        <v>0</v>
      </c>
      <c s="32">
        <f>ROUND(ROUND(L220,2)*ROUND(G220,3),2)</f>
      </c>
      <c s="36" t="s">
        <v>98</v>
      </c>
      <c>
        <f>(M220*21)/100</f>
      </c>
      <c t="s">
        <v>28</v>
      </c>
    </row>
    <row r="221" spans="1:5" ht="12.75">
      <c r="A221" s="35" t="s">
        <v>55</v>
      </c>
      <c r="E221" s="39" t="s">
        <v>7259</v>
      </c>
    </row>
    <row r="222" spans="1:5" ht="12.75">
      <c r="A222" s="35" t="s">
        <v>56</v>
      </c>
      <c r="E222" s="40" t="s">
        <v>5</v>
      </c>
    </row>
    <row r="223" spans="1:5" ht="12.75">
      <c r="A223" t="s">
        <v>57</v>
      </c>
      <c r="E223" s="39" t="s">
        <v>5</v>
      </c>
    </row>
    <row r="224" spans="1:16" ht="12.75">
      <c r="A224" t="s">
        <v>50</v>
      </c>
      <c s="34" t="s">
        <v>3861</v>
      </c>
      <c s="34" t="s">
        <v>7260</v>
      </c>
      <c s="35" t="s">
        <v>5</v>
      </c>
      <c s="6" t="s">
        <v>7224</v>
      </c>
      <c s="36" t="s">
        <v>7195</v>
      </c>
      <c s="37">
        <v>1</v>
      </c>
      <c s="36">
        <v>0</v>
      </c>
      <c s="36">
        <f>ROUND(G224*H224,6)</f>
      </c>
      <c r="L224" s="38">
        <v>0</v>
      </c>
      <c s="32">
        <f>ROUND(ROUND(L224,2)*ROUND(G224,3),2)</f>
      </c>
      <c s="36" t="s">
        <v>98</v>
      </c>
      <c>
        <f>(M224*21)/100</f>
      </c>
      <c t="s">
        <v>28</v>
      </c>
    </row>
    <row r="225" spans="1:5" ht="12.75">
      <c r="A225" s="35" t="s">
        <v>55</v>
      </c>
      <c r="E225" s="39" t="s">
        <v>7224</v>
      </c>
    </row>
    <row r="226" spans="1:5" ht="12.75">
      <c r="A226" s="35" t="s">
        <v>56</v>
      </c>
      <c r="E226" s="40" t="s">
        <v>5</v>
      </c>
    </row>
    <row r="227" spans="1:5" ht="12.75">
      <c r="A227" t="s">
        <v>57</v>
      </c>
      <c r="E227" s="39" t="s">
        <v>5</v>
      </c>
    </row>
    <row r="228" spans="1:16" ht="25.5">
      <c r="A228" t="s">
        <v>50</v>
      </c>
      <c s="34" t="s">
        <v>3865</v>
      </c>
      <c s="34" t="s">
        <v>7261</v>
      </c>
      <c s="35" t="s">
        <v>5</v>
      </c>
      <c s="6" t="s">
        <v>7226</v>
      </c>
      <c s="36" t="s">
        <v>228</v>
      </c>
      <c s="37">
        <v>1</v>
      </c>
      <c s="36">
        <v>0</v>
      </c>
      <c s="36">
        <f>ROUND(G228*H228,6)</f>
      </c>
      <c r="L228" s="38">
        <v>0</v>
      </c>
      <c s="32">
        <f>ROUND(ROUND(L228,2)*ROUND(G228,3),2)</f>
      </c>
      <c s="36" t="s">
        <v>98</v>
      </c>
      <c>
        <f>(M228*21)/100</f>
      </c>
      <c t="s">
        <v>28</v>
      </c>
    </row>
    <row r="229" spans="1:5" ht="25.5">
      <c r="A229" s="35" t="s">
        <v>55</v>
      </c>
      <c r="E229" s="39" t="s">
        <v>7226</v>
      </c>
    </row>
    <row r="230" spans="1:5" ht="12.75">
      <c r="A230" s="35" t="s">
        <v>56</v>
      </c>
      <c r="E230" s="40" t="s">
        <v>5</v>
      </c>
    </row>
    <row r="231" spans="1:5" ht="12.75">
      <c r="A231" t="s">
        <v>57</v>
      </c>
      <c r="E231" s="39" t="s">
        <v>5</v>
      </c>
    </row>
    <row r="232" spans="1:13" ht="12.75">
      <c r="A232" t="s">
        <v>47</v>
      </c>
      <c r="C232" s="31" t="s">
        <v>7262</v>
      </c>
      <c r="E232" s="33" t="s">
        <v>7263</v>
      </c>
      <c r="J232" s="32">
        <f>0</f>
      </c>
      <c s="32">
        <f>0</f>
      </c>
      <c s="32">
        <f>0+L233+L237+L241+L245+L249+L253+L257</f>
      </c>
      <c s="32">
        <f>0+M233+M237+M241+M245+M249+M253+M257</f>
      </c>
    </row>
    <row r="233" spans="1:16" ht="25.5">
      <c r="A233" t="s">
        <v>50</v>
      </c>
      <c s="34" t="s">
        <v>1696</v>
      </c>
      <c s="34" t="s">
        <v>7264</v>
      </c>
      <c s="35" t="s">
        <v>5</v>
      </c>
      <c s="6" t="s">
        <v>7265</v>
      </c>
      <c s="36" t="s">
        <v>228</v>
      </c>
      <c s="37">
        <v>2</v>
      </c>
      <c s="36">
        <v>0</v>
      </c>
      <c s="36">
        <f>ROUND(G233*H233,6)</f>
      </c>
      <c r="L233" s="38">
        <v>0</v>
      </c>
      <c s="32">
        <f>ROUND(ROUND(L233,2)*ROUND(G233,3),2)</f>
      </c>
      <c s="36" t="s">
        <v>98</v>
      </c>
      <c>
        <f>(M233*21)/100</f>
      </c>
      <c t="s">
        <v>28</v>
      </c>
    </row>
    <row r="234" spans="1:5" ht="25.5">
      <c r="A234" s="35" t="s">
        <v>55</v>
      </c>
      <c r="E234" s="39" t="s">
        <v>7265</v>
      </c>
    </row>
    <row r="235" spans="1:5" ht="12.75">
      <c r="A235" s="35" t="s">
        <v>56</v>
      </c>
      <c r="E235" s="40" t="s">
        <v>5</v>
      </c>
    </row>
    <row r="236" spans="1:5" ht="12.75">
      <c r="A236" t="s">
        <v>57</v>
      </c>
      <c r="E236" s="39" t="s">
        <v>5</v>
      </c>
    </row>
    <row r="237" spans="1:16" ht="25.5">
      <c r="A237" t="s">
        <v>50</v>
      </c>
      <c s="34" t="s">
        <v>1700</v>
      </c>
      <c s="34" t="s">
        <v>7266</v>
      </c>
      <c s="35" t="s">
        <v>5</v>
      </c>
      <c s="6" t="s">
        <v>7216</v>
      </c>
      <c s="36" t="s">
        <v>228</v>
      </c>
      <c s="37">
        <v>2</v>
      </c>
      <c s="36">
        <v>0</v>
      </c>
      <c s="36">
        <f>ROUND(G237*H237,6)</f>
      </c>
      <c r="L237" s="38">
        <v>0</v>
      </c>
      <c s="32">
        <f>ROUND(ROUND(L237,2)*ROUND(G237,3),2)</f>
      </c>
      <c s="36" t="s">
        <v>98</v>
      </c>
      <c>
        <f>(M237*21)/100</f>
      </c>
      <c t="s">
        <v>28</v>
      </c>
    </row>
    <row r="238" spans="1:5" ht="25.5">
      <c r="A238" s="35" t="s">
        <v>55</v>
      </c>
      <c r="E238" s="39" t="s">
        <v>7216</v>
      </c>
    </row>
    <row r="239" spans="1:5" ht="12.75">
      <c r="A239" s="35" t="s">
        <v>56</v>
      </c>
      <c r="E239" s="40" t="s">
        <v>5</v>
      </c>
    </row>
    <row r="240" spans="1:5" ht="12.75">
      <c r="A240" t="s">
        <v>57</v>
      </c>
      <c r="E240" s="39" t="s">
        <v>5</v>
      </c>
    </row>
    <row r="241" spans="1:16" ht="12.75">
      <c r="A241" t="s">
        <v>50</v>
      </c>
      <c s="34" t="s">
        <v>1704</v>
      </c>
      <c s="34" t="s">
        <v>7267</v>
      </c>
      <c s="35" t="s">
        <v>5</v>
      </c>
      <c s="6" t="s">
        <v>7268</v>
      </c>
      <c s="36" t="s">
        <v>228</v>
      </c>
      <c s="37">
        <v>2</v>
      </c>
      <c s="36">
        <v>0</v>
      </c>
      <c s="36">
        <f>ROUND(G241*H241,6)</f>
      </c>
      <c r="L241" s="38">
        <v>0</v>
      </c>
      <c s="32">
        <f>ROUND(ROUND(L241,2)*ROUND(G241,3),2)</f>
      </c>
      <c s="36" t="s">
        <v>98</v>
      </c>
      <c>
        <f>(M241*21)/100</f>
      </c>
      <c t="s">
        <v>28</v>
      </c>
    </row>
    <row r="242" spans="1:5" ht="12.75">
      <c r="A242" s="35" t="s">
        <v>55</v>
      </c>
      <c r="E242" s="39" t="s">
        <v>7268</v>
      </c>
    </row>
    <row r="243" spans="1:5" ht="12.75">
      <c r="A243" s="35" t="s">
        <v>56</v>
      </c>
      <c r="E243" s="40" t="s">
        <v>5</v>
      </c>
    </row>
    <row r="244" spans="1:5" ht="12.75">
      <c r="A244" t="s">
        <v>57</v>
      </c>
      <c r="E244" s="39" t="s">
        <v>5</v>
      </c>
    </row>
    <row r="245" spans="1:16" ht="25.5">
      <c r="A245" t="s">
        <v>50</v>
      </c>
      <c s="34" t="s">
        <v>1708</v>
      </c>
      <c s="34" t="s">
        <v>7269</v>
      </c>
      <c s="35" t="s">
        <v>5</v>
      </c>
      <c s="6" t="s">
        <v>7270</v>
      </c>
      <c s="36" t="s">
        <v>228</v>
      </c>
      <c s="37">
        <v>2</v>
      </c>
      <c s="36">
        <v>0</v>
      </c>
      <c s="36">
        <f>ROUND(G245*H245,6)</f>
      </c>
      <c r="L245" s="38">
        <v>0</v>
      </c>
      <c s="32">
        <f>ROUND(ROUND(L245,2)*ROUND(G245,3),2)</f>
      </c>
      <c s="36" t="s">
        <v>98</v>
      </c>
      <c>
        <f>(M245*21)/100</f>
      </c>
      <c t="s">
        <v>28</v>
      </c>
    </row>
    <row r="246" spans="1:5" ht="25.5">
      <c r="A246" s="35" t="s">
        <v>55</v>
      </c>
      <c r="E246" s="39" t="s">
        <v>7270</v>
      </c>
    </row>
    <row r="247" spans="1:5" ht="12.75">
      <c r="A247" s="35" t="s">
        <v>56</v>
      </c>
      <c r="E247" s="40" t="s">
        <v>5</v>
      </c>
    </row>
    <row r="248" spans="1:5" ht="12.75">
      <c r="A248" t="s">
        <v>57</v>
      </c>
      <c r="E248" s="39" t="s">
        <v>5</v>
      </c>
    </row>
    <row r="249" spans="1:16" ht="12.75">
      <c r="A249" t="s">
        <v>50</v>
      </c>
      <c s="34" t="s">
        <v>1712</v>
      </c>
      <c s="34" t="s">
        <v>7271</v>
      </c>
      <c s="35" t="s">
        <v>5</v>
      </c>
      <c s="6" t="s">
        <v>7222</v>
      </c>
      <c s="36" t="s">
        <v>7195</v>
      </c>
      <c s="37">
        <v>35</v>
      </c>
      <c s="36">
        <v>0</v>
      </c>
      <c s="36">
        <f>ROUND(G249*H249,6)</f>
      </c>
      <c r="L249" s="38">
        <v>0</v>
      </c>
      <c s="32">
        <f>ROUND(ROUND(L249,2)*ROUND(G249,3),2)</f>
      </c>
      <c s="36" t="s">
        <v>98</v>
      </c>
      <c>
        <f>(M249*21)/100</f>
      </c>
      <c t="s">
        <v>28</v>
      </c>
    </row>
    <row r="250" spans="1:5" ht="12.75">
      <c r="A250" s="35" t="s">
        <v>55</v>
      </c>
      <c r="E250" s="39" t="s">
        <v>7222</v>
      </c>
    </row>
    <row r="251" spans="1:5" ht="12.75">
      <c r="A251" s="35" t="s">
        <v>56</v>
      </c>
      <c r="E251" s="40" t="s">
        <v>5</v>
      </c>
    </row>
    <row r="252" spans="1:5" ht="12.75">
      <c r="A252" t="s">
        <v>57</v>
      </c>
      <c r="E252" s="39" t="s">
        <v>5</v>
      </c>
    </row>
    <row r="253" spans="1:16" ht="12.75">
      <c r="A253" t="s">
        <v>50</v>
      </c>
      <c s="34" t="s">
        <v>1716</v>
      </c>
      <c s="34" t="s">
        <v>7272</v>
      </c>
      <c s="35" t="s">
        <v>5</v>
      </c>
      <c s="6" t="s">
        <v>7273</v>
      </c>
      <c s="36" t="s">
        <v>7195</v>
      </c>
      <c s="37">
        <v>2</v>
      </c>
      <c s="36">
        <v>0</v>
      </c>
      <c s="36">
        <f>ROUND(G253*H253,6)</f>
      </c>
      <c r="L253" s="38">
        <v>0</v>
      </c>
      <c s="32">
        <f>ROUND(ROUND(L253,2)*ROUND(G253,3),2)</f>
      </c>
      <c s="36" t="s">
        <v>98</v>
      </c>
      <c>
        <f>(M253*21)/100</f>
      </c>
      <c t="s">
        <v>28</v>
      </c>
    </row>
    <row r="254" spans="1:5" ht="12.75">
      <c r="A254" s="35" t="s">
        <v>55</v>
      </c>
      <c r="E254" s="39" t="s">
        <v>7273</v>
      </c>
    </row>
    <row r="255" spans="1:5" ht="12.75">
      <c r="A255" s="35" t="s">
        <v>56</v>
      </c>
      <c r="E255" s="40" t="s">
        <v>5</v>
      </c>
    </row>
    <row r="256" spans="1:5" ht="12.75">
      <c r="A256" t="s">
        <v>57</v>
      </c>
      <c r="E256" s="39" t="s">
        <v>5</v>
      </c>
    </row>
    <row r="257" spans="1:16" ht="25.5">
      <c r="A257" t="s">
        <v>50</v>
      </c>
      <c s="34" t="s">
        <v>1720</v>
      </c>
      <c s="34" t="s">
        <v>7274</v>
      </c>
      <c s="35" t="s">
        <v>5</v>
      </c>
      <c s="6" t="s">
        <v>7226</v>
      </c>
      <c s="36" t="s">
        <v>228</v>
      </c>
      <c s="37">
        <v>1</v>
      </c>
      <c s="36">
        <v>0</v>
      </c>
      <c s="36">
        <f>ROUND(G257*H257,6)</f>
      </c>
      <c r="L257" s="38">
        <v>0</v>
      </c>
      <c s="32">
        <f>ROUND(ROUND(L257,2)*ROUND(G257,3),2)</f>
      </c>
      <c s="36" t="s">
        <v>98</v>
      </c>
      <c>
        <f>(M257*21)/100</f>
      </c>
      <c t="s">
        <v>28</v>
      </c>
    </row>
    <row r="258" spans="1:5" ht="25.5">
      <c r="A258" s="35" t="s">
        <v>55</v>
      </c>
      <c r="E258" s="39" t="s">
        <v>7226</v>
      </c>
    </row>
    <row r="259" spans="1:5" ht="12.75">
      <c r="A259" s="35" t="s">
        <v>56</v>
      </c>
      <c r="E259" s="40" t="s">
        <v>5</v>
      </c>
    </row>
    <row r="260" spans="1:5" ht="12.75">
      <c r="A260" t="s">
        <v>57</v>
      </c>
      <c r="E260" s="39" t="s">
        <v>5</v>
      </c>
    </row>
    <row r="261" spans="1:13" ht="12.75">
      <c r="A261" t="s">
        <v>47</v>
      </c>
      <c r="C261" s="31" t="s">
        <v>7275</v>
      </c>
      <c r="E261" s="33" t="s">
        <v>7276</v>
      </c>
      <c r="J261" s="32">
        <f>0</f>
      </c>
      <c s="32">
        <f>0</f>
      </c>
      <c s="32">
        <f>0+L262+L266+L270+L274+L278+L282+L286+L290+L294+L298+L302+L306+L310+L314+L318+L322+L326+L330+L334+L338+L342+L346+L350+L354+L358+L362+L366+L370+L374+L378+L382+L386</f>
      </c>
      <c s="32">
        <f>0+M262+M266+M270+M274+M278+M282+M286+M290+M294+M298+M302+M306+M310+M314+M318+M322+M326+M330+M334+M338+M342+M346+M350+M354+M358+M362+M366+M370+M374+M378+M382+M386</f>
      </c>
    </row>
    <row r="262" spans="1:16" ht="25.5">
      <c r="A262" t="s">
        <v>50</v>
      </c>
      <c s="34" t="s">
        <v>2090</v>
      </c>
      <c s="34" t="s">
        <v>7277</v>
      </c>
      <c s="35" t="s">
        <v>5</v>
      </c>
      <c s="6" t="s">
        <v>7150</v>
      </c>
      <c s="36" t="s">
        <v>228</v>
      </c>
      <c s="37">
        <v>1</v>
      </c>
      <c s="36">
        <v>0</v>
      </c>
      <c s="36">
        <f>ROUND(G262*H262,6)</f>
      </c>
      <c r="L262" s="38">
        <v>0</v>
      </c>
      <c s="32">
        <f>ROUND(ROUND(L262,2)*ROUND(G262,3),2)</f>
      </c>
      <c s="36" t="s">
        <v>98</v>
      </c>
      <c>
        <f>(M262*21)/100</f>
      </c>
      <c t="s">
        <v>28</v>
      </c>
    </row>
    <row r="263" spans="1:5" ht="25.5">
      <c r="A263" s="35" t="s">
        <v>55</v>
      </c>
      <c r="E263" s="39" t="s">
        <v>7150</v>
      </c>
    </row>
    <row r="264" spans="1:5" ht="12.75">
      <c r="A264" s="35" t="s">
        <v>56</v>
      </c>
      <c r="E264" s="40" t="s">
        <v>5</v>
      </c>
    </row>
    <row r="265" spans="1:5" ht="12.75">
      <c r="A265" t="s">
        <v>57</v>
      </c>
      <c r="E265" s="39" t="s">
        <v>5</v>
      </c>
    </row>
    <row r="266" spans="1:16" ht="25.5">
      <c r="A266" t="s">
        <v>50</v>
      </c>
      <c s="34" t="s">
        <v>2094</v>
      </c>
      <c s="34" t="s">
        <v>7278</v>
      </c>
      <c s="35" t="s">
        <v>5</v>
      </c>
      <c s="6" t="s">
        <v>7279</v>
      </c>
      <c s="36" t="s">
        <v>228</v>
      </c>
      <c s="37">
        <v>2</v>
      </c>
      <c s="36">
        <v>0</v>
      </c>
      <c s="36">
        <f>ROUND(G266*H266,6)</f>
      </c>
      <c r="L266" s="38">
        <v>0</v>
      </c>
      <c s="32">
        <f>ROUND(ROUND(L266,2)*ROUND(G266,3),2)</f>
      </c>
      <c s="36" t="s">
        <v>98</v>
      </c>
      <c>
        <f>(M266*21)/100</f>
      </c>
      <c t="s">
        <v>28</v>
      </c>
    </row>
    <row r="267" spans="1:5" ht="25.5">
      <c r="A267" s="35" t="s">
        <v>55</v>
      </c>
      <c r="E267" s="39" t="s">
        <v>7279</v>
      </c>
    </row>
    <row r="268" spans="1:5" ht="12.75">
      <c r="A268" s="35" t="s">
        <v>56</v>
      </c>
      <c r="E268" s="40" t="s">
        <v>5</v>
      </c>
    </row>
    <row r="269" spans="1:5" ht="12.75">
      <c r="A269" t="s">
        <v>57</v>
      </c>
      <c r="E269" s="39" t="s">
        <v>5</v>
      </c>
    </row>
    <row r="270" spans="1:16" ht="25.5">
      <c r="A270" t="s">
        <v>50</v>
      </c>
      <c s="34" t="s">
        <v>2098</v>
      </c>
      <c s="34" t="s">
        <v>7280</v>
      </c>
      <c s="35" t="s">
        <v>5</v>
      </c>
      <c s="6" t="s">
        <v>7281</v>
      </c>
      <c s="36" t="s">
        <v>228</v>
      </c>
      <c s="37">
        <v>4</v>
      </c>
      <c s="36">
        <v>0</v>
      </c>
      <c s="36">
        <f>ROUND(G270*H270,6)</f>
      </c>
      <c r="L270" s="38">
        <v>0</v>
      </c>
      <c s="32">
        <f>ROUND(ROUND(L270,2)*ROUND(G270,3),2)</f>
      </c>
      <c s="36" t="s">
        <v>98</v>
      </c>
      <c>
        <f>(M270*21)/100</f>
      </c>
      <c t="s">
        <v>28</v>
      </c>
    </row>
    <row r="271" spans="1:5" ht="25.5">
      <c r="A271" s="35" t="s">
        <v>55</v>
      </c>
      <c r="E271" s="39" t="s">
        <v>7281</v>
      </c>
    </row>
    <row r="272" spans="1:5" ht="12.75">
      <c r="A272" s="35" t="s">
        <v>56</v>
      </c>
      <c r="E272" s="40" t="s">
        <v>5</v>
      </c>
    </row>
    <row r="273" spans="1:5" ht="12.75">
      <c r="A273" t="s">
        <v>57</v>
      </c>
      <c r="E273" s="39" t="s">
        <v>5</v>
      </c>
    </row>
    <row r="274" spans="1:16" ht="25.5">
      <c r="A274" t="s">
        <v>50</v>
      </c>
      <c s="34" t="s">
        <v>2101</v>
      </c>
      <c s="34" t="s">
        <v>7282</v>
      </c>
      <c s="35" t="s">
        <v>5</v>
      </c>
      <c s="6" t="s">
        <v>7283</v>
      </c>
      <c s="36" t="s">
        <v>228</v>
      </c>
      <c s="37">
        <v>2</v>
      </c>
      <c s="36">
        <v>0</v>
      </c>
      <c s="36">
        <f>ROUND(G274*H274,6)</f>
      </c>
      <c r="L274" s="38">
        <v>0</v>
      </c>
      <c s="32">
        <f>ROUND(ROUND(L274,2)*ROUND(G274,3),2)</f>
      </c>
      <c s="36" t="s">
        <v>98</v>
      </c>
      <c>
        <f>(M274*21)/100</f>
      </c>
      <c t="s">
        <v>28</v>
      </c>
    </row>
    <row r="275" spans="1:5" ht="25.5">
      <c r="A275" s="35" t="s">
        <v>55</v>
      </c>
      <c r="E275" s="39" t="s">
        <v>7283</v>
      </c>
    </row>
    <row r="276" spans="1:5" ht="12.75">
      <c r="A276" s="35" t="s">
        <v>56</v>
      </c>
      <c r="E276" s="40" t="s">
        <v>5</v>
      </c>
    </row>
    <row r="277" spans="1:5" ht="12.75">
      <c r="A277" t="s">
        <v>57</v>
      </c>
      <c r="E277" s="39" t="s">
        <v>5</v>
      </c>
    </row>
    <row r="278" spans="1:16" ht="25.5">
      <c r="A278" t="s">
        <v>50</v>
      </c>
      <c s="34" t="s">
        <v>2105</v>
      </c>
      <c s="34" t="s">
        <v>7284</v>
      </c>
      <c s="35" t="s">
        <v>5</v>
      </c>
      <c s="6" t="s">
        <v>7285</v>
      </c>
      <c s="36" t="s">
        <v>228</v>
      </c>
      <c s="37">
        <v>7</v>
      </c>
      <c s="36">
        <v>0</v>
      </c>
      <c s="36">
        <f>ROUND(G278*H278,6)</f>
      </c>
      <c r="L278" s="38">
        <v>0</v>
      </c>
      <c s="32">
        <f>ROUND(ROUND(L278,2)*ROUND(G278,3),2)</f>
      </c>
      <c s="36" t="s">
        <v>98</v>
      </c>
      <c>
        <f>(M278*21)/100</f>
      </c>
      <c t="s">
        <v>28</v>
      </c>
    </row>
    <row r="279" spans="1:5" ht="25.5">
      <c r="A279" s="35" t="s">
        <v>55</v>
      </c>
      <c r="E279" s="39" t="s">
        <v>7285</v>
      </c>
    </row>
    <row r="280" spans="1:5" ht="12.75">
      <c r="A280" s="35" t="s">
        <v>56</v>
      </c>
      <c r="E280" s="40" t="s">
        <v>5</v>
      </c>
    </row>
    <row r="281" spans="1:5" ht="12.75">
      <c r="A281" t="s">
        <v>57</v>
      </c>
      <c r="E281" s="39" t="s">
        <v>5</v>
      </c>
    </row>
    <row r="282" spans="1:16" ht="25.5">
      <c r="A282" t="s">
        <v>50</v>
      </c>
      <c s="34" t="s">
        <v>2109</v>
      </c>
      <c s="34" t="s">
        <v>7286</v>
      </c>
      <c s="35" t="s">
        <v>5</v>
      </c>
      <c s="6" t="s">
        <v>7287</v>
      </c>
      <c s="36" t="s">
        <v>228</v>
      </c>
      <c s="37">
        <v>7</v>
      </c>
      <c s="36">
        <v>0</v>
      </c>
      <c s="36">
        <f>ROUND(G282*H282,6)</f>
      </c>
      <c r="L282" s="38">
        <v>0</v>
      </c>
      <c s="32">
        <f>ROUND(ROUND(L282,2)*ROUND(G282,3),2)</f>
      </c>
      <c s="36" t="s">
        <v>98</v>
      </c>
      <c>
        <f>(M282*21)/100</f>
      </c>
      <c t="s">
        <v>28</v>
      </c>
    </row>
    <row r="283" spans="1:5" ht="25.5">
      <c r="A283" s="35" t="s">
        <v>55</v>
      </c>
      <c r="E283" s="39" t="s">
        <v>7287</v>
      </c>
    </row>
    <row r="284" spans="1:5" ht="12.75">
      <c r="A284" s="35" t="s">
        <v>56</v>
      </c>
      <c r="E284" s="40" t="s">
        <v>5</v>
      </c>
    </row>
    <row r="285" spans="1:5" ht="12.75">
      <c r="A285" t="s">
        <v>57</v>
      </c>
      <c r="E285" s="39" t="s">
        <v>5</v>
      </c>
    </row>
    <row r="286" spans="1:16" ht="25.5">
      <c r="A286" t="s">
        <v>50</v>
      </c>
      <c s="34" t="s">
        <v>2113</v>
      </c>
      <c s="34" t="s">
        <v>7288</v>
      </c>
      <c s="35" t="s">
        <v>5</v>
      </c>
      <c s="6" t="s">
        <v>7289</v>
      </c>
      <c s="36" t="s">
        <v>228</v>
      </c>
      <c s="37">
        <v>11</v>
      </c>
      <c s="36">
        <v>0</v>
      </c>
      <c s="36">
        <f>ROUND(G286*H286,6)</f>
      </c>
      <c r="L286" s="38">
        <v>0</v>
      </c>
      <c s="32">
        <f>ROUND(ROUND(L286,2)*ROUND(G286,3),2)</f>
      </c>
      <c s="36" t="s">
        <v>98</v>
      </c>
      <c>
        <f>(M286*21)/100</f>
      </c>
      <c t="s">
        <v>28</v>
      </c>
    </row>
    <row r="287" spans="1:5" ht="25.5">
      <c r="A287" s="35" t="s">
        <v>55</v>
      </c>
      <c r="E287" s="39" t="s">
        <v>7289</v>
      </c>
    </row>
    <row r="288" spans="1:5" ht="12.75">
      <c r="A288" s="35" t="s">
        <v>56</v>
      </c>
      <c r="E288" s="40" t="s">
        <v>5</v>
      </c>
    </row>
    <row r="289" spans="1:5" ht="12.75">
      <c r="A289" t="s">
        <v>57</v>
      </c>
      <c r="E289" s="39" t="s">
        <v>5</v>
      </c>
    </row>
    <row r="290" spans="1:16" ht="25.5">
      <c r="A290" t="s">
        <v>50</v>
      </c>
      <c s="34" t="s">
        <v>2117</v>
      </c>
      <c s="34" t="s">
        <v>7290</v>
      </c>
      <c s="35" t="s">
        <v>5</v>
      </c>
      <c s="6" t="s">
        <v>7291</v>
      </c>
      <c s="36" t="s">
        <v>228</v>
      </c>
      <c s="37">
        <v>11</v>
      </c>
      <c s="36">
        <v>0</v>
      </c>
      <c s="36">
        <f>ROUND(G290*H290,6)</f>
      </c>
      <c r="L290" s="38">
        <v>0</v>
      </c>
      <c s="32">
        <f>ROUND(ROUND(L290,2)*ROUND(G290,3),2)</f>
      </c>
      <c s="36" t="s">
        <v>98</v>
      </c>
      <c>
        <f>(M290*21)/100</f>
      </c>
      <c t="s">
        <v>28</v>
      </c>
    </row>
    <row r="291" spans="1:5" ht="25.5">
      <c r="A291" s="35" t="s">
        <v>55</v>
      </c>
      <c r="E291" s="39" t="s">
        <v>7291</v>
      </c>
    </row>
    <row r="292" spans="1:5" ht="12.75">
      <c r="A292" s="35" t="s">
        <v>56</v>
      </c>
      <c r="E292" s="40" t="s">
        <v>5</v>
      </c>
    </row>
    <row r="293" spans="1:5" ht="12.75">
      <c r="A293" t="s">
        <v>57</v>
      </c>
      <c r="E293" s="39" t="s">
        <v>5</v>
      </c>
    </row>
    <row r="294" spans="1:16" ht="25.5">
      <c r="A294" t="s">
        <v>50</v>
      </c>
      <c s="34" t="s">
        <v>2122</v>
      </c>
      <c s="34" t="s">
        <v>7292</v>
      </c>
      <c s="35" t="s">
        <v>5</v>
      </c>
      <c s="6" t="s">
        <v>7293</v>
      </c>
      <c s="36" t="s">
        <v>228</v>
      </c>
      <c s="37">
        <v>16</v>
      </c>
      <c s="36">
        <v>0</v>
      </c>
      <c s="36">
        <f>ROUND(G294*H294,6)</f>
      </c>
      <c r="L294" s="38">
        <v>0</v>
      </c>
      <c s="32">
        <f>ROUND(ROUND(L294,2)*ROUND(G294,3),2)</f>
      </c>
      <c s="36" t="s">
        <v>98</v>
      </c>
      <c>
        <f>(M294*21)/100</f>
      </c>
      <c t="s">
        <v>28</v>
      </c>
    </row>
    <row r="295" spans="1:5" ht="25.5">
      <c r="A295" s="35" t="s">
        <v>55</v>
      </c>
      <c r="E295" s="39" t="s">
        <v>7293</v>
      </c>
    </row>
    <row r="296" spans="1:5" ht="12.75">
      <c r="A296" s="35" t="s">
        <v>56</v>
      </c>
      <c r="E296" s="40" t="s">
        <v>5</v>
      </c>
    </row>
    <row r="297" spans="1:5" ht="12.75">
      <c r="A297" t="s">
        <v>57</v>
      </c>
      <c r="E297" s="39" t="s">
        <v>5</v>
      </c>
    </row>
    <row r="298" spans="1:16" ht="25.5">
      <c r="A298" t="s">
        <v>50</v>
      </c>
      <c s="34" t="s">
        <v>2126</v>
      </c>
      <c s="34" t="s">
        <v>7294</v>
      </c>
      <c s="35" t="s">
        <v>5</v>
      </c>
      <c s="6" t="s">
        <v>7295</v>
      </c>
      <c s="36" t="s">
        <v>228</v>
      </c>
      <c s="37">
        <v>16</v>
      </c>
      <c s="36">
        <v>0</v>
      </c>
      <c s="36">
        <f>ROUND(G298*H298,6)</f>
      </c>
      <c r="L298" s="38">
        <v>0</v>
      </c>
      <c s="32">
        <f>ROUND(ROUND(L298,2)*ROUND(G298,3),2)</f>
      </c>
      <c s="36" t="s">
        <v>98</v>
      </c>
      <c>
        <f>(M298*21)/100</f>
      </c>
      <c t="s">
        <v>28</v>
      </c>
    </row>
    <row r="299" spans="1:5" ht="25.5">
      <c r="A299" s="35" t="s">
        <v>55</v>
      </c>
      <c r="E299" s="39" t="s">
        <v>7295</v>
      </c>
    </row>
    <row r="300" spans="1:5" ht="12.75">
      <c r="A300" s="35" t="s">
        <v>56</v>
      </c>
      <c r="E300" s="40" t="s">
        <v>5</v>
      </c>
    </row>
    <row r="301" spans="1:5" ht="12.75">
      <c r="A301" t="s">
        <v>57</v>
      </c>
      <c r="E301" s="39" t="s">
        <v>5</v>
      </c>
    </row>
    <row r="302" spans="1:16" ht="12.75">
      <c r="A302" t="s">
        <v>50</v>
      </c>
      <c s="34" t="s">
        <v>1561</v>
      </c>
      <c s="34" t="s">
        <v>7296</v>
      </c>
      <c s="35" t="s">
        <v>5</v>
      </c>
      <c s="6" t="s">
        <v>7162</v>
      </c>
      <c s="36" t="s">
        <v>228</v>
      </c>
      <c s="37">
        <v>1</v>
      </c>
      <c s="36">
        <v>0</v>
      </c>
      <c s="36">
        <f>ROUND(G302*H302,6)</f>
      </c>
      <c r="L302" s="38">
        <v>0</v>
      </c>
      <c s="32">
        <f>ROUND(ROUND(L302,2)*ROUND(G302,3),2)</f>
      </c>
      <c s="36" t="s">
        <v>98</v>
      </c>
      <c>
        <f>(M302*21)/100</f>
      </c>
      <c t="s">
        <v>28</v>
      </c>
    </row>
    <row r="303" spans="1:5" ht="12.75">
      <c r="A303" s="35" t="s">
        <v>55</v>
      </c>
      <c r="E303" s="39" t="s">
        <v>7162</v>
      </c>
    </row>
    <row r="304" spans="1:5" ht="12.75">
      <c r="A304" s="35" t="s">
        <v>56</v>
      </c>
      <c r="E304" s="40" t="s">
        <v>5</v>
      </c>
    </row>
    <row r="305" spans="1:5" ht="12.75">
      <c r="A305" t="s">
        <v>57</v>
      </c>
      <c r="E305" s="39" t="s">
        <v>5</v>
      </c>
    </row>
    <row r="306" spans="1:16" ht="12.75">
      <c r="A306" t="s">
        <v>50</v>
      </c>
      <c s="34" t="s">
        <v>2130</v>
      </c>
      <c s="34" t="s">
        <v>7297</v>
      </c>
      <c s="35" t="s">
        <v>5</v>
      </c>
      <c s="6" t="s">
        <v>7170</v>
      </c>
      <c s="36" t="s">
        <v>228</v>
      </c>
      <c s="37">
        <v>20</v>
      </c>
      <c s="36">
        <v>0</v>
      </c>
      <c s="36">
        <f>ROUND(G306*H306,6)</f>
      </c>
      <c r="L306" s="38">
        <v>0</v>
      </c>
      <c s="32">
        <f>ROUND(ROUND(L306,2)*ROUND(G306,3),2)</f>
      </c>
      <c s="36" t="s">
        <v>98</v>
      </c>
      <c>
        <f>(M306*21)/100</f>
      </c>
      <c t="s">
        <v>28</v>
      </c>
    </row>
    <row r="307" spans="1:5" ht="12.75">
      <c r="A307" s="35" t="s">
        <v>55</v>
      </c>
      <c r="E307" s="39" t="s">
        <v>7170</v>
      </c>
    </row>
    <row r="308" spans="1:5" ht="12.75">
      <c r="A308" s="35" t="s">
        <v>56</v>
      </c>
      <c r="E308" s="40" t="s">
        <v>5</v>
      </c>
    </row>
    <row r="309" spans="1:5" ht="12.75">
      <c r="A309" t="s">
        <v>57</v>
      </c>
      <c r="E309" s="39" t="s">
        <v>5</v>
      </c>
    </row>
    <row r="310" spans="1:16" ht="12.75">
      <c r="A310" t="s">
        <v>50</v>
      </c>
      <c s="34" t="s">
        <v>2134</v>
      </c>
      <c s="34" t="s">
        <v>7298</v>
      </c>
      <c s="35" t="s">
        <v>5</v>
      </c>
      <c s="6" t="s">
        <v>7172</v>
      </c>
      <c s="36" t="s">
        <v>228</v>
      </c>
      <c s="37">
        <v>2</v>
      </c>
      <c s="36">
        <v>0</v>
      </c>
      <c s="36">
        <f>ROUND(G310*H310,6)</f>
      </c>
      <c r="L310" s="38">
        <v>0</v>
      </c>
      <c s="32">
        <f>ROUND(ROUND(L310,2)*ROUND(G310,3),2)</f>
      </c>
      <c s="36" t="s">
        <v>98</v>
      </c>
      <c>
        <f>(M310*21)/100</f>
      </c>
      <c t="s">
        <v>28</v>
      </c>
    </row>
    <row r="311" spans="1:5" ht="12.75">
      <c r="A311" s="35" t="s">
        <v>55</v>
      </c>
      <c r="E311" s="39" t="s">
        <v>7172</v>
      </c>
    </row>
    <row r="312" spans="1:5" ht="12.75">
      <c r="A312" s="35" t="s">
        <v>56</v>
      </c>
      <c r="E312" s="40" t="s">
        <v>5</v>
      </c>
    </row>
    <row r="313" spans="1:5" ht="12.75">
      <c r="A313" t="s">
        <v>57</v>
      </c>
      <c r="E313" s="39" t="s">
        <v>5</v>
      </c>
    </row>
    <row r="314" spans="1:16" ht="25.5">
      <c r="A314" t="s">
        <v>50</v>
      </c>
      <c s="34" t="s">
        <v>2137</v>
      </c>
      <c s="34" t="s">
        <v>7299</v>
      </c>
      <c s="35" t="s">
        <v>5</v>
      </c>
      <c s="6" t="s">
        <v>7300</v>
      </c>
      <c s="36" t="s">
        <v>228</v>
      </c>
      <c s="37">
        <v>6</v>
      </c>
      <c s="36">
        <v>0</v>
      </c>
      <c s="36">
        <f>ROUND(G314*H314,6)</f>
      </c>
      <c r="L314" s="38">
        <v>0</v>
      </c>
      <c s="32">
        <f>ROUND(ROUND(L314,2)*ROUND(G314,3),2)</f>
      </c>
      <c s="36" t="s">
        <v>98</v>
      </c>
      <c>
        <f>(M314*21)/100</f>
      </c>
      <c t="s">
        <v>28</v>
      </c>
    </row>
    <row r="315" spans="1:5" ht="25.5">
      <c r="A315" s="35" t="s">
        <v>55</v>
      </c>
      <c r="E315" s="39" t="s">
        <v>7300</v>
      </c>
    </row>
    <row r="316" spans="1:5" ht="12.75">
      <c r="A316" s="35" t="s">
        <v>56</v>
      </c>
      <c r="E316" s="40" t="s">
        <v>5</v>
      </c>
    </row>
    <row r="317" spans="1:5" ht="12.75">
      <c r="A317" t="s">
        <v>57</v>
      </c>
      <c r="E317" s="39" t="s">
        <v>5</v>
      </c>
    </row>
    <row r="318" spans="1:16" ht="25.5">
      <c r="A318" t="s">
        <v>50</v>
      </c>
      <c s="34" t="s">
        <v>2141</v>
      </c>
      <c s="34" t="s">
        <v>7301</v>
      </c>
      <c s="35" t="s">
        <v>5</v>
      </c>
      <c s="6" t="s">
        <v>7302</v>
      </c>
      <c s="36" t="s">
        <v>228</v>
      </c>
      <c s="37">
        <v>6</v>
      </c>
      <c s="36">
        <v>0</v>
      </c>
      <c s="36">
        <f>ROUND(G318*H318,6)</f>
      </c>
      <c r="L318" s="38">
        <v>0</v>
      </c>
      <c s="32">
        <f>ROUND(ROUND(L318,2)*ROUND(G318,3),2)</f>
      </c>
      <c s="36" t="s">
        <v>98</v>
      </c>
      <c>
        <f>(M318*21)/100</f>
      </c>
      <c t="s">
        <v>28</v>
      </c>
    </row>
    <row r="319" spans="1:5" ht="25.5">
      <c r="A319" s="35" t="s">
        <v>55</v>
      </c>
      <c r="E319" s="39" t="s">
        <v>7302</v>
      </c>
    </row>
    <row r="320" spans="1:5" ht="12.75">
      <c r="A320" s="35" t="s">
        <v>56</v>
      </c>
      <c r="E320" s="40" t="s">
        <v>5</v>
      </c>
    </row>
    <row r="321" spans="1:5" ht="12.75">
      <c r="A321" t="s">
        <v>57</v>
      </c>
      <c r="E321" s="39" t="s">
        <v>5</v>
      </c>
    </row>
    <row r="322" spans="1:16" ht="12.75">
      <c r="A322" t="s">
        <v>50</v>
      </c>
      <c s="34" t="s">
        <v>2145</v>
      </c>
      <c s="34" t="s">
        <v>7303</v>
      </c>
      <c s="35" t="s">
        <v>5</v>
      </c>
      <c s="6" t="s">
        <v>7304</v>
      </c>
      <c s="36" t="s">
        <v>228</v>
      </c>
      <c s="37">
        <v>1</v>
      </c>
      <c s="36">
        <v>0</v>
      </c>
      <c s="36">
        <f>ROUND(G322*H322,6)</f>
      </c>
      <c r="L322" s="38">
        <v>0</v>
      </c>
      <c s="32">
        <f>ROUND(ROUND(L322,2)*ROUND(G322,3),2)</f>
      </c>
      <c s="36" t="s">
        <v>98</v>
      </c>
      <c>
        <f>(M322*21)/100</f>
      </c>
      <c t="s">
        <v>28</v>
      </c>
    </row>
    <row r="323" spans="1:5" ht="12.75">
      <c r="A323" s="35" t="s">
        <v>55</v>
      </c>
      <c r="E323" s="39" t="s">
        <v>7304</v>
      </c>
    </row>
    <row r="324" spans="1:5" ht="12.75">
      <c r="A324" s="35" t="s">
        <v>56</v>
      </c>
      <c r="E324" s="40" t="s">
        <v>5</v>
      </c>
    </row>
    <row r="325" spans="1:5" ht="12.75">
      <c r="A325" t="s">
        <v>57</v>
      </c>
      <c r="E325" s="39" t="s">
        <v>5</v>
      </c>
    </row>
    <row r="326" spans="1:16" ht="12.75">
      <c r="A326" t="s">
        <v>50</v>
      </c>
      <c s="34" t="s">
        <v>2149</v>
      </c>
      <c s="34" t="s">
        <v>7305</v>
      </c>
      <c s="35" t="s">
        <v>5</v>
      </c>
      <c s="6" t="s">
        <v>7306</v>
      </c>
      <c s="36" t="s">
        <v>228</v>
      </c>
      <c s="37">
        <v>1</v>
      </c>
      <c s="36">
        <v>0</v>
      </c>
      <c s="36">
        <f>ROUND(G326*H326,6)</f>
      </c>
      <c r="L326" s="38">
        <v>0</v>
      </c>
      <c s="32">
        <f>ROUND(ROUND(L326,2)*ROUND(G326,3),2)</f>
      </c>
      <c s="36" t="s">
        <v>98</v>
      </c>
      <c>
        <f>(M326*21)/100</f>
      </c>
      <c t="s">
        <v>28</v>
      </c>
    </row>
    <row r="327" spans="1:5" ht="12.75">
      <c r="A327" s="35" t="s">
        <v>55</v>
      </c>
      <c r="E327" s="39" t="s">
        <v>7306</v>
      </c>
    </row>
    <row r="328" spans="1:5" ht="12.75">
      <c r="A328" s="35" t="s">
        <v>56</v>
      </c>
      <c r="E328" s="40" t="s">
        <v>5</v>
      </c>
    </row>
    <row r="329" spans="1:5" ht="12.75">
      <c r="A329" t="s">
        <v>57</v>
      </c>
      <c r="E329" s="39" t="s">
        <v>5</v>
      </c>
    </row>
    <row r="330" spans="1:16" ht="12.75">
      <c r="A330" t="s">
        <v>50</v>
      </c>
      <c s="34" t="s">
        <v>2152</v>
      </c>
      <c s="34" t="s">
        <v>7307</v>
      </c>
      <c s="35" t="s">
        <v>5</v>
      </c>
      <c s="6" t="s">
        <v>7308</v>
      </c>
      <c s="36" t="s">
        <v>228</v>
      </c>
      <c s="37">
        <v>1</v>
      </c>
      <c s="36">
        <v>0</v>
      </c>
      <c s="36">
        <f>ROUND(G330*H330,6)</f>
      </c>
      <c r="L330" s="38">
        <v>0</v>
      </c>
      <c s="32">
        <f>ROUND(ROUND(L330,2)*ROUND(G330,3),2)</f>
      </c>
      <c s="36" t="s">
        <v>98</v>
      </c>
      <c>
        <f>(M330*21)/100</f>
      </c>
      <c t="s">
        <v>28</v>
      </c>
    </row>
    <row r="331" spans="1:5" ht="12.75">
      <c r="A331" s="35" t="s">
        <v>55</v>
      </c>
      <c r="E331" s="39" t="s">
        <v>7308</v>
      </c>
    </row>
    <row r="332" spans="1:5" ht="12.75">
      <c r="A332" s="35" t="s">
        <v>56</v>
      </c>
      <c r="E332" s="40" t="s">
        <v>5</v>
      </c>
    </row>
    <row r="333" spans="1:5" ht="12.75">
      <c r="A333" t="s">
        <v>57</v>
      </c>
      <c r="E333" s="39" t="s">
        <v>5</v>
      </c>
    </row>
    <row r="334" spans="1:16" ht="25.5">
      <c r="A334" t="s">
        <v>50</v>
      </c>
      <c s="34" t="s">
        <v>2155</v>
      </c>
      <c s="34" t="s">
        <v>7309</v>
      </c>
      <c s="35" t="s">
        <v>5</v>
      </c>
      <c s="6" t="s">
        <v>7180</v>
      </c>
      <c s="36" t="s">
        <v>228</v>
      </c>
      <c s="37">
        <v>1</v>
      </c>
      <c s="36">
        <v>0</v>
      </c>
      <c s="36">
        <f>ROUND(G334*H334,6)</f>
      </c>
      <c r="L334" s="38">
        <v>0</v>
      </c>
      <c s="32">
        <f>ROUND(ROUND(L334,2)*ROUND(G334,3),2)</f>
      </c>
      <c s="36" t="s">
        <v>98</v>
      </c>
      <c>
        <f>(M334*21)/100</f>
      </c>
      <c t="s">
        <v>28</v>
      </c>
    </row>
    <row r="335" spans="1:5" ht="25.5">
      <c r="A335" s="35" t="s">
        <v>55</v>
      </c>
      <c r="E335" s="39" t="s">
        <v>7180</v>
      </c>
    </row>
    <row r="336" spans="1:5" ht="12.75">
      <c r="A336" s="35" t="s">
        <v>56</v>
      </c>
      <c r="E336" s="40" t="s">
        <v>5</v>
      </c>
    </row>
    <row r="337" spans="1:5" ht="12.75">
      <c r="A337" t="s">
        <v>57</v>
      </c>
      <c r="E337" s="39" t="s">
        <v>5</v>
      </c>
    </row>
    <row r="338" spans="1:16" ht="25.5">
      <c r="A338" t="s">
        <v>50</v>
      </c>
      <c s="34" t="s">
        <v>5039</v>
      </c>
      <c s="34" t="s">
        <v>7310</v>
      </c>
      <c s="35" t="s">
        <v>5</v>
      </c>
      <c s="6" t="s">
        <v>7182</v>
      </c>
      <c s="36" t="s">
        <v>228</v>
      </c>
      <c s="37">
        <v>5</v>
      </c>
      <c s="36">
        <v>0</v>
      </c>
      <c s="36">
        <f>ROUND(G338*H338,6)</f>
      </c>
      <c r="L338" s="38">
        <v>0</v>
      </c>
      <c s="32">
        <f>ROUND(ROUND(L338,2)*ROUND(G338,3),2)</f>
      </c>
      <c s="36" t="s">
        <v>98</v>
      </c>
      <c>
        <f>(M338*21)/100</f>
      </c>
      <c t="s">
        <v>28</v>
      </c>
    </row>
    <row r="339" spans="1:5" ht="25.5">
      <c r="A339" s="35" t="s">
        <v>55</v>
      </c>
      <c r="E339" s="39" t="s">
        <v>7182</v>
      </c>
    </row>
    <row r="340" spans="1:5" ht="12.75">
      <c r="A340" s="35" t="s">
        <v>56</v>
      </c>
      <c r="E340" s="40" t="s">
        <v>5</v>
      </c>
    </row>
    <row r="341" spans="1:5" ht="12.75">
      <c r="A341" t="s">
        <v>57</v>
      </c>
      <c r="E341" s="39" t="s">
        <v>5</v>
      </c>
    </row>
    <row r="342" spans="1:16" ht="25.5">
      <c r="A342" t="s">
        <v>50</v>
      </c>
      <c s="34" t="s">
        <v>2164</v>
      </c>
      <c s="34" t="s">
        <v>7311</v>
      </c>
      <c s="35" t="s">
        <v>5</v>
      </c>
      <c s="6" t="s">
        <v>7184</v>
      </c>
      <c s="36" t="s">
        <v>228</v>
      </c>
      <c s="37">
        <v>7</v>
      </c>
      <c s="36">
        <v>0</v>
      </c>
      <c s="36">
        <f>ROUND(G342*H342,6)</f>
      </c>
      <c r="L342" s="38">
        <v>0</v>
      </c>
      <c s="32">
        <f>ROUND(ROUND(L342,2)*ROUND(G342,3),2)</f>
      </c>
      <c s="36" t="s">
        <v>98</v>
      </c>
      <c>
        <f>(M342*21)/100</f>
      </c>
      <c t="s">
        <v>28</v>
      </c>
    </row>
    <row r="343" spans="1:5" ht="25.5">
      <c r="A343" s="35" t="s">
        <v>55</v>
      </c>
      <c r="E343" s="39" t="s">
        <v>7184</v>
      </c>
    </row>
    <row r="344" spans="1:5" ht="12.75">
      <c r="A344" s="35" t="s">
        <v>56</v>
      </c>
      <c r="E344" s="40" t="s">
        <v>5</v>
      </c>
    </row>
    <row r="345" spans="1:5" ht="12.75">
      <c r="A345" t="s">
        <v>57</v>
      </c>
      <c r="E345" s="39" t="s">
        <v>5</v>
      </c>
    </row>
    <row r="346" spans="1:16" ht="12.75">
      <c r="A346" t="s">
        <v>50</v>
      </c>
      <c s="34" t="s">
        <v>1565</v>
      </c>
      <c s="34" t="s">
        <v>7312</v>
      </c>
      <c s="35" t="s">
        <v>5</v>
      </c>
      <c s="6" t="s">
        <v>7188</v>
      </c>
      <c s="36" t="s">
        <v>228</v>
      </c>
      <c s="37">
        <v>10</v>
      </c>
      <c s="36">
        <v>0</v>
      </c>
      <c s="36">
        <f>ROUND(G346*H346,6)</f>
      </c>
      <c r="L346" s="38">
        <v>0</v>
      </c>
      <c s="32">
        <f>ROUND(ROUND(L346,2)*ROUND(G346,3),2)</f>
      </c>
      <c s="36" t="s">
        <v>98</v>
      </c>
      <c>
        <f>(M346*21)/100</f>
      </c>
      <c t="s">
        <v>28</v>
      </c>
    </row>
    <row r="347" spans="1:5" ht="12.75">
      <c r="A347" s="35" t="s">
        <v>55</v>
      </c>
      <c r="E347" s="39" t="s">
        <v>7188</v>
      </c>
    </row>
    <row r="348" spans="1:5" ht="12.75">
      <c r="A348" s="35" t="s">
        <v>56</v>
      </c>
      <c r="E348" s="40" t="s">
        <v>5</v>
      </c>
    </row>
    <row r="349" spans="1:5" ht="12.75">
      <c r="A349" t="s">
        <v>57</v>
      </c>
      <c r="E349" s="39" t="s">
        <v>5</v>
      </c>
    </row>
    <row r="350" spans="1:16" ht="25.5">
      <c r="A350" t="s">
        <v>50</v>
      </c>
      <c s="34" t="s">
        <v>1570</v>
      </c>
      <c s="34" t="s">
        <v>7313</v>
      </c>
      <c s="35" t="s">
        <v>5</v>
      </c>
      <c s="6" t="s">
        <v>7190</v>
      </c>
      <c s="36" t="s">
        <v>70</v>
      </c>
      <c s="37">
        <v>80</v>
      </c>
      <c s="36">
        <v>0</v>
      </c>
      <c s="36">
        <f>ROUND(G350*H350,6)</f>
      </c>
      <c r="L350" s="38">
        <v>0</v>
      </c>
      <c s="32">
        <f>ROUND(ROUND(L350,2)*ROUND(G350,3),2)</f>
      </c>
      <c s="36" t="s">
        <v>98</v>
      </c>
      <c>
        <f>(M350*21)/100</f>
      </c>
      <c t="s">
        <v>28</v>
      </c>
    </row>
    <row r="351" spans="1:5" ht="25.5">
      <c r="A351" s="35" t="s">
        <v>55</v>
      </c>
      <c r="E351" s="39" t="s">
        <v>7190</v>
      </c>
    </row>
    <row r="352" spans="1:5" ht="12.75">
      <c r="A352" s="35" t="s">
        <v>56</v>
      </c>
      <c r="E352" s="40" t="s">
        <v>5</v>
      </c>
    </row>
    <row r="353" spans="1:5" ht="12.75">
      <c r="A353" t="s">
        <v>57</v>
      </c>
      <c r="E353" s="39" t="s">
        <v>5</v>
      </c>
    </row>
    <row r="354" spans="1:16" ht="12.75">
      <c r="A354" t="s">
        <v>50</v>
      </c>
      <c s="34" t="s">
        <v>1575</v>
      </c>
      <c s="34" t="s">
        <v>7314</v>
      </c>
      <c s="35" t="s">
        <v>5</v>
      </c>
      <c s="6" t="s">
        <v>7192</v>
      </c>
      <c s="36" t="s">
        <v>70</v>
      </c>
      <c s="37">
        <v>230</v>
      </c>
      <c s="36">
        <v>0</v>
      </c>
      <c s="36">
        <f>ROUND(G354*H354,6)</f>
      </c>
      <c r="L354" s="38">
        <v>0</v>
      </c>
      <c s="32">
        <f>ROUND(ROUND(L354,2)*ROUND(G354,3),2)</f>
      </c>
      <c s="36" t="s">
        <v>98</v>
      </c>
      <c>
        <f>(M354*21)/100</f>
      </c>
      <c t="s">
        <v>28</v>
      </c>
    </row>
    <row r="355" spans="1:5" ht="12.75">
      <c r="A355" s="35" t="s">
        <v>55</v>
      </c>
      <c r="E355" s="39" t="s">
        <v>7192</v>
      </c>
    </row>
    <row r="356" spans="1:5" ht="12.75">
      <c r="A356" s="35" t="s">
        <v>56</v>
      </c>
      <c r="E356" s="40" t="s">
        <v>5</v>
      </c>
    </row>
    <row r="357" spans="1:5" ht="12.75">
      <c r="A357" t="s">
        <v>57</v>
      </c>
      <c r="E357" s="39" t="s">
        <v>5</v>
      </c>
    </row>
    <row r="358" spans="1:16" ht="12.75">
      <c r="A358" t="s">
        <v>50</v>
      </c>
      <c s="34" t="s">
        <v>1579</v>
      </c>
      <c s="34" t="s">
        <v>7315</v>
      </c>
      <c s="35" t="s">
        <v>5</v>
      </c>
      <c s="6" t="s">
        <v>7194</v>
      </c>
      <c s="36" t="s">
        <v>7195</v>
      </c>
      <c s="37">
        <v>18</v>
      </c>
      <c s="36">
        <v>0</v>
      </c>
      <c s="36">
        <f>ROUND(G358*H358,6)</f>
      </c>
      <c r="L358" s="38">
        <v>0</v>
      </c>
      <c s="32">
        <f>ROUND(ROUND(L358,2)*ROUND(G358,3),2)</f>
      </c>
      <c s="36" t="s">
        <v>98</v>
      </c>
      <c>
        <f>(M358*21)/100</f>
      </c>
      <c t="s">
        <v>28</v>
      </c>
    </row>
    <row r="359" spans="1:5" ht="12.75">
      <c r="A359" s="35" t="s">
        <v>55</v>
      </c>
      <c r="E359" s="39" t="s">
        <v>7194</v>
      </c>
    </row>
    <row r="360" spans="1:5" ht="12.75">
      <c r="A360" s="35" t="s">
        <v>56</v>
      </c>
      <c r="E360" s="40" t="s">
        <v>5</v>
      </c>
    </row>
    <row r="361" spans="1:5" ht="12.75">
      <c r="A361" t="s">
        <v>57</v>
      </c>
      <c r="E361" s="39" t="s">
        <v>5</v>
      </c>
    </row>
    <row r="362" spans="1:16" ht="12.75">
      <c r="A362" t="s">
        <v>50</v>
      </c>
      <c s="34" t="s">
        <v>1584</v>
      </c>
      <c s="34" t="s">
        <v>7316</v>
      </c>
      <c s="35" t="s">
        <v>5</v>
      </c>
      <c s="6" t="s">
        <v>7199</v>
      </c>
      <c s="36" t="s">
        <v>7195</v>
      </c>
      <c s="37">
        <v>102</v>
      </c>
      <c s="36">
        <v>0</v>
      </c>
      <c s="36">
        <f>ROUND(G362*H362,6)</f>
      </c>
      <c r="L362" s="38">
        <v>0</v>
      </c>
      <c s="32">
        <f>ROUND(ROUND(L362,2)*ROUND(G362,3),2)</f>
      </c>
      <c s="36" t="s">
        <v>98</v>
      </c>
      <c>
        <f>(M362*21)/100</f>
      </c>
      <c t="s">
        <v>28</v>
      </c>
    </row>
    <row r="363" spans="1:5" ht="12.75">
      <c r="A363" s="35" t="s">
        <v>55</v>
      </c>
      <c r="E363" s="39" t="s">
        <v>7199</v>
      </c>
    </row>
    <row r="364" spans="1:5" ht="12.75">
      <c r="A364" s="35" t="s">
        <v>56</v>
      </c>
      <c r="E364" s="40" t="s">
        <v>5</v>
      </c>
    </row>
    <row r="365" spans="1:5" ht="12.75">
      <c r="A365" t="s">
        <v>57</v>
      </c>
      <c r="E365" s="39" t="s">
        <v>5</v>
      </c>
    </row>
    <row r="366" spans="1:16" ht="12.75">
      <c r="A366" t="s">
        <v>50</v>
      </c>
      <c s="34" t="s">
        <v>2168</v>
      </c>
      <c s="34" t="s">
        <v>7317</v>
      </c>
      <c s="35" t="s">
        <v>5</v>
      </c>
      <c s="6" t="s">
        <v>7201</v>
      </c>
      <c s="36" t="s">
        <v>7195</v>
      </c>
      <c s="37">
        <v>114</v>
      </c>
      <c s="36">
        <v>0</v>
      </c>
      <c s="36">
        <f>ROUND(G366*H366,6)</f>
      </c>
      <c r="L366" s="38">
        <v>0</v>
      </c>
      <c s="32">
        <f>ROUND(ROUND(L366,2)*ROUND(G366,3),2)</f>
      </c>
      <c s="36" t="s">
        <v>98</v>
      </c>
      <c>
        <f>(M366*21)/100</f>
      </c>
      <c t="s">
        <v>28</v>
      </c>
    </row>
    <row r="367" spans="1:5" ht="12.75">
      <c r="A367" s="35" t="s">
        <v>55</v>
      </c>
      <c r="E367" s="39" t="s">
        <v>7201</v>
      </c>
    </row>
    <row r="368" spans="1:5" ht="12.75">
      <c r="A368" s="35" t="s">
        <v>56</v>
      </c>
      <c r="E368" s="40" t="s">
        <v>5</v>
      </c>
    </row>
    <row r="369" spans="1:5" ht="12.75">
      <c r="A369" t="s">
        <v>57</v>
      </c>
      <c r="E369" s="39" t="s">
        <v>5</v>
      </c>
    </row>
    <row r="370" spans="1:16" ht="12.75">
      <c r="A370" t="s">
        <v>50</v>
      </c>
      <c s="34" t="s">
        <v>2172</v>
      </c>
      <c s="34" t="s">
        <v>7318</v>
      </c>
      <c s="35" t="s">
        <v>5</v>
      </c>
      <c s="6" t="s">
        <v>7203</v>
      </c>
      <c s="36" t="s">
        <v>7195</v>
      </c>
      <c s="37">
        <v>35</v>
      </c>
      <c s="36">
        <v>0</v>
      </c>
      <c s="36">
        <f>ROUND(G370*H370,6)</f>
      </c>
      <c r="L370" s="38">
        <v>0</v>
      </c>
      <c s="32">
        <f>ROUND(ROUND(L370,2)*ROUND(G370,3),2)</f>
      </c>
      <c s="36" t="s">
        <v>98</v>
      </c>
      <c>
        <f>(M370*21)/100</f>
      </c>
      <c t="s">
        <v>28</v>
      </c>
    </row>
    <row r="371" spans="1:5" ht="12.75">
      <c r="A371" s="35" t="s">
        <v>55</v>
      </c>
      <c r="E371" s="39" t="s">
        <v>7203</v>
      </c>
    </row>
    <row r="372" spans="1:5" ht="12.75">
      <c r="A372" s="35" t="s">
        <v>56</v>
      </c>
      <c r="E372" s="40" t="s">
        <v>5</v>
      </c>
    </row>
    <row r="373" spans="1:5" ht="12.75">
      <c r="A373" t="s">
        <v>57</v>
      </c>
      <c r="E373" s="39" t="s">
        <v>5</v>
      </c>
    </row>
    <row r="374" spans="1:16" ht="12.75">
      <c r="A374" t="s">
        <v>50</v>
      </c>
      <c s="34" t="s">
        <v>2177</v>
      </c>
      <c s="34" t="s">
        <v>7319</v>
      </c>
      <c s="35" t="s">
        <v>5</v>
      </c>
      <c s="6" t="s">
        <v>7320</v>
      </c>
      <c s="36" t="s">
        <v>7206</v>
      </c>
      <c s="37">
        <v>1</v>
      </c>
      <c s="36">
        <v>0</v>
      </c>
      <c s="36">
        <f>ROUND(G374*H374,6)</f>
      </c>
      <c r="L374" s="38">
        <v>0</v>
      </c>
      <c s="32">
        <f>ROUND(ROUND(L374,2)*ROUND(G374,3),2)</f>
      </c>
      <c s="36" t="s">
        <v>98</v>
      </c>
      <c>
        <f>(M374*21)/100</f>
      </c>
      <c t="s">
        <v>28</v>
      </c>
    </row>
    <row r="375" spans="1:5" ht="12.75">
      <c r="A375" s="35" t="s">
        <v>55</v>
      </c>
      <c r="E375" s="39" t="s">
        <v>7320</v>
      </c>
    </row>
    <row r="376" spans="1:5" ht="12.75">
      <c r="A376" s="35" t="s">
        <v>56</v>
      </c>
      <c r="E376" s="40" t="s">
        <v>5</v>
      </c>
    </row>
    <row r="377" spans="1:5" ht="12.75">
      <c r="A377" t="s">
        <v>57</v>
      </c>
      <c r="E377" s="39" t="s">
        <v>5</v>
      </c>
    </row>
    <row r="378" spans="1:16" ht="12.75">
      <c r="A378" t="s">
        <v>50</v>
      </c>
      <c s="34" t="s">
        <v>1589</v>
      </c>
      <c s="34" t="s">
        <v>7321</v>
      </c>
      <c s="35" t="s">
        <v>5</v>
      </c>
      <c s="6" t="s">
        <v>7205</v>
      </c>
      <c s="36" t="s">
        <v>7206</v>
      </c>
      <c s="37">
        <v>4</v>
      </c>
      <c s="36">
        <v>0</v>
      </c>
      <c s="36">
        <f>ROUND(G378*H378,6)</f>
      </c>
      <c r="L378" s="38">
        <v>0</v>
      </c>
      <c s="32">
        <f>ROUND(ROUND(L378,2)*ROUND(G378,3),2)</f>
      </c>
      <c s="36" t="s">
        <v>98</v>
      </c>
      <c>
        <f>(M378*21)/100</f>
      </c>
      <c t="s">
        <v>28</v>
      </c>
    </row>
    <row r="379" spans="1:5" ht="12.75">
      <c r="A379" s="35" t="s">
        <v>55</v>
      </c>
      <c r="E379" s="39" t="s">
        <v>7205</v>
      </c>
    </row>
    <row r="380" spans="1:5" ht="12.75">
      <c r="A380" s="35" t="s">
        <v>56</v>
      </c>
      <c r="E380" s="40" t="s">
        <v>5</v>
      </c>
    </row>
    <row r="381" spans="1:5" ht="12.75">
      <c r="A381" t="s">
        <v>57</v>
      </c>
      <c r="E381" s="39" t="s">
        <v>5</v>
      </c>
    </row>
    <row r="382" spans="1:16" ht="12.75">
      <c r="A382" t="s">
        <v>50</v>
      </c>
      <c s="34" t="s">
        <v>2181</v>
      </c>
      <c s="34" t="s">
        <v>7322</v>
      </c>
      <c s="35" t="s">
        <v>5</v>
      </c>
      <c s="6" t="s">
        <v>7208</v>
      </c>
      <c s="36" t="s">
        <v>7206</v>
      </c>
      <c s="37">
        <v>2</v>
      </c>
      <c s="36">
        <v>0</v>
      </c>
      <c s="36">
        <f>ROUND(G382*H382,6)</f>
      </c>
      <c r="L382" s="38">
        <v>0</v>
      </c>
      <c s="32">
        <f>ROUND(ROUND(L382,2)*ROUND(G382,3),2)</f>
      </c>
      <c s="36" t="s">
        <v>98</v>
      </c>
      <c>
        <f>(M382*21)/100</f>
      </c>
      <c t="s">
        <v>28</v>
      </c>
    </row>
    <row r="383" spans="1:5" ht="12.75">
      <c r="A383" s="35" t="s">
        <v>55</v>
      </c>
      <c r="E383" s="39" t="s">
        <v>7208</v>
      </c>
    </row>
    <row r="384" spans="1:5" ht="12.75">
      <c r="A384" s="35" t="s">
        <v>56</v>
      </c>
      <c r="E384" s="40" t="s">
        <v>5</v>
      </c>
    </row>
    <row r="385" spans="1:5" ht="12.75">
      <c r="A385" t="s">
        <v>57</v>
      </c>
      <c r="E385" s="39" t="s">
        <v>5</v>
      </c>
    </row>
    <row r="386" spans="1:16" ht="25.5">
      <c r="A386" t="s">
        <v>50</v>
      </c>
      <c s="34" t="s">
        <v>2186</v>
      </c>
      <c s="34" t="s">
        <v>7323</v>
      </c>
      <c s="35" t="s">
        <v>5</v>
      </c>
      <c s="6" t="s">
        <v>7210</v>
      </c>
      <c s="36" t="s">
        <v>70</v>
      </c>
      <c s="37">
        <v>240</v>
      </c>
      <c s="36">
        <v>0</v>
      </c>
      <c s="36">
        <f>ROUND(G386*H386,6)</f>
      </c>
      <c r="L386" s="38">
        <v>0</v>
      </c>
      <c s="32">
        <f>ROUND(ROUND(L386,2)*ROUND(G386,3),2)</f>
      </c>
      <c s="36" t="s">
        <v>98</v>
      </c>
      <c>
        <f>(M386*21)/100</f>
      </c>
      <c t="s">
        <v>28</v>
      </c>
    </row>
    <row r="387" spans="1:5" ht="25.5">
      <c r="A387" s="35" t="s">
        <v>55</v>
      </c>
      <c r="E387" s="39" t="s">
        <v>7210</v>
      </c>
    </row>
    <row r="388" spans="1:5" ht="12.75">
      <c r="A388" s="35" t="s">
        <v>56</v>
      </c>
      <c r="E388" s="40" t="s">
        <v>5</v>
      </c>
    </row>
    <row r="389" spans="1:5" ht="12.75">
      <c r="A389" t="s">
        <v>57</v>
      </c>
      <c r="E389" s="39" t="s">
        <v>5</v>
      </c>
    </row>
    <row r="390" spans="1:13" ht="12.75">
      <c r="A390" t="s">
        <v>47</v>
      </c>
      <c r="C390" s="31" t="s">
        <v>7324</v>
      </c>
      <c r="E390" s="33" t="s">
        <v>7325</v>
      </c>
      <c r="J390" s="32">
        <f>0</f>
      </c>
      <c s="32">
        <f>0</f>
      </c>
      <c s="32">
        <f>0+L391+L395+L399+L403+L407+L411+L415</f>
      </c>
      <c s="32">
        <f>0+M391+M395+M399+M403+M407+M411+M415</f>
      </c>
    </row>
    <row r="391" spans="1:16" ht="25.5">
      <c r="A391" t="s">
        <v>50</v>
      </c>
      <c s="34" t="s">
        <v>2191</v>
      </c>
      <c s="34" t="s">
        <v>7326</v>
      </c>
      <c s="35" t="s">
        <v>5</v>
      </c>
      <c s="6" t="s">
        <v>7327</v>
      </c>
      <c s="36" t="s">
        <v>228</v>
      </c>
      <c s="37">
        <v>1</v>
      </c>
      <c s="36">
        <v>0</v>
      </c>
      <c s="36">
        <f>ROUND(G391*H391,6)</f>
      </c>
      <c r="L391" s="38">
        <v>0</v>
      </c>
      <c s="32">
        <f>ROUND(ROUND(L391,2)*ROUND(G391,3),2)</f>
      </c>
      <c s="36" t="s">
        <v>98</v>
      </c>
      <c>
        <f>(M391*21)/100</f>
      </c>
      <c t="s">
        <v>28</v>
      </c>
    </row>
    <row r="392" spans="1:5" ht="25.5">
      <c r="A392" s="35" t="s">
        <v>55</v>
      </c>
      <c r="E392" s="39" t="s">
        <v>7327</v>
      </c>
    </row>
    <row r="393" spans="1:5" ht="12.75">
      <c r="A393" s="35" t="s">
        <v>56</v>
      </c>
      <c r="E393" s="40" t="s">
        <v>5</v>
      </c>
    </row>
    <row r="394" spans="1:5" ht="12.75">
      <c r="A394" t="s">
        <v>57</v>
      </c>
      <c r="E394" s="39" t="s">
        <v>5</v>
      </c>
    </row>
    <row r="395" spans="1:16" ht="25.5">
      <c r="A395" t="s">
        <v>50</v>
      </c>
      <c s="34" t="s">
        <v>2195</v>
      </c>
      <c s="34" t="s">
        <v>7328</v>
      </c>
      <c s="35" t="s">
        <v>5</v>
      </c>
      <c s="6" t="s">
        <v>7216</v>
      </c>
      <c s="36" t="s">
        <v>228</v>
      </c>
      <c s="37">
        <v>1</v>
      </c>
      <c s="36">
        <v>0</v>
      </c>
      <c s="36">
        <f>ROUND(G395*H395,6)</f>
      </c>
      <c r="L395" s="38">
        <v>0</v>
      </c>
      <c s="32">
        <f>ROUND(ROUND(L395,2)*ROUND(G395,3),2)</f>
      </c>
      <c s="36" t="s">
        <v>98</v>
      </c>
      <c>
        <f>(M395*21)/100</f>
      </c>
      <c t="s">
        <v>28</v>
      </c>
    </row>
    <row r="396" spans="1:5" ht="25.5">
      <c r="A396" s="35" t="s">
        <v>55</v>
      </c>
      <c r="E396" s="39" t="s">
        <v>7216</v>
      </c>
    </row>
    <row r="397" spans="1:5" ht="12.75">
      <c r="A397" s="35" t="s">
        <v>56</v>
      </c>
      <c r="E397" s="40" t="s">
        <v>5</v>
      </c>
    </row>
    <row r="398" spans="1:5" ht="12.75">
      <c r="A398" t="s">
        <v>57</v>
      </c>
      <c r="E398" s="39" t="s">
        <v>5</v>
      </c>
    </row>
    <row r="399" spans="1:16" ht="25.5">
      <c r="A399" t="s">
        <v>50</v>
      </c>
      <c s="34" t="s">
        <v>2200</v>
      </c>
      <c s="34" t="s">
        <v>7329</v>
      </c>
      <c s="35" t="s">
        <v>5</v>
      </c>
      <c s="6" t="s">
        <v>7218</v>
      </c>
      <c s="36" t="s">
        <v>228</v>
      </c>
      <c s="37">
        <v>1</v>
      </c>
      <c s="36">
        <v>0</v>
      </c>
      <c s="36">
        <f>ROUND(G399*H399,6)</f>
      </c>
      <c r="L399" s="38">
        <v>0</v>
      </c>
      <c s="32">
        <f>ROUND(ROUND(L399,2)*ROUND(G399,3),2)</f>
      </c>
      <c s="36" t="s">
        <v>98</v>
      </c>
      <c>
        <f>(M399*21)/100</f>
      </c>
      <c t="s">
        <v>28</v>
      </c>
    </row>
    <row r="400" spans="1:5" ht="25.5">
      <c r="A400" s="35" t="s">
        <v>55</v>
      </c>
      <c r="E400" s="39" t="s">
        <v>7218</v>
      </c>
    </row>
    <row r="401" spans="1:5" ht="12.75">
      <c r="A401" s="35" t="s">
        <v>56</v>
      </c>
      <c r="E401" s="40" t="s">
        <v>5</v>
      </c>
    </row>
    <row r="402" spans="1:5" ht="12.75">
      <c r="A402" t="s">
        <v>57</v>
      </c>
      <c r="E402" s="39" t="s">
        <v>5</v>
      </c>
    </row>
    <row r="403" spans="1:16" ht="25.5">
      <c r="A403" t="s">
        <v>50</v>
      </c>
      <c s="34" t="s">
        <v>2203</v>
      </c>
      <c s="34" t="s">
        <v>7330</v>
      </c>
      <c s="35" t="s">
        <v>5</v>
      </c>
      <c s="6" t="s">
        <v>7220</v>
      </c>
      <c s="36" t="s">
        <v>228</v>
      </c>
      <c s="37">
        <v>1</v>
      </c>
      <c s="36">
        <v>0</v>
      </c>
      <c s="36">
        <f>ROUND(G403*H403,6)</f>
      </c>
      <c r="L403" s="38">
        <v>0</v>
      </c>
      <c s="32">
        <f>ROUND(ROUND(L403,2)*ROUND(G403,3),2)</f>
      </c>
      <c s="36" t="s">
        <v>98</v>
      </c>
      <c>
        <f>(M403*21)/100</f>
      </c>
      <c t="s">
        <v>28</v>
      </c>
    </row>
    <row r="404" spans="1:5" ht="25.5">
      <c r="A404" s="35" t="s">
        <v>55</v>
      </c>
      <c r="E404" s="39" t="s">
        <v>7220</v>
      </c>
    </row>
    <row r="405" spans="1:5" ht="12.75">
      <c r="A405" s="35" t="s">
        <v>56</v>
      </c>
      <c r="E405" s="40" t="s">
        <v>5</v>
      </c>
    </row>
    <row r="406" spans="1:5" ht="12.75">
      <c r="A406" t="s">
        <v>57</v>
      </c>
      <c r="E406" s="39" t="s">
        <v>5</v>
      </c>
    </row>
    <row r="407" spans="1:16" ht="12.75">
      <c r="A407" t="s">
        <v>50</v>
      </c>
      <c s="34" t="s">
        <v>2206</v>
      </c>
      <c s="34" t="s">
        <v>7331</v>
      </c>
      <c s="35" t="s">
        <v>5</v>
      </c>
      <c s="6" t="s">
        <v>7222</v>
      </c>
      <c s="36" t="s">
        <v>7195</v>
      </c>
      <c s="37">
        <v>8</v>
      </c>
      <c s="36">
        <v>0</v>
      </c>
      <c s="36">
        <f>ROUND(G407*H407,6)</f>
      </c>
      <c r="L407" s="38">
        <v>0</v>
      </c>
      <c s="32">
        <f>ROUND(ROUND(L407,2)*ROUND(G407,3),2)</f>
      </c>
      <c s="36" t="s">
        <v>98</v>
      </c>
      <c>
        <f>(M407*21)/100</f>
      </c>
      <c t="s">
        <v>28</v>
      </c>
    </row>
    <row r="408" spans="1:5" ht="12.75">
      <c r="A408" s="35" t="s">
        <v>55</v>
      </c>
      <c r="E408" s="39" t="s">
        <v>7222</v>
      </c>
    </row>
    <row r="409" spans="1:5" ht="12.75">
      <c r="A409" s="35" t="s">
        <v>56</v>
      </c>
      <c r="E409" s="40" t="s">
        <v>5</v>
      </c>
    </row>
    <row r="410" spans="1:5" ht="12.75">
      <c r="A410" t="s">
        <v>57</v>
      </c>
      <c r="E410" s="39" t="s">
        <v>5</v>
      </c>
    </row>
    <row r="411" spans="1:16" ht="12.75">
      <c r="A411" t="s">
        <v>50</v>
      </c>
      <c s="34" t="s">
        <v>2209</v>
      </c>
      <c s="34" t="s">
        <v>7332</v>
      </c>
      <c s="35" t="s">
        <v>5</v>
      </c>
      <c s="6" t="s">
        <v>7224</v>
      </c>
      <c s="36" t="s">
        <v>7195</v>
      </c>
      <c s="37">
        <v>1</v>
      </c>
      <c s="36">
        <v>0</v>
      </c>
      <c s="36">
        <f>ROUND(G411*H411,6)</f>
      </c>
      <c r="L411" s="38">
        <v>0</v>
      </c>
      <c s="32">
        <f>ROUND(ROUND(L411,2)*ROUND(G411,3),2)</f>
      </c>
      <c s="36" t="s">
        <v>98</v>
      </c>
      <c>
        <f>(M411*21)/100</f>
      </c>
      <c t="s">
        <v>28</v>
      </c>
    </row>
    <row r="412" spans="1:5" ht="12.75">
      <c r="A412" s="35" t="s">
        <v>55</v>
      </c>
      <c r="E412" s="39" t="s">
        <v>7224</v>
      </c>
    </row>
    <row r="413" spans="1:5" ht="12.75">
      <c r="A413" s="35" t="s">
        <v>56</v>
      </c>
      <c r="E413" s="40" t="s">
        <v>5</v>
      </c>
    </row>
    <row r="414" spans="1:5" ht="12.75">
      <c r="A414" t="s">
        <v>57</v>
      </c>
      <c r="E414" s="39" t="s">
        <v>5</v>
      </c>
    </row>
    <row r="415" spans="1:16" ht="25.5">
      <c r="A415" t="s">
        <v>50</v>
      </c>
      <c s="34" t="s">
        <v>2212</v>
      </c>
      <c s="34" t="s">
        <v>7333</v>
      </c>
      <c s="35" t="s">
        <v>5</v>
      </c>
      <c s="6" t="s">
        <v>7226</v>
      </c>
      <c s="36" t="s">
        <v>228</v>
      </c>
      <c s="37">
        <v>1</v>
      </c>
      <c s="36">
        <v>0</v>
      </c>
      <c s="36">
        <f>ROUND(G415*H415,6)</f>
      </c>
      <c r="L415" s="38">
        <v>0</v>
      </c>
      <c s="32">
        <f>ROUND(ROUND(L415,2)*ROUND(G415,3),2)</f>
      </c>
      <c s="36" t="s">
        <v>98</v>
      </c>
      <c>
        <f>(M415*21)/100</f>
      </c>
      <c t="s">
        <v>28</v>
      </c>
    </row>
    <row r="416" spans="1:5" ht="25.5">
      <c r="A416" s="35" t="s">
        <v>55</v>
      </c>
      <c r="E416" s="39" t="s">
        <v>7226</v>
      </c>
    </row>
    <row r="417" spans="1:5" ht="12.75">
      <c r="A417" s="35" t="s">
        <v>56</v>
      </c>
      <c r="E417" s="40" t="s">
        <v>5</v>
      </c>
    </row>
    <row r="418" spans="1:5" ht="12.75">
      <c r="A418" t="s">
        <v>57</v>
      </c>
      <c r="E418" s="39" t="s">
        <v>5</v>
      </c>
    </row>
    <row r="419" spans="1:13" ht="12.75">
      <c r="A419" t="s">
        <v>47</v>
      </c>
      <c r="C419" s="31" t="s">
        <v>7334</v>
      </c>
      <c r="E419" s="33" t="s">
        <v>7335</v>
      </c>
      <c r="J419" s="32">
        <f>0</f>
      </c>
      <c s="32">
        <f>0</f>
      </c>
      <c s="32">
        <f>0+L420+L424+L428+L432+L436+L440+L444+L448+L452+L456+L460+L464+L468+L472+L476+L480+L484+L488+L492+L496+L500+L504+L508+L512+L516+L520+L524+L528+L532+L536+L540+L544+L548+L552+L556+L560+L564+L568</f>
      </c>
      <c s="32">
        <f>0+M420+M424+M428+M432+M436+M440+M444+M448+M452+M456+M460+M464+M468+M472+M476+M480+M484+M488+M492+M496+M500+M504+M508+M512+M516+M520+M524+M528+M532+M536+M540+M544+M548+M552+M556+M560+M564+M568</f>
      </c>
    </row>
    <row r="420" spans="1:16" ht="25.5">
      <c r="A420" t="s">
        <v>50</v>
      </c>
      <c s="34" t="s">
        <v>1594</v>
      </c>
      <c s="34" t="s">
        <v>7336</v>
      </c>
      <c s="35" t="s">
        <v>5</v>
      </c>
      <c s="6" t="s">
        <v>7150</v>
      </c>
      <c s="36" t="s">
        <v>228</v>
      </c>
      <c s="37">
        <v>1</v>
      </c>
      <c s="36">
        <v>0</v>
      </c>
      <c s="36">
        <f>ROUND(G420*H420,6)</f>
      </c>
      <c r="L420" s="38">
        <v>0</v>
      </c>
      <c s="32">
        <f>ROUND(ROUND(L420,2)*ROUND(G420,3),2)</f>
      </c>
      <c s="36" t="s">
        <v>98</v>
      </c>
      <c>
        <f>(M420*21)/100</f>
      </c>
      <c t="s">
        <v>28</v>
      </c>
    </row>
    <row r="421" spans="1:5" ht="25.5">
      <c r="A421" s="35" t="s">
        <v>55</v>
      </c>
      <c r="E421" s="39" t="s">
        <v>7150</v>
      </c>
    </row>
    <row r="422" spans="1:5" ht="12.75">
      <c r="A422" s="35" t="s">
        <v>56</v>
      </c>
      <c r="E422" s="40" t="s">
        <v>5</v>
      </c>
    </row>
    <row r="423" spans="1:5" ht="12.75">
      <c r="A423" t="s">
        <v>57</v>
      </c>
      <c r="E423" s="39" t="s">
        <v>5</v>
      </c>
    </row>
    <row r="424" spans="1:16" ht="12.75">
      <c r="A424" t="s">
        <v>50</v>
      </c>
      <c s="34" t="s">
        <v>2216</v>
      </c>
      <c s="34" t="s">
        <v>7337</v>
      </c>
      <c s="35" t="s">
        <v>5</v>
      </c>
      <c s="6" t="s">
        <v>7338</v>
      </c>
      <c s="36" t="s">
        <v>228</v>
      </c>
      <c s="37">
        <v>2</v>
      </c>
      <c s="36">
        <v>0</v>
      </c>
      <c s="36">
        <f>ROUND(G424*H424,6)</f>
      </c>
      <c r="L424" s="38">
        <v>0</v>
      </c>
      <c s="32">
        <f>ROUND(ROUND(L424,2)*ROUND(G424,3),2)</f>
      </c>
      <c s="36" t="s">
        <v>98</v>
      </c>
      <c>
        <f>(M424*21)/100</f>
      </c>
      <c t="s">
        <v>28</v>
      </c>
    </row>
    <row r="425" spans="1:5" ht="12.75">
      <c r="A425" s="35" t="s">
        <v>55</v>
      </c>
      <c r="E425" s="39" t="s">
        <v>7338</v>
      </c>
    </row>
    <row r="426" spans="1:5" ht="12.75">
      <c r="A426" s="35" t="s">
        <v>56</v>
      </c>
      <c r="E426" s="40" t="s">
        <v>5</v>
      </c>
    </row>
    <row r="427" spans="1:5" ht="12.75">
      <c r="A427" t="s">
        <v>57</v>
      </c>
      <c r="E427" s="39" t="s">
        <v>5</v>
      </c>
    </row>
    <row r="428" spans="1:16" ht="25.5">
      <c r="A428" t="s">
        <v>50</v>
      </c>
      <c s="34" t="s">
        <v>1598</v>
      </c>
      <c s="34" t="s">
        <v>7339</v>
      </c>
      <c s="35" t="s">
        <v>5</v>
      </c>
      <c s="6" t="s">
        <v>7281</v>
      </c>
      <c s="36" t="s">
        <v>228</v>
      </c>
      <c s="37">
        <v>4</v>
      </c>
      <c s="36">
        <v>0</v>
      </c>
      <c s="36">
        <f>ROUND(G428*H428,6)</f>
      </c>
      <c r="L428" s="38">
        <v>0</v>
      </c>
      <c s="32">
        <f>ROUND(ROUND(L428,2)*ROUND(G428,3),2)</f>
      </c>
      <c s="36" t="s">
        <v>98</v>
      </c>
      <c>
        <f>(M428*21)/100</f>
      </c>
      <c t="s">
        <v>28</v>
      </c>
    </row>
    <row r="429" spans="1:5" ht="25.5">
      <c r="A429" s="35" t="s">
        <v>55</v>
      </c>
      <c r="E429" s="39" t="s">
        <v>7281</v>
      </c>
    </row>
    <row r="430" spans="1:5" ht="12.75">
      <c r="A430" s="35" t="s">
        <v>56</v>
      </c>
      <c r="E430" s="40" t="s">
        <v>5</v>
      </c>
    </row>
    <row r="431" spans="1:5" ht="12.75">
      <c r="A431" t="s">
        <v>57</v>
      </c>
      <c r="E431" s="39" t="s">
        <v>5</v>
      </c>
    </row>
    <row r="432" spans="1:16" ht="25.5">
      <c r="A432" t="s">
        <v>50</v>
      </c>
      <c s="34" t="s">
        <v>2220</v>
      </c>
      <c s="34" t="s">
        <v>7340</v>
      </c>
      <c s="35" t="s">
        <v>5</v>
      </c>
      <c s="6" t="s">
        <v>7341</v>
      </c>
      <c s="36" t="s">
        <v>228</v>
      </c>
      <c s="37">
        <v>2</v>
      </c>
      <c s="36">
        <v>0</v>
      </c>
      <c s="36">
        <f>ROUND(G432*H432,6)</f>
      </c>
      <c r="L432" s="38">
        <v>0</v>
      </c>
      <c s="32">
        <f>ROUND(ROUND(L432,2)*ROUND(G432,3),2)</f>
      </c>
      <c s="36" t="s">
        <v>98</v>
      </c>
      <c>
        <f>(M432*21)/100</f>
      </c>
      <c t="s">
        <v>28</v>
      </c>
    </row>
    <row r="433" spans="1:5" ht="25.5">
      <c r="A433" s="35" t="s">
        <v>55</v>
      </c>
      <c r="E433" s="39" t="s">
        <v>7341</v>
      </c>
    </row>
    <row r="434" spans="1:5" ht="12.75">
      <c r="A434" s="35" t="s">
        <v>56</v>
      </c>
      <c r="E434" s="40" t="s">
        <v>5</v>
      </c>
    </row>
    <row r="435" spans="1:5" ht="12.75">
      <c r="A435" t="s">
        <v>57</v>
      </c>
      <c r="E435" s="39" t="s">
        <v>5</v>
      </c>
    </row>
    <row r="436" spans="1:16" ht="12.75">
      <c r="A436" t="s">
        <v>50</v>
      </c>
      <c s="34" t="s">
        <v>1602</v>
      </c>
      <c s="34" t="s">
        <v>7342</v>
      </c>
      <c s="35" t="s">
        <v>5</v>
      </c>
      <c s="6" t="s">
        <v>7343</v>
      </c>
      <c s="36" t="s">
        <v>228</v>
      </c>
      <c s="37">
        <v>1</v>
      </c>
      <c s="36">
        <v>0</v>
      </c>
      <c s="36">
        <f>ROUND(G436*H436,6)</f>
      </c>
      <c r="L436" s="38">
        <v>0</v>
      </c>
      <c s="32">
        <f>ROUND(ROUND(L436,2)*ROUND(G436,3),2)</f>
      </c>
      <c s="36" t="s">
        <v>98</v>
      </c>
      <c>
        <f>(M436*21)/100</f>
      </c>
      <c t="s">
        <v>28</v>
      </c>
    </row>
    <row r="437" spans="1:5" ht="12.75">
      <c r="A437" s="35" t="s">
        <v>55</v>
      </c>
      <c r="E437" s="39" t="s">
        <v>7343</v>
      </c>
    </row>
    <row r="438" spans="1:5" ht="12.75">
      <c r="A438" s="35" t="s">
        <v>56</v>
      </c>
      <c r="E438" s="40" t="s">
        <v>5</v>
      </c>
    </row>
    <row r="439" spans="1:5" ht="12.75">
      <c r="A439" t="s">
        <v>57</v>
      </c>
      <c r="E439" s="39" t="s">
        <v>5</v>
      </c>
    </row>
    <row r="440" spans="1:16" ht="25.5">
      <c r="A440" t="s">
        <v>50</v>
      </c>
      <c s="34" t="s">
        <v>1606</v>
      </c>
      <c s="34" t="s">
        <v>7344</v>
      </c>
      <c s="35" t="s">
        <v>5</v>
      </c>
      <c s="6" t="s">
        <v>7345</v>
      </c>
      <c s="36" t="s">
        <v>228</v>
      </c>
      <c s="37">
        <v>1</v>
      </c>
      <c s="36">
        <v>0</v>
      </c>
      <c s="36">
        <f>ROUND(G440*H440,6)</f>
      </c>
      <c r="L440" s="38">
        <v>0</v>
      </c>
      <c s="32">
        <f>ROUND(ROUND(L440,2)*ROUND(G440,3),2)</f>
      </c>
      <c s="36" t="s">
        <v>98</v>
      </c>
      <c>
        <f>(M440*21)/100</f>
      </c>
      <c t="s">
        <v>28</v>
      </c>
    </row>
    <row r="441" spans="1:5" ht="25.5">
      <c r="A441" s="35" t="s">
        <v>55</v>
      </c>
      <c r="E441" s="39" t="s">
        <v>7345</v>
      </c>
    </row>
    <row r="442" spans="1:5" ht="12.75">
      <c r="A442" s="35" t="s">
        <v>56</v>
      </c>
      <c r="E442" s="40" t="s">
        <v>5</v>
      </c>
    </row>
    <row r="443" spans="1:5" ht="12.75">
      <c r="A443" t="s">
        <v>57</v>
      </c>
      <c r="E443" s="39" t="s">
        <v>5</v>
      </c>
    </row>
    <row r="444" spans="1:16" ht="12.75">
      <c r="A444" t="s">
        <v>50</v>
      </c>
      <c s="34" t="s">
        <v>2224</v>
      </c>
      <c s="34" t="s">
        <v>7346</v>
      </c>
      <c s="35" t="s">
        <v>5</v>
      </c>
      <c s="6" t="s">
        <v>7347</v>
      </c>
      <c s="36" t="s">
        <v>228</v>
      </c>
      <c s="37">
        <v>3</v>
      </c>
      <c s="36">
        <v>0</v>
      </c>
      <c s="36">
        <f>ROUND(G444*H444,6)</f>
      </c>
      <c r="L444" s="38">
        <v>0</v>
      </c>
      <c s="32">
        <f>ROUND(ROUND(L444,2)*ROUND(G444,3),2)</f>
      </c>
      <c s="36" t="s">
        <v>98</v>
      </c>
      <c>
        <f>(M444*21)/100</f>
      </c>
      <c t="s">
        <v>28</v>
      </c>
    </row>
    <row r="445" spans="1:5" ht="12.75">
      <c r="A445" s="35" t="s">
        <v>55</v>
      </c>
      <c r="E445" s="39" t="s">
        <v>7347</v>
      </c>
    </row>
    <row r="446" spans="1:5" ht="12.75">
      <c r="A446" s="35" t="s">
        <v>56</v>
      </c>
      <c r="E446" s="40" t="s">
        <v>5</v>
      </c>
    </row>
    <row r="447" spans="1:5" ht="12.75">
      <c r="A447" t="s">
        <v>57</v>
      </c>
      <c r="E447" s="39" t="s">
        <v>5</v>
      </c>
    </row>
    <row r="448" spans="1:16" ht="25.5">
      <c r="A448" t="s">
        <v>50</v>
      </c>
      <c s="34" t="s">
        <v>1610</v>
      </c>
      <c s="34" t="s">
        <v>7348</v>
      </c>
      <c s="35" t="s">
        <v>5</v>
      </c>
      <c s="6" t="s">
        <v>7345</v>
      </c>
      <c s="36" t="s">
        <v>228</v>
      </c>
      <c s="37">
        <v>3</v>
      </c>
      <c s="36">
        <v>0</v>
      </c>
      <c s="36">
        <f>ROUND(G448*H448,6)</f>
      </c>
      <c r="L448" s="38">
        <v>0</v>
      </c>
      <c s="32">
        <f>ROUND(ROUND(L448,2)*ROUND(G448,3),2)</f>
      </c>
      <c s="36" t="s">
        <v>98</v>
      </c>
      <c>
        <f>(M448*21)/100</f>
      </c>
      <c t="s">
        <v>28</v>
      </c>
    </row>
    <row r="449" spans="1:5" ht="25.5">
      <c r="A449" s="35" t="s">
        <v>55</v>
      </c>
      <c r="E449" s="39" t="s">
        <v>7345</v>
      </c>
    </row>
    <row r="450" spans="1:5" ht="12.75">
      <c r="A450" s="35" t="s">
        <v>56</v>
      </c>
      <c r="E450" s="40" t="s">
        <v>5</v>
      </c>
    </row>
    <row r="451" spans="1:5" ht="12.75">
      <c r="A451" t="s">
        <v>57</v>
      </c>
      <c r="E451" s="39" t="s">
        <v>5</v>
      </c>
    </row>
    <row r="452" spans="1:16" ht="25.5">
      <c r="A452" t="s">
        <v>50</v>
      </c>
      <c s="34" t="s">
        <v>1614</v>
      </c>
      <c s="34" t="s">
        <v>7349</v>
      </c>
      <c s="35" t="s">
        <v>5</v>
      </c>
      <c s="6" t="s">
        <v>7350</v>
      </c>
      <c s="36" t="s">
        <v>228</v>
      </c>
      <c s="37">
        <v>4</v>
      </c>
      <c s="36">
        <v>0</v>
      </c>
      <c s="36">
        <f>ROUND(G452*H452,6)</f>
      </c>
      <c r="L452" s="38">
        <v>0</v>
      </c>
      <c s="32">
        <f>ROUND(ROUND(L452,2)*ROUND(G452,3),2)</f>
      </c>
      <c s="36" t="s">
        <v>98</v>
      </c>
      <c>
        <f>(M452*21)/100</f>
      </c>
      <c t="s">
        <v>28</v>
      </c>
    </row>
    <row r="453" spans="1:5" ht="25.5">
      <c r="A453" s="35" t="s">
        <v>55</v>
      </c>
      <c r="E453" s="39" t="s">
        <v>7350</v>
      </c>
    </row>
    <row r="454" spans="1:5" ht="12.75">
      <c r="A454" s="35" t="s">
        <v>56</v>
      </c>
      <c r="E454" s="40" t="s">
        <v>5</v>
      </c>
    </row>
    <row r="455" spans="1:5" ht="12.75">
      <c r="A455" t="s">
        <v>57</v>
      </c>
      <c r="E455" s="39" t="s">
        <v>5</v>
      </c>
    </row>
    <row r="456" spans="1:16" ht="25.5">
      <c r="A456" t="s">
        <v>50</v>
      </c>
      <c s="34" t="s">
        <v>1619</v>
      </c>
      <c s="34" t="s">
        <v>7351</v>
      </c>
      <c s="35" t="s">
        <v>5</v>
      </c>
      <c s="6" t="s">
        <v>7287</v>
      </c>
      <c s="36" t="s">
        <v>228</v>
      </c>
      <c s="37">
        <v>4</v>
      </c>
      <c s="36">
        <v>0</v>
      </c>
      <c s="36">
        <f>ROUND(G456*H456,6)</f>
      </c>
      <c r="L456" s="38">
        <v>0</v>
      </c>
      <c s="32">
        <f>ROUND(ROUND(L456,2)*ROUND(G456,3),2)</f>
      </c>
      <c s="36" t="s">
        <v>98</v>
      </c>
      <c>
        <f>(M456*21)/100</f>
      </c>
      <c t="s">
        <v>28</v>
      </c>
    </row>
    <row r="457" spans="1:5" ht="25.5">
      <c r="A457" s="35" t="s">
        <v>55</v>
      </c>
      <c r="E457" s="39" t="s">
        <v>7287</v>
      </c>
    </row>
    <row r="458" spans="1:5" ht="12.75">
      <c r="A458" s="35" t="s">
        <v>56</v>
      </c>
      <c r="E458" s="40" t="s">
        <v>5</v>
      </c>
    </row>
    <row r="459" spans="1:5" ht="12.75">
      <c r="A459" t="s">
        <v>57</v>
      </c>
      <c r="E459" s="39" t="s">
        <v>5</v>
      </c>
    </row>
    <row r="460" spans="1:16" ht="25.5">
      <c r="A460" t="s">
        <v>50</v>
      </c>
      <c s="34" t="s">
        <v>5603</v>
      </c>
      <c s="34" t="s">
        <v>7352</v>
      </c>
      <c s="35" t="s">
        <v>5</v>
      </c>
      <c s="6" t="s">
        <v>7353</v>
      </c>
      <c s="36" t="s">
        <v>228</v>
      </c>
      <c s="37">
        <v>9</v>
      </c>
      <c s="36">
        <v>0</v>
      </c>
      <c s="36">
        <f>ROUND(G460*H460,6)</f>
      </c>
      <c r="L460" s="38">
        <v>0</v>
      </c>
      <c s="32">
        <f>ROUND(ROUND(L460,2)*ROUND(G460,3),2)</f>
      </c>
      <c s="36" t="s">
        <v>98</v>
      </c>
      <c>
        <f>(M460*21)/100</f>
      </c>
      <c t="s">
        <v>28</v>
      </c>
    </row>
    <row r="461" spans="1:5" ht="25.5">
      <c r="A461" s="35" t="s">
        <v>55</v>
      </c>
      <c r="E461" s="39" t="s">
        <v>7353</v>
      </c>
    </row>
    <row r="462" spans="1:5" ht="12.75">
      <c r="A462" s="35" t="s">
        <v>56</v>
      </c>
      <c r="E462" s="40" t="s">
        <v>5</v>
      </c>
    </row>
    <row r="463" spans="1:5" ht="12.75">
      <c r="A463" t="s">
        <v>57</v>
      </c>
      <c r="E463" s="39" t="s">
        <v>5</v>
      </c>
    </row>
    <row r="464" spans="1:16" ht="25.5">
      <c r="A464" t="s">
        <v>50</v>
      </c>
      <c s="34" t="s">
        <v>2251</v>
      </c>
      <c s="34" t="s">
        <v>7354</v>
      </c>
      <c s="35" t="s">
        <v>5</v>
      </c>
      <c s="6" t="s">
        <v>7291</v>
      </c>
      <c s="36" t="s">
        <v>228</v>
      </c>
      <c s="37">
        <v>9</v>
      </c>
      <c s="36">
        <v>0</v>
      </c>
      <c s="36">
        <f>ROUND(G464*H464,6)</f>
      </c>
      <c r="L464" s="38">
        <v>0</v>
      </c>
      <c s="32">
        <f>ROUND(ROUND(L464,2)*ROUND(G464,3),2)</f>
      </c>
      <c s="36" t="s">
        <v>98</v>
      </c>
      <c>
        <f>(M464*21)/100</f>
      </c>
      <c t="s">
        <v>28</v>
      </c>
    </row>
    <row r="465" spans="1:5" ht="25.5">
      <c r="A465" s="35" t="s">
        <v>55</v>
      </c>
      <c r="E465" s="39" t="s">
        <v>7291</v>
      </c>
    </row>
    <row r="466" spans="1:5" ht="12.75">
      <c r="A466" s="35" t="s">
        <v>56</v>
      </c>
      <c r="E466" s="40" t="s">
        <v>5</v>
      </c>
    </row>
    <row r="467" spans="1:5" ht="12.75">
      <c r="A467" t="s">
        <v>57</v>
      </c>
      <c r="E467" s="39" t="s">
        <v>5</v>
      </c>
    </row>
    <row r="468" spans="1:16" ht="12.75">
      <c r="A468" t="s">
        <v>50</v>
      </c>
      <c s="34" t="s">
        <v>2255</v>
      </c>
      <c s="34" t="s">
        <v>7355</v>
      </c>
      <c s="35" t="s">
        <v>5</v>
      </c>
      <c s="6" t="s">
        <v>7356</v>
      </c>
      <c s="36" t="s">
        <v>228</v>
      </c>
      <c s="37">
        <v>4</v>
      </c>
      <c s="36">
        <v>0</v>
      </c>
      <c s="36">
        <f>ROUND(G468*H468,6)</f>
      </c>
      <c r="L468" s="38">
        <v>0</v>
      </c>
      <c s="32">
        <f>ROUND(ROUND(L468,2)*ROUND(G468,3),2)</f>
      </c>
      <c s="36" t="s">
        <v>98</v>
      </c>
      <c>
        <f>(M468*21)/100</f>
      </c>
      <c t="s">
        <v>28</v>
      </c>
    </row>
    <row r="469" spans="1:5" ht="12.75">
      <c r="A469" s="35" t="s">
        <v>55</v>
      </c>
      <c r="E469" s="39" t="s">
        <v>7356</v>
      </c>
    </row>
    <row r="470" spans="1:5" ht="12.75">
      <c r="A470" s="35" t="s">
        <v>56</v>
      </c>
      <c r="E470" s="40" t="s">
        <v>5</v>
      </c>
    </row>
    <row r="471" spans="1:5" ht="12.75">
      <c r="A471" t="s">
        <v>57</v>
      </c>
      <c r="E471" s="39" t="s">
        <v>5</v>
      </c>
    </row>
    <row r="472" spans="1:16" ht="25.5">
      <c r="A472" t="s">
        <v>50</v>
      </c>
      <c s="34" t="s">
        <v>2259</v>
      </c>
      <c s="34" t="s">
        <v>7357</v>
      </c>
      <c s="35" t="s">
        <v>5</v>
      </c>
      <c s="6" t="s">
        <v>7300</v>
      </c>
      <c s="36" t="s">
        <v>228</v>
      </c>
      <c s="37">
        <v>4</v>
      </c>
      <c s="36">
        <v>0</v>
      </c>
      <c s="36">
        <f>ROUND(G472*H472,6)</f>
      </c>
      <c r="L472" s="38">
        <v>0</v>
      </c>
      <c s="32">
        <f>ROUND(ROUND(L472,2)*ROUND(G472,3),2)</f>
      </c>
      <c s="36" t="s">
        <v>98</v>
      </c>
      <c>
        <f>(M472*21)/100</f>
      </c>
      <c t="s">
        <v>28</v>
      </c>
    </row>
    <row r="473" spans="1:5" ht="25.5">
      <c r="A473" s="35" t="s">
        <v>55</v>
      </c>
      <c r="E473" s="39" t="s">
        <v>7300</v>
      </c>
    </row>
    <row r="474" spans="1:5" ht="12.75">
      <c r="A474" s="35" t="s">
        <v>56</v>
      </c>
      <c r="E474" s="40" t="s">
        <v>5</v>
      </c>
    </row>
    <row r="475" spans="1:5" ht="12.75">
      <c r="A475" t="s">
        <v>57</v>
      </c>
      <c r="E475" s="39" t="s">
        <v>5</v>
      </c>
    </row>
    <row r="476" spans="1:16" ht="12.75">
      <c r="A476" t="s">
        <v>50</v>
      </c>
      <c s="34" t="s">
        <v>2263</v>
      </c>
      <c s="34" t="s">
        <v>7358</v>
      </c>
      <c s="35" t="s">
        <v>5</v>
      </c>
      <c s="6" t="s">
        <v>7359</v>
      </c>
      <c s="36" t="s">
        <v>228</v>
      </c>
      <c s="37">
        <v>4</v>
      </c>
      <c s="36">
        <v>0</v>
      </c>
      <c s="36">
        <f>ROUND(G476*H476,6)</f>
      </c>
      <c r="L476" s="38">
        <v>0</v>
      </c>
      <c s="32">
        <f>ROUND(ROUND(L476,2)*ROUND(G476,3),2)</f>
      </c>
      <c s="36" t="s">
        <v>98</v>
      </c>
      <c>
        <f>(M476*21)/100</f>
      </c>
      <c t="s">
        <v>28</v>
      </c>
    </row>
    <row r="477" spans="1:5" ht="12.75">
      <c r="A477" s="35" t="s">
        <v>55</v>
      </c>
      <c r="E477" s="39" t="s">
        <v>7359</v>
      </c>
    </row>
    <row r="478" spans="1:5" ht="12.75">
      <c r="A478" s="35" t="s">
        <v>56</v>
      </c>
      <c r="E478" s="40" t="s">
        <v>5</v>
      </c>
    </row>
    <row r="479" spans="1:5" ht="12.75">
      <c r="A479" t="s">
        <v>57</v>
      </c>
      <c r="E479" s="39" t="s">
        <v>5</v>
      </c>
    </row>
    <row r="480" spans="1:16" ht="25.5">
      <c r="A480" t="s">
        <v>50</v>
      </c>
      <c s="34" t="s">
        <v>2267</v>
      </c>
      <c s="34" t="s">
        <v>7360</v>
      </c>
      <c s="35" t="s">
        <v>5</v>
      </c>
      <c s="6" t="s">
        <v>7361</v>
      </c>
      <c s="36" t="s">
        <v>228</v>
      </c>
      <c s="37">
        <v>4</v>
      </c>
      <c s="36">
        <v>0</v>
      </c>
      <c s="36">
        <f>ROUND(G480*H480,6)</f>
      </c>
      <c r="L480" s="38">
        <v>0</v>
      </c>
      <c s="32">
        <f>ROUND(ROUND(L480,2)*ROUND(G480,3),2)</f>
      </c>
      <c s="36" t="s">
        <v>98</v>
      </c>
      <c>
        <f>(M480*21)/100</f>
      </c>
      <c t="s">
        <v>28</v>
      </c>
    </row>
    <row r="481" spans="1:5" ht="25.5">
      <c r="A481" s="35" t="s">
        <v>55</v>
      </c>
      <c r="E481" s="39" t="s">
        <v>7361</v>
      </c>
    </row>
    <row r="482" spans="1:5" ht="12.75">
      <c r="A482" s="35" t="s">
        <v>56</v>
      </c>
      <c r="E482" s="40" t="s">
        <v>5</v>
      </c>
    </row>
    <row r="483" spans="1:5" ht="12.75">
      <c r="A483" t="s">
        <v>57</v>
      </c>
      <c r="E483" s="39" t="s">
        <v>5</v>
      </c>
    </row>
    <row r="484" spans="1:16" ht="12.75">
      <c r="A484" t="s">
        <v>50</v>
      </c>
      <c s="34" t="s">
        <v>2271</v>
      </c>
      <c s="34" t="s">
        <v>7362</v>
      </c>
      <c s="35" t="s">
        <v>5</v>
      </c>
      <c s="6" t="s">
        <v>7363</v>
      </c>
      <c s="36" t="s">
        <v>228</v>
      </c>
      <c s="37">
        <v>3</v>
      </c>
      <c s="36">
        <v>0</v>
      </c>
      <c s="36">
        <f>ROUND(G484*H484,6)</f>
      </c>
      <c r="L484" s="38">
        <v>0</v>
      </c>
      <c s="32">
        <f>ROUND(ROUND(L484,2)*ROUND(G484,3),2)</f>
      </c>
      <c s="36" t="s">
        <v>98</v>
      </c>
      <c>
        <f>(M484*21)/100</f>
      </c>
      <c t="s">
        <v>28</v>
      </c>
    </row>
    <row r="485" spans="1:5" ht="12.75">
      <c r="A485" s="35" t="s">
        <v>55</v>
      </c>
      <c r="E485" s="39" t="s">
        <v>7363</v>
      </c>
    </row>
    <row r="486" spans="1:5" ht="12.75">
      <c r="A486" s="35" t="s">
        <v>56</v>
      </c>
      <c r="E486" s="40" t="s">
        <v>5</v>
      </c>
    </row>
    <row r="487" spans="1:5" ht="12.75">
      <c r="A487" t="s">
        <v>57</v>
      </c>
      <c r="E487" s="39" t="s">
        <v>5</v>
      </c>
    </row>
    <row r="488" spans="1:16" ht="25.5">
      <c r="A488" t="s">
        <v>50</v>
      </c>
      <c s="34" t="s">
        <v>2275</v>
      </c>
      <c s="34" t="s">
        <v>7364</v>
      </c>
      <c s="35" t="s">
        <v>5</v>
      </c>
      <c s="6" t="s">
        <v>7365</v>
      </c>
      <c s="36" t="s">
        <v>228</v>
      </c>
      <c s="37">
        <v>3</v>
      </c>
      <c s="36">
        <v>0</v>
      </c>
      <c s="36">
        <f>ROUND(G488*H488,6)</f>
      </c>
      <c r="L488" s="38">
        <v>0</v>
      </c>
      <c s="32">
        <f>ROUND(ROUND(L488,2)*ROUND(G488,3),2)</f>
      </c>
      <c s="36" t="s">
        <v>98</v>
      </c>
      <c>
        <f>(M488*21)/100</f>
      </c>
      <c t="s">
        <v>28</v>
      </c>
    </row>
    <row r="489" spans="1:5" ht="25.5">
      <c r="A489" s="35" t="s">
        <v>55</v>
      </c>
      <c r="E489" s="39" t="s">
        <v>7365</v>
      </c>
    </row>
    <row r="490" spans="1:5" ht="12.75">
      <c r="A490" s="35" t="s">
        <v>56</v>
      </c>
      <c r="E490" s="40" t="s">
        <v>5</v>
      </c>
    </row>
    <row r="491" spans="1:5" ht="12.75">
      <c r="A491" t="s">
        <v>57</v>
      </c>
      <c r="E491" s="39" t="s">
        <v>5</v>
      </c>
    </row>
    <row r="492" spans="1:16" ht="12.75">
      <c r="A492" t="s">
        <v>50</v>
      </c>
      <c s="34" t="s">
        <v>2279</v>
      </c>
      <c s="34" t="s">
        <v>7366</v>
      </c>
      <c s="35" t="s">
        <v>5</v>
      </c>
      <c s="6" t="s">
        <v>7164</v>
      </c>
      <c s="36" t="s">
        <v>228</v>
      </c>
      <c s="37">
        <v>1</v>
      </c>
      <c s="36">
        <v>0</v>
      </c>
      <c s="36">
        <f>ROUND(G492*H492,6)</f>
      </c>
      <c r="L492" s="38">
        <v>0</v>
      </c>
      <c s="32">
        <f>ROUND(ROUND(L492,2)*ROUND(G492,3),2)</f>
      </c>
      <c s="36" t="s">
        <v>98</v>
      </c>
      <c>
        <f>(M492*21)/100</f>
      </c>
      <c t="s">
        <v>28</v>
      </c>
    </row>
    <row r="493" spans="1:5" ht="12.75">
      <c r="A493" s="35" t="s">
        <v>55</v>
      </c>
      <c r="E493" s="39" t="s">
        <v>7164</v>
      </c>
    </row>
    <row r="494" spans="1:5" ht="12.75">
      <c r="A494" s="35" t="s">
        <v>56</v>
      </c>
      <c r="E494" s="40" t="s">
        <v>5</v>
      </c>
    </row>
    <row r="495" spans="1:5" ht="12.75">
      <c r="A495" t="s">
        <v>57</v>
      </c>
      <c r="E495" s="39" t="s">
        <v>5</v>
      </c>
    </row>
    <row r="496" spans="1:16" ht="12.75">
      <c r="A496" t="s">
        <v>50</v>
      </c>
      <c s="34" t="s">
        <v>2283</v>
      </c>
      <c s="34" t="s">
        <v>7367</v>
      </c>
      <c s="35" t="s">
        <v>5</v>
      </c>
      <c s="6" t="s">
        <v>7170</v>
      </c>
      <c s="36" t="s">
        <v>228</v>
      </c>
      <c s="37">
        <v>6</v>
      </c>
      <c s="36">
        <v>0</v>
      </c>
      <c s="36">
        <f>ROUND(G496*H496,6)</f>
      </c>
      <c r="L496" s="38">
        <v>0</v>
      </c>
      <c s="32">
        <f>ROUND(ROUND(L496,2)*ROUND(G496,3),2)</f>
      </c>
      <c s="36" t="s">
        <v>98</v>
      </c>
      <c>
        <f>(M496*21)/100</f>
      </c>
      <c t="s">
        <v>28</v>
      </c>
    </row>
    <row r="497" spans="1:5" ht="12.75">
      <c r="A497" s="35" t="s">
        <v>55</v>
      </c>
      <c r="E497" s="39" t="s">
        <v>7170</v>
      </c>
    </row>
    <row r="498" spans="1:5" ht="12.75">
      <c r="A498" s="35" t="s">
        <v>56</v>
      </c>
      <c r="E498" s="40" t="s">
        <v>5</v>
      </c>
    </row>
    <row r="499" spans="1:5" ht="12.75">
      <c r="A499" t="s">
        <v>57</v>
      </c>
      <c r="E499" s="39" t="s">
        <v>5</v>
      </c>
    </row>
    <row r="500" spans="1:16" ht="12.75">
      <c r="A500" t="s">
        <v>50</v>
      </c>
      <c s="34" t="s">
        <v>2287</v>
      </c>
      <c s="34" t="s">
        <v>7368</v>
      </c>
      <c s="35" t="s">
        <v>5</v>
      </c>
      <c s="6" t="s">
        <v>7172</v>
      </c>
      <c s="36" t="s">
        <v>228</v>
      </c>
      <c s="37">
        <v>1</v>
      </c>
      <c s="36">
        <v>0</v>
      </c>
      <c s="36">
        <f>ROUND(G500*H500,6)</f>
      </c>
      <c r="L500" s="38">
        <v>0</v>
      </c>
      <c s="32">
        <f>ROUND(ROUND(L500,2)*ROUND(G500,3),2)</f>
      </c>
      <c s="36" t="s">
        <v>98</v>
      </c>
      <c>
        <f>(M500*21)/100</f>
      </c>
      <c t="s">
        <v>28</v>
      </c>
    </row>
    <row r="501" spans="1:5" ht="12.75">
      <c r="A501" s="35" t="s">
        <v>55</v>
      </c>
      <c r="E501" s="39" t="s">
        <v>7172</v>
      </c>
    </row>
    <row r="502" spans="1:5" ht="12.75">
      <c r="A502" s="35" t="s">
        <v>56</v>
      </c>
      <c r="E502" s="40" t="s">
        <v>5</v>
      </c>
    </row>
    <row r="503" spans="1:5" ht="12.75">
      <c r="A503" t="s">
        <v>57</v>
      </c>
      <c r="E503" s="39" t="s">
        <v>5</v>
      </c>
    </row>
    <row r="504" spans="1:16" ht="12.75">
      <c r="A504" t="s">
        <v>50</v>
      </c>
      <c s="34" t="s">
        <v>2291</v>
      </c>
      <c s="34" t="s">
        <v>7369</v>
      </c>
      <c s="35" t="s">
        <v>5</v>
      </c>
      <c s="6" t="s">
        <v>7370</v>
      </c>
      <c s="36" t="s">
        <v>228</v>
      </c>
      <c s="37">
        <v>1</v>
      </c>
      <c s="36">
        <v>0</v>
      </c>
      <c s="36">
        <f>ROUND(G504*H504,6)</f>
      </c>
      <c r="L504" s="38">
        <v>0</v>
      </c>
      <c s="32">
        <f>ROUND(ROUND(L504,2)*ROUND(G504,3),2)</f>
      </c>
      <c s="36" t="s">
        <v>98</v>
      </c>
      <c>
        <f>(M504*21)/100</f>
      </c>
      <c t="s">
        <v>28</v>
      </c>
    </row>
    <row r="505" spans="1:5" ht="12.75">
      <c r="A505" s="35" t="s">
        <v>55</v>
      </c>
      <c r="E505" s="39" t="s">
        <v>7370</v>
      </c>
    </row>
    <row r="506" spans="1:5" ht="12.75">
      <c r="A506" s="35" t="s">
        <v>56</v>
      </c>
      <c r="E506" s="40" t="s">
        <v>5</v>
      </c>
    </row>
    <row r="507" spans="1:5" ht="12.75">
      <c r="A507" t="s">
        <v>57</v>
      </c>
      <c r="E507" s="39" t="s">
        <v>5</v>
      </c>
    </row>
    <row r="508" spans="1:16" ht="12.75">
      <c r="A508" t="s">
        <v>50</v>
      </c>
      <c s="34" t="s">
        <v>2295</v>
      </c>
      <c s="34" t="s">
        <v>7371</v>
      </c>
      <c s="35" t="s">
        <v>5</v>
      </c>
      <c s="6" t="s">
        <v>7372</v>
      </c>
      <c s="36" t="s">
        <v>228</v>
      </c>
      <c s="37">
        <v>1</v>
      </c>
      <c s="36">
        <v>0</v>
      </c>
      <c s="36">
        <f>ROUND(G508*H508,6)</f>
      </c>
      <c r="L508" s="38">
        <v>0</v>
      </c>
      <c s="32">
        <f>ROUND(ROUND(L508,2)*ROUND(G508,3),2)</f>
      </c>
      <c s="36" t="s">
        <v>98</v>
      </c>
      <c>
        <f>(M508*21)/100</f>
      </c>
      <c t="s">
        <v>28</v>
      </c>
    </row>
    <row r="509" spans="1:5" ht="12.75">
      <c r="A509" s="35" t="s">
        <v>55</v>
      </c>
      <c r="E509" s="39" t="s">
        <v>7372</v>
      </c>
    </row>
    <row r="510" spans="1:5" ht="12.75">
      <c r="A510" s="35" t="s">
        <v>56</v>
      </c>
      <c r="E510" s="40" t="s">
        <v>5</v>
      </c>
    </row>
    <row r="511" spans="1:5" ht="12.75">
      <c r="A511" t="s">
        <v>57</v>
      </c>
      <c r="E511" s="39" t="s">
        <v>5</v>
      </c>
    </row>
    <row r="512" spans="1:16" ht="12.75">
      <c r="A512" t="s">
        <v>50</v>
      </c>
      <c s="34" t="s">
        <v>2299</v>
      </c>
      <c s="34" t="s">
        <v>7373</v>
      </c>
      <c s="35" t="s">
        <v>5</v>
      </c>
      <c s="6" t="s">
        <v>7308</v>
      </c>
      <c s="36" t="s">
        <v>228</v>
      </c>
      <c s="37">
        <v>2</v>
      </c>
      <c s="36">
        <v>0</v>
      </c>
      <c s="36">
        <f>ROUND(G512*H512,6)</f>
      </c>
      <c r="L512" s="38">
        <v>0</v>
      </c>
      <c s="32">
        <f>ROUND(ROUND(L512,2)*ROUND(G512,3),2)</f>
      </c>
      <c s="36" t="s">
        <v>98</v>
      </c>
      <c>
        <f>(M512*21)/100</f>
      </c>
      <c t="s">
        <v>28</v>
      </c>
    </row>
    <row r="513" spans="1:5" ht="12.75">
      <c r="A513" s="35" t="s">
        <v>55</v>
      </c>
      <c r="E513" s="39" t="s">
        <v>7308</v>
      </c>
    </row>
    <row r="514" spans="1:5" ht="12.75">
      <c r="A514" s="35" t="s">
        <v>56</v>
      </c>
      <c r="E514" s="40" t="s">
        <v>5</v>
      </c>
    </row>
    <row r="515" spans="1:5" ht="12.75">
      <c r="A515" t="s">
        <v>57</v>
      </c>
      <c r="E515" s="39" t="s">
        <v>5</v>
      </c>
    </row>
    <row r="516" spans="1:16" ht="25.5">
      <c r="A516" t="s">
        <v>50</v>
      </c>
      <c s="34" t="s">
        <v>2303</v>
      </c>
      <c s="34" t="s">
        <v>7374</v>
      </c>
      <c s="35" t="s">
        <v>5</v>
      </c>
      <c s="6" t="s">
        <v>7180</v>
      </c>
      <c s="36" t="s">
        <v>228</v>
      </c>
      <c s="37">
        <v>1</v>
      </c>
      <c s="36">
        <v>0</v>
      </c>
      <c s="36">
        <f>ROUND(G516*H516,6)</f>
      </c>
      <c r="L516" s="38">
        <v>0</v>
      </c>
      <c s="32">
        <f>ROUND(ROUND(L516,2)*ROUND(G516,3),2)</f>
      </c>
      <c s="36" t="s">
        <v>98</v>
      </c>
      <c>
        <f>(M516*21)/100</f>
      </c>
      <c t="s">
        <v>28</v>
      </c>
    </row>
    <row r="517" spans="1:5" ht="25.5">
      <c r="A517" s="35" t="s">
        <v>55</v>
      </c>
      <c r="E517" s="39" t="s">
        <v>7180</v>
      </c>
    </row>
    <row r="518" spans="1:5" ht="12.75">
      <c r="A518" s="35" t="s">
        <v>56</v>
      </c>
      <c r="E518" s="40" t="s">
        <v>5</v>
      </c>
    </row>
    <row r="519" spans="1:5" ht="12.75">
      <c r="A519" t="s">
        <v>57</v>
      </c>
      <c r="E519" s="39" t="s">
        <v>5</v>
      </c>
    </row>
    <row r="520" spans="1:16" ht="25.5">
      <c r="A520" t="s">
        <v>50</v>
      </c>
      <c s="34" t="s">
        <v>2308</v>
      </c>
      <c s="34" t="s">
        <v>7375</v>
      </c>
      <c s="35" t="s">
        <v>5</v>
      </c>
      <c s="6" t="s">
        <v>7182</v>
      </c>
      <c s="36" t="s">
        <v>228</v>
      </c>
      <c s="37">
        <v>2</v>
      </c>
      <c s="36">
        <v>0</v>
      </c>
      <c s="36">
        <f>ROUND(G520*H520,6)</f>
      </c>
      <c r="L520" s="38">
        <v>0</v>
      </c>
      <c s="32">
        <f>ROUND(ROUND(L520,2)*ROUND(G520,3),2)</f>
      </c>
      <c s="36" t="s">
        <v>98</v>
      </c>
      <c>
        <f>(M520*21)/100</f>
      </c>
      <c t="s">
        <v>28</v>
      </c>
    </row>
    <row r="521" spans="1:5" ht="25.5">
      <c r="A521" s="35" t="s">
        <v>55</v>
      </c>
      <c r="E521" s="39" t="s">
        <v>7182</v>
      </c>
    </row>
    <row r="522" spans="1:5" ht="12.75">
      <c r="A522" s="35" t="s">
        <v>56</v>
      </c>
      <c r="E522" s="40" t="s">
        <v>5</v>
      </c>
    </row>
    <row r="523" spans="1:5" ht="12.75">
      <c r="A523" t="s">
        <v>57</v>
      </c>
      <c r="E523" s="39" t="s">
        <v>5</v>
      </c>
    </row>
    <row r="524" spans="1:16" ht="12.75">
      <c r="A524" t="s">
        <v>50</v>
      </c>
      <c s="34" t="s">
        <v>5627</v>
      </c>
      <c s="34" t="s">
        <v>7376</v>
      </c>
      <c s="35" t="s">
        <v>5</v>
      </c>
      <c s="6" t="s">
        <v>7188</v>
      </c>
      <c s="36" t="s">
        <v>228</v>
      </c>
      <c s="37">
        <v>2</v>
      </c>
      <c s="36">
        <v>0</v>
      </c>
      <c s="36">
        <f>ROUND(G524*H524,6)</f>
      </c>
      <c r="L524" s="38">
        <v>0</v>
      </c>
      <c s="32">
        <f>ROUND(ROUND(L524,2)*ROUND(G524,3),2)</f>
      </c>
      <c s="36" t="s">
        <v>98</v>
      </c>
      <c>
        <f>(M524*21)/100</f>
      </c>
      <c t="s">
        <v>28</v>
      </c>
    </row>
    <row r="525" spans="1:5" ht="12.75">
      <c r="A525" s="35" t="s">
        <v>55</v>
      </c>
      <c r="E525" s="39" t="s">
        <v>7188</v>
      </c>
    </row>
    <row r="526" spans="1:5" ht="12.75">
      <c r="A526" s="35" t="s">
        <v>56</v>
      </c>
      <c r="E526" s="40" t="s">
        <v>5</v>
      </c>
    </row>
    <row r="527" spans="1:5" ht="12.75">
      <c r="A527" t="s">
        <v>57</v>
      </c>
      <c r="E527" s="39" t="s">
        <v>5</v>
      </c>
    </row>
    <row r="528" spans="1:16" ht="25.5">
      <c r="A528" t="s">
        <v>50</v>
      </c>
      <c s="34" t="s">
        <v>2370</v>
      </c>
      <c s="34" t="s">
        <v>7377</v>
      </c>
      <c s="35" t="s">
        <v>5</v>
      </c>
      <c s="6" t="s">
        <v>7190</v>
      </c>
      <c s="36" t="s">
        <v>70</v>
      </c>
      <c s="37">
        <v>80</v>
      </c>
      <c s="36">
        <v>0</v>
      </c>
      <c s="36">
        <f>ROUND(G528*H528,6)</f>
      </c>
      <c r="L528" s="38">
        <v>0</v>
      </c>
      <c s="32">
        <f>ROUND(ROUND(L528,2)*ROUND(G528,3),2)</f>
      </c>
      <c s="36" t="s">
        <v>98</v>
      </c>
      <c>
        <f>(M528*21)/100</f>
      </c>
      <c t="s">
        <v>28</v>
      </c>
    </row>
    <row r="529" spans="1:5" ht="25.5">
      <c r="A529" s="35" t="s">
        <v>55</v>
      </c>
      <c r="E529" s="39" t="s">
        <v>7190</v>
      </c>
    </row>
    <row r="530" spans="1:5" ht="12.75">
      <c r="A530" s="35" t="s">
        <v>56</v>
      </c>
      <c r="E530" s="40" t="s">
        <v>5</v>
      </c>
    </row>
    <row r="531" spans="1:5" ht="12.75">
      <c r="A531" t="s">
        <v>57</v>
      </c>
      <c r="E531" s="39" t="s">
        <v>5</v>
      </c>
    </row>
    <row r="532" spans="1:16" ht="12.75">
      <c r="A532" t="s">
        <v>50</v>
      </c>
      <c s="34" t="s">
        <v>2374</v>
      </c>
      <c s="34" t="s">
        <v>7378</v>
      </c>
      <c s="35" t="s">
        <v>5</v>
      </c>
      <c s="6" t="s">
        <v>7192</v>
      </c>
      <c s="36" t="s">
        <v>70</v>
      </c>
      <c s="37">
        <v>110</v>
      </c>
      <c s="36">
        <v>0</v>
      </c>
      <c s="36">
        <f>ROUND(G532*H532,6)</f>
      </c>
      <c r="L532" s="38">
        <v>0</v>
      </c>
      <c s="32">
        <f>ROUND(ROUND(L532,2)*ROUND(G532,3),2)</f>
      </c>
      <c s="36" t="s">
        <v>98</v>
      </c>
      <c>
        <f>(M532*21)/100</f>
      </c>
      <c t="s">
        <v>28</v>
      </c>
    </row>
    <row r="533" spans="1:5" ht="12.75">
      <c r="A533" s="35" t="s">
        <v>55</v>
      </c>
      <c r="E533" s="39" t="s">
        <v>7192</v>
      </c>
    </row>
    <row r="534" spans="1:5" ht="12.75">
      <c r="A534" s="35" t="s">
        <v>56</v>
      </c>
      <c r="E534" s="40" t="s">
        <v>5</v>
      </c>
    </row>
    <row r="535" spans="1:5" ht="12.75">
      <c r="A535" t="s">
        <v>57</v>
      </c>
      <c r="E535" s="39" t="s">
        <v>5</v>
      </c>
    </row>
    <row r="536" spans="1:16" ht="12.75">
      <c r="A536" t="s">
        <v>50</v>
      </c>
      <c s="34" t="s">
        <v>2378</v>
      </c>
      <c s="34" t="s">
        <v>7379</v>
      </c>
      <c s="35" t="s">
        <v>5</v>
      </c>
      <c s="6" t="s">
        <v>7194</v>
      </c>
      <c s="36" t="s">
        <v>7195</v>
      </c>
      <c s="37">
        <v>30</v>
      </c>
      <c s="36">
        <v>0</v>
      </c>
      <c s="36">
        <f>ROUND(G536*H536,6)</f>
      </c>
      <c r="L536" s="38">
        <v>0</v>
      </c>
      <c s="32">
        <f>ROUND(ROUND(L536,2)*ROUND(G536,3),2)</f>
      </c>
      <c s="36" t="s">
        <v>98</v>
      </c>
      <c>
        <f>(M536*21)/100</f>
      </c>
      <c t="s">
        <v>28</v>
      </c>
    </row>
    <row r="537" spans="1:5" ht="12.75">
      <c r="A537" s="35" t="s">
        <v>55</v>
      </c>
      <c r="E537" s="39" t="s">
        <v>7194</v>
      </c>
    </row>
    <row r="538" spans="1:5" ht="12.75">
      <c r="A538" s="35" t="s">
        <v>56</v>
      </c>
      <c r="E538" s="40" t="s">
        <v>5</v>
      </c>
    </row>
    <row r="539" spans="1:5" ht="12.75">
      <c r="A539" t="s">
        <v>57</v>
      </c>
      <c r="E539" s="39" t="s">
        <v>5</v>
      </c>
    </row>
    <row r="540" spans="1:16" ht="12.75">
      <c r="A540" t="s">
        <v>50</v>
      </c>
      <c s="34" t="s">
        <v>2382</v>
      </c>
      <c s="34" t="s">
        <v>7380</v>
      </c>
      <c s="35" t="s">
        <v>5</v>
      </c>
      <c s="6" t="s">
        <v>7199</v>
      </c>
      <c s="36" t="s">
        <v>7195</v>
      </c>
      <c s="37">
        <v>105</v>
      </c>
      <c s="36">
        <v>0</v>
      </c>
      <c s="36">
        <f>ROUND(G540*H540,6)</f>
      </c>
      <c r="L540" s="38">
        <v>0</v>
      </c>
      <c s="32">
        <f>ROUND(ROUND(L540,2)*ROUND(G540,3),2)</f>
      </c>
      <c s="36" t="s">
        <v>98</v>
      </c>
      <c>
        <f>(M540*21)/100</f>
      </c>
      <c t="s">
        <v>28</v>
      </c>
    </row>
    <row r="541" spans="1:5" ht="12.75">
      <c r="A541" s="35" t="s">
        <v>55</v>
      </c>
      <c r="E541" s="39" t="s">
        <v>7199</v>
      </c>
    </row>
    <row r="542" spans="1:5" ht="12.75">
      <c r="A542" s="35" t="s">
        <v>56</v>
      </c>
      <c r="E542" s="40" t="s">
        <v>5</v>
      </c>
    </row>
    <row r="543" spans="1:5" ht="12.75">
      <c r="A543" t="s">
        <v>57</v>
      </c>
      <c r="E543" s="39" t="s">
        <v>5</v>
      </c>
    </row>
    <row r="544" spans="1:16" ht="12.75">
      <c r="A544" t="s">
        <v>50</v>
      </c>
      <c s="34" t="s">
        <v>2484</v>
      </c>
      <c s="34" t="s">
        <v>7381</v>
      </c>
      <c s="35" t="s">
        <v>5</v>
      </c>
      <c s="6" t="s">
        <v>7201</v>
      </c>
      <c s="36" t="s">
        <v>7195</v>
      </c>
      <c s="37">
        <v>27</v>
      </c>
      <c s="36">
        <v>0</v>
      </c>
      <c s="36">
        <f>ROUND(G544*H544,6)</f>
      </c>
      <c r="L544" s="38">
        <v>0</v>
      </c>
      <c s="32">
        <f>ROUND(ROUND(L544,2)*ROUND(G544,3),2)</f>
      </c>
      <c s="36" t="s">
        <v>98</v>
      </c>
      <c>
        <f>(M544*21)/100</f>
      </c>
      <c t="s">
        <v>28</v>
      </c>
    </row>
    <row r="545" spans="1:5" ht="12.75">
      <c r="A545" s="35" t="s">
        <v>55</v>
      </c>
      <c r="E545" s="39" t="s">
        <v>7201</v>
      </c>
    </row>
    <row r="546" spans="1:5" ht="12.75">
      <c r="A546" s="35" t="s">
        <v>56</v>
      </c>
      <c r="E546" s="40" t="s">
        <v>5</v>
      </c>
    </row>
    <row r="547" spans="1:5" ht="12.75">
      <c r="A547" t="s">
        <v>57</v>
      </c>
      <c r="E547" s="39" t="s">
        <v>5</v>
      </c>
    </row>
    <row r="548" spans="1:16" ht="12.75">
      <c r="A548" t="s">
        <v>50</v>
      </c>
      <c s="34" t="s">
        <v>2488</v>
      </c>
      <c s="34" t="s">
        <v>7382</v>
      </c>
      <c s="35" t="s">
        <v>5</v>
      </c>
      <c s="6" t="s">
        <v>7203</v>
      </c>
      <c s="36" t="s">
        <v>7195</v>
      </c>
      <c s="37">
        <v>3</v>
      </c>
      <c s="36">
        <v>0</v>
      </c>
      <c s="36">
        <f>ROUND(G548*H548,6)</f>
      </c>
      <c r="L548" s="38">
        <v>0</v>
      </c>
      <c s="32">
        <f>ROUND(ROUND(L548,2)*ROUND(G548,3),2)</f>
      </c>
      <c s="36" t="s">
        <v>98</v>
      </c>
      <c>
        <f>(M548*21)/100</f>
      </c>
      <c t="s">
        <v>28</v>
      </c>
    </row>
    <row r="549" spans="1:5" ht="12.75">
      <c r="A549" s="35" t="s">
        <v>55</v>
      </c>
      <c r="E549" s="39" t="s">
        <v>7203</v>
      </c>
    </row>
    <row r="550" spans="1:5" ht="12.75">
      <c r="A550" s="35" t="s">
        <v>56</v>
      </c>
      <c r="E550" s="40" t="s">
        <v>5</v>
      </c>
    </row>
    <row r="551" spans="1:5" ht="12.75">
      <c r="A551" t="s">
        <v>57</v>
      </c>
      <c r="E551" s="39" t="s">
        <v>5</v>
      </c>
    </row>
    <row r="552" spans="1:16" ht="12.75">
      <c r="A552" t="s">
        <v>50</v>
      </c>
      <c s="34" t="s">
        <v>2492</v>
      </c>
      <c s="34" t="s">
        <v>7383</v>
      </c>
      <c s="35" t="s">
        <v>5</v>
      </c>
      <c s="6" t="s">
        <v>7384</v>
      </c>
      <c s="36" t="s">
        <v>7206</v>
      </c>
      <c s="37">
        <v>1</v>
      </c>
      <c s="36">
        <v>0</v>
      </c>
      <c s="36">
        <f>ROUND(G552*H552,6)</f>
      </c>
      <c r="L552" s="38">
        <v>0</v>
      </c>
      <c s="32">
        <f>ROUND(ROUND(L552,2)*ROUND(G552,3),2)</f>
      </c>
      <c s="36" t="s">
        <v>98</v>
      </c>
      <c>
        <f>(M552*21)/100</f>
      </c>
      <c t="s">
        <v>28</v>
      </c>
    </row>
    <row r="553" spans="1:5" ht="12.75">
      <c r="A553" s="35" t="s">
        <v>55</v>
      </c>
      <c r="E553" s="39" t="s">
        <v>7384</v>
      </c>
    </row>
    <row r="554" spans="1:5" ht="12.75">
      <c r="A554" s="35" t="s">
        <v>56</v>
      </c>
      <c r="E554" s="40" t="s">
        <v>5</v>
      </c>
    </row>
    <row r="555" spans="1:5" ht="12.75">
      <c r="A555" t="s">
        <v>57</v>
      </c>
      <c r="E555" s="39" t="s">
        <v>5</v>
      </c>
    </row>
    <row r="556" spans="1:16" ht="12.75">
      <c r="A556" t="s">
        <v>50</v>
      </c>
      <c s="34" t="s">
        <v>2496</v>
      </c>
      <c s="34" t="s">
        <v>7385</v>
      </c>
      <c s="35" t="s">
        <v>5</v>
      </c>
      <c s="6" t="s">
        <v>7320</v>
      </c>
      <c s="36" t="s">
        <v>7206</v>
      </c>
      <c s="37">
        <v>2</v>
      </c>
      <c s="36">
        <v>0</v>
      </c>
      <c s="36">
        <f>ROUND(G556*H556,6)</f>
      </c>
      <c r="L556" s="38">
        <v>0</v>
      </c>
      <c s="32">
        <f>ROUND(ROUND(L556,2)*ROUND(G556,3),2)</f>
      </c>
      <c s="36" t="s">
        <v>98</v>
      </c>
      <c>
        <f>(M556*21)/100</f>
      </c>
      <c t="s">
        <v>28</v>
      </c>
    </row>
    <row r="557" spans="1:5" ht="12.75">
      <c r="A557" s="35" t="s">
        <v>55</v>
      </c>
      <c r="E557" s="39" t="s">
        <v>7320</v>
      </c>
    </row>
    <row r="558" spans="1:5" ht="12.75">
      <c r="A558" s="35" t="s">
        <v>56</v>
      </c>
      <c r="E558" s="40" t="s">
        <v>5</v>
      </c>
    </row>
    <row r="559" spans="1:5" ht="12.75">
      <c r="A559" t="s">
        <v>57</v>
      </c>
      <c r="E559" s="39" t="s">
        <v>5</v>
      </c>
    </row>
    <row r="560" spans="1:16" ht="12.75">
      <c r="A560" t="s">
        <v>50</v>
      </c>
      <c s="34" t="s">
        <v>2499</v>
      </c>
      <c s="34" t="s">
        <v>7386</v>
      </c>
      <c s="35" t="s">
        <v>5</v>
      </c>
      <c s="6" t="s">
        <v>7205</v>
      </c>
      <c s="36" t="s">
        <v>7206</v>
      </c>
      <c s="37">
        <v>1</v>
      </c>
      <c s="36">
        <v>0</v>
      </c>
      <c s="36">
        <f>ROUND(G560*H560,6)</f>
      </c>
      <c r="L560" s="38">
        <v>0</v>
      </c>
      <c s="32">
        <f>ROUND(ROUND(L560,2)*ROUND(G560,3),2)</f>
      </c>
      <c s="36" t="s">
        <v>98</v>
      </c>
      <c>
        <f>(M560*21)/100</f>
      </c>
      <c t="s">
        <v>28</v>
      </c>
    </row>
    <row r="561" spans="1:5" ht="12.75">
      <c r="A561" s="35" t="s">
        <v>55</v>
      </c>
      <c r="E561" s="39" t="s">
        <v>7205</v>
      </c>
    </row>
    <row r="562" spans="1:5" ht="12.75">
      <c r="A562" s="35" t="s">
        <v>56</v>
      </c>
      <c r="E562" s="40" t="s">
        <v>5</v>
      </c>
    </row>
    <row r="563" spans="1:5" ht="12.75">
      <c r="A563" t="s">
        <v>57</v>
      </c>
      <c r="E563" s="39" t="s">
        <v>5</v>
      </c>
    </row>
    <row r="564" spans="1:16" ht="12.75">
      <c r="A564" t="s">
        <v>50</v>
      </c>
      <c s="34" t="s">
        <v>2503</v>
      </c>
      <c s="34" t="s">
        <v>7387</v>
      </c>
      <c s="35" t="s">
        <v>5</v>
      </c>
      <c s="6" t="s">
        <v>7208</v>
      </c>
      <c s="36" t="s">
        <v>7206</v>
      </c>
      <c s="37">
        <v>1</v>
      </c>
      <c s="36">
        <v>0</v>
      </c>
      <c s="36">
        <f>ROUND(G564*H564,6)</f>
      </c>
      <c r="L564" s="38">
        <v>0</v>
      </c>
      <c s="32">
        <f>ROUND(ROUND(L564,2)*ROUND(G564,3),2)</f>
      </c>
      <c s="36" t="s">
        <v>98</v>
      </c>
      <c>
        <f>(M564*21)/100</f>
      </c>
      <c t="s">
        <v>28</v>
      </c>
    </row>
    <row r="565" spans="1:5" ht="12.75">
      <c r="A565" s="35" t="s">
        <v>55</v>
      </c>
      <c r="E565" s="39" t="s">
        <v>7208</v>
      </c>
    </row>
    <row r="566" spans="1:5" ht="12.75">
      <c r="A566" s="35" t="s">
        <v>56</v>
      </c>
      <c r="E566" s="40" t="s">
        <v>5</v>
      </c>
    </row>
    <row r="567" spans="1:5" ht="12.75">
      <c r="A567" t="s">
        <v>57</v>
      </c>
      <c r="E567" s="39" t="s">
        <v>5</v>
      </c>
    </row>
    <row r="568" spans="1:16" ht="25.5">
      <c r="A568" t="s">
        <v>50</v>
      </c>
      <c s="34" t="s">
        <v>2507</v>
      </c>
      <c s="34" t="s">
        <v>7388</v>
      </c>
      <c s="35" t="s">
        <v>5</v>
      </c>
      <c s="6" t="s">
        <v>7210</v>
      </c>
      <c s="36" t="s">
        <v>70</v>
      </c>
      <c s="37">
        <v>105</v>
      </c>
      <c s="36">
        <v>0</v>
      </c>
      <c s="36">
        <f>ROUND(G568*H568,6)</f>
      </c>
      <c r="L568" s="38">
        <v>0</v>
      </c>
      <c s="32">
        <f>ROUND(ROUND(L568,2)*ROUND(G568,3),2)</f>
      </c>
      <c s="36" t="s">
        <v>98</v>
      </c>
      <c>
        <f>(M568*21)/100</f>
      </c>
      <c t="s">
        <v>28</v>
      </c>
    </row>
    <row r="569" spans="1:5" ht="25.5">
      <c r="A569" s="35" t="s">
        <v>55</v>
      </c>
      <c r="E569" s="39" t="s">
        <v>7210</v>
      </c>
    </row>
    <row r="570" spans="1:5" ht="12.75">
      <c r="A570" s="35" t="s">
        <v>56</v>
      </c>
      <c r="E570" s="40" t="s">
        <v>5</v>
      </c>
    </row>
    <row r="571" spans="1:5" ht="12.75">
      <c r="A571" t="s">
        <v>57</v>
      </c>
      <c r="E571" s="39" t="s">
        <v>5</v>
      </c>
    </row>
    <row r="572" spans="1:13" ht="12.75">
      <c r="A572" t="s">
        <v>47</v>
      </c>
      <c r="C572" s="31" t="s">
        <v>7389</v>
      </c>
      <c r="E572" s="33" t="s">
        <v>7390</v>
      </c>
      <c r="J572" s="32">
        <f>0</f>
      </c>
      <c s="32">
        <f>0</f>
      </c>
      <c s="32">
        <f>0+L573+L577+L581+L585+L589+L593+L597</f>
      </c>
      <c s="32">
        <f>0+M573+M577+M581+M585+M589+M593+M597</f>
      </c>
    </row>
    <row r="573" spans="1:16" ht="25.5">
      <c r="A573" t="s">
        <v>50</v>
      </c>
      <c s="34" t="s">
        <v>2510</v>
      </c>
      <c s="34" t="s">
        <v>7391</v>
      </c>
      <c s="35" t="s">
        <v>5</v>
      </c>
      <c s="6" t="s">
        <v>7392</v>
      </c>
      <c s="36" t="s">
        <v>228</v>
      </c>
      <c s="37">
        <v>1</v>
      </c>
      <c s="36">
        <v>0</v>
      </c>
      <c s="36">
        <f>ROUND(G573*H573,6)</f>
      </c>
      <c r="L573" s="38">
        <v>0</v>
      </c>
      <c s="32">
        <f>ROUND(ROUND(L573,2)*ROUND(G573,3),2)</f>
      </c>
      <c s="36" t="s">
        <v>98</v>
      </c>
      <c>
        <f>(M573*21)/100</f>
      </c>
      <c t="s">
        <v>28</v>
      </c>
    </row>
    <row r="574" spans="1:5" ht="25.5">
      <c r="A574" s="35" t="s">
        <v>55</v>
      </c>
      <c r="E574" s="39" t="s">
        <v>7392</v>
      </c>
    </row>
    <row r="575" spans="1:5" ht="12.75">
      <c r="A575" s="35" t="s">
        <v>56</v>
      </c>
      <c r="E575" s="40" t="s">
        <v>5</v>
      </c>
    </row>
    <row r="576" spans="1:5" ht="12.75">
      <c r="A576" t="s">
        <v>57</v>
      </c>
      <c r="E576" s="39" t="s">
        <v>5</v>
      </c>
    </row>
    <row r="577" spans="1:16" ht="25.5">
      <c r="A577" t="s">
        <v>50</v>
      </c>
      <c s="34" t="s">
        <v>2514</v>
      </c>
      <c s="34" t="s">
        <v>7393</v>
      </c>
      <c s="35" t="s">
        <v>5</v>
      </c>
      <c s="6" t="s">
        <v>7216</v>
      </c>
      <c s="36" t="s">
        <v>228</v>
      </c>
      <c s="37">
        <v>1</v>
      </c>
      <c s="36">
        <v>0</v>
      </c>
      <c s="36">
        <f>ROUND(G577*H577,6)</f>
      </c>
      <c r="L577" s="38">
        <v>0</v>
      </c>
      <c s="32">
        <f>ROUND(ROUND(L577,2)*ROUND(G577,3),2)</f>
      </c>
      <c s="36" t="s">
        <v>98</v>
      </c>
      <c>
        <f>(M577*21)/100</f>
      </c>
      <c t="s">
        <v>28</v>
      </c>
    </row>
    <row r="578" spans="1:5" ht="25.5">
      <c r="A578" s="35" t="s">
        <v>55</v>
      </c>
      <c r="E578" s="39" t="s">
        <v>7216</v>
      </c>
    </row>
    <row r="579" spans="1:5" ht="12.75">
      <c r="A579" s="35" t="s">
        <v>56</v>
      </c>
      <c r="E579" s="40" t="s">
        <v>5</v>
      </c>
    </row>
    <row r="580" spans="1:5" ht="12.75">
      <c r="A580" t="s">
        <v>57</v>
      </c>
      <c r="E580" s="39" t="s">
        <v>5</v>
      </c>
    </row>
    <row r="581" spans="1:16" ht="25.5">
      <c r="A581" t="s">
        <v>50</v>
      </c>
      <c s="34" t="s">
        <v>2518</v>
      </c>
      <c s="34" t="s">
        <v>7394</v>
      </c>
      <c s="35" t="s">
        <v>5</v>
      </c>
      <c s="6" t="s">
        <v>7218</v>
      </c>
      <c s="36" t="s">
        <v>228</v>
      </c>
      <c s="37">
        <v>1</v>
      </c>
      <c s="36">
        <v>0</v>
      </c>
      <c s="36">
        <f>ROUND(G581*H581,6)</f>
      </c>
      <c r="L581" s="38">
        <v>0</v>
      </c>
      <c s="32">
        <f>ROUND(ROUND(L581,2)*ROUND(G581,3),2)</f>
      </c>
      <c s="36" t="s">
        <v>98</v>
      </c>
      <c>
        <f>(M581*21)/100</f>
      </c>
      <c t="s">
        <v>28</v>
      </c>
    </row>
    <row r="582" spans="1:5" ht="25.5">
      <c r="A582" s="35" t="s">
        <v>55</v>
      </c>
      <c r="E582" s="39" t="s">
        <v>7218</v>
      </c>
    </row>
    <row r="583" spans="1:5" ht="12.75">
      <c r="A583" s="35" t="s">
        <v>56</v>
      </c>
      <c r="E583" s="40" t="s">
        <v>5</v>
      </c>
    </row>
    <row r="584" spans="1:5" ht="12.75">
      <c r="A584" t="s">
        <v>57</v>
      </c>
      <c r="E584" s="39" t="s">
        <v>5</v>
      </c>
    </row>
    <row r="585" spans="1:16" ht="25.5">
      <c r="A585" t="s">
        <v>50</v>
      </c>
      <c s="34" t="s">
        <v>2521</v>
      </c>
      <c s="34" t="s">
        <v>7395</v>
      </c>
      <c s="35" t="s">
        <v>5</v>
      </c>
      <c s="6" t="s">
        <v>7220</v>
      </c>
      <c s="36" t="s">
        <v>228</v>
      </c>
      <c s="37">
        <v>1</v>
      </c>
      <c s="36">
        <v>0</v>
      </c>
      <c s="36">
        <f>ROUND(G585*H585,6)</f>
      </c>
      <c r="L585" s="38">
        <v>0</v>
      </c>
      <c s="32">
        <f>ROUND(ROUND(L585,2)*ROUND(G585,3),2)</f>
      </c>
      <c s="36" t="s">
        <v>98</v>
      </c>
      <c>
        <f>(M585*21)/100</f>
      </c>
      <c t="s">
        <v>28</v>
      </c>
    </row>
    <row r="586" spans="1:5" ht="25.5">
      <c r="A586" s="35" t="s">
        <v>55</v>
      </c>
      <c r="E586" s="39" t="s">
        <v>7220</v>
      </c>
    </row>
    <row r="587" spans="1:5" ht="12.75">
      <c r="A587" s="35" t="s">
        <v>56</v>
      </c>
      <c r="E587" s="40" t="s">
        <v>5</v>
      </c>
    </row>
    <row r="588" spans="1:5" ht="12.75">
      <c r="A588" t="s">
        <v>57</v>
      </c>
      <c r="E588" s="39" t="s">
        <v>5</v>
      </c>
    </row>
    <row r="589" spans="1:16" ht="12.75">
      <c r="A589" t="s">
        <v>50</v>
      </c>
      <c s="34" t="s">
        <v>2525</v>
      </c>
      <c s="34" t="s">
        <v>7396</v>
      </c>
      <c s="35" t="s">
        <v>5</v>
      </c>
      <c s="6" t="s">
        <v>7222</v>
      </c>
      <c s="36" t="s">
        <v>7195</v>
      </c>
      <c s="37">
        <v>7</v>
      </c>
      <c s="36">
        <v>0</v>
      </c>
      <c s="36">
        <f>ROUND(G589*H589,6)</f>
      </c>
      <c r="L589" s="38">
        <v>0</v>
      </c>
      <c s="32">
        <f>ROUND(ROUND(L589,2)*ROUND(G589,3),2)</f>
      </c>
      <c s="36" t="s">
        <v>98</v>
      </c>
      <c>
        <f>(M589*21)/100</f>
      </c>
      <c t="s">
        <v>28</v>
      </c>
    </row>
    <row r="590" spans="1:5" ht="12.75">
      <c r="A590" s="35" t="s">
        <v>55</v>
      </c>
      <c r="E590" s="39" t="s">
        <v>7222</v>
      </c>
    </row>
    <row r="591" spans="1:5" ht="12.75">
      <c r="A591" s="35" t="s">
        <v>56</v>
      </c>
      <c r="E591" s="40" t="s">
        <v>5</v>
      </c>
    </row>
    <row r="592" spans="1:5" ht="12.75">
      <c r="A592" t="s">
        <v>57</v>
      </c>
      <c r="E592" s="39" t="s">
        <v>5</v>
      </c>
    </row>
    <row r="593" spans="1:16" ht="12.75">
      <c r="A593" t="s">
        <v>50</v>
      </c>
      <c s="34" t="s">
        <v>2528</v>
      </c>
      <c s="34" t="s">
        <v>7397</v>
      </c>
      <c s="35" t="s">
        <v>5</v>
      </c>
      <c s="6" t="s">
        <v>7224</v>
      </c>
      <c s="36" t="s">
        <v>7195</v>
      </c>
      <c s="37">
        <v>1</v>
      </c>
      <c s="36">
        <v>0</v>
      </c>
      <c s="36">
        <f>ROUND(G593*H593,6)</f>
      </c>
      <c r="L593" s="38">
        <v>0</v>
      </c>
      <c s="32">
        <f>ROUND(ROUND(L593,2)*ROUND(G593,3),2)</f>
      </c>
      <c s="36" t="s">
        <v>98</v>
      </c>
      <c>
        <f>(M593*21)/100</f>
      </c>
      <c t="s">
        <v>28</v>
      </c>
    </row>
    <row r="594" spans="1:5" ht="12.75">
      <c r="A594" s="35" t="s">
        <v>55</v>
      </c>
      <c r="E594" s="39" t="s">
        <v>7224</v>
      </c>
    </row>
    <row r="595" spans="1:5" ht="12.75">
      <c r="A595" s="35" t="s">
        <v>56</v>
      </c>
      <c r="E595" s="40" t="s">
        <v>5</v>
      </c>
    </row>
    <row r="596" spans="1:5" ht="12.75">
      <c r="A596" t="s">
        <v>57</v>
      </c>
      <c r="E596" s="39" t="s">
        <v>5</v>
      </c>
    </row>
    <row r="597" spans="1:16" ht="25.5">
      <c r="A597" t="s">
        <v>50</v>
      </c>
      <c s="34" t="s">
        <v>2531</v>
      </c>
      <c s="34" t="s">
        <v>7398</v>
      </c>
      <c s="35" t="s">
        <v>5</v>
      </c>
      <c s="6" t="s">
        <v>7226</v>
      </c>
      <c s="36" t="s">
        <v>228</v>
      </c>
      <c s="37">
        <v>1</v>
      </c>
      <c s="36">
        <v>0</v>
      </c>
      <c s="36">
        <f>ROUND(G597*H597,6)</f>
      </c>
      <c r="L597" s="38">
        <v>0</v>
      </c>
      <c s="32">
        <f>ROUND(ROUND(L597,2)*ROUND(G597,3),2)</f>
      </c>
      <c s="36" t="s">
        <v>98</v>
      </c>
      <c>
        <f>(M597*21)/100</f>
      </c>
      <c t="s">
        <v>28</v>
      </c>
    </row>
    <row r="598" spans="1:5" ht="25.5">
      <c r="A598" s="35" t="s">
        <v>55</v>
      </c>
      <c r="E598" s="39" t="s">
        <v>7226</v>
      </c>
    </row>
    <row r="599" spans="1:5" ht="12.75">
      <c r="A599" s="35" t="s">
        <v>56</v>
      </c>
      <c r="E599" s="40" t="s">
        <v>5</v>
      </c>
    </row>
    <row r="600" spans="1:5" ht="12.75">
      <c r="A600" t="s">
        <v>57</v>
      </c>
      <c r="E600" s="39" t="s">
        <v>5</v>
      </c>
    </row>
    <row r="601" spans="1:13" ht="12.75">
      <c r="A601" t="s">
        <v>47</v>
      </c>
      <c r="C601" s="31" t="s">
        <v>7399</v>
      </c>
      <c r="E601" s="33" t="s">
        <v>7400</v>
      </c>
      <c r="J601" s="32">
        <f>0</f>
      </c>
      <c s="32">
        <f>0</f>
      </c>
      <c s="32">
        <f>0+L602+L606+L610+L614+L618+L622+L626+L630+L634+L638+L642+L646+L650+L654+L658+L662+L666+L670+L674+L678+L682+L686+L690+L694+L698+L702+L706+L710+L714+L718+L722+L726+L730+L734+L738+L742</f>
      </c>
      <c s="32">
        <f>0+M602+M606+M610+M614+M618+M622+M626+M630+M634+M638+M642+M646+M650+M654+M658+M662+M666+M670+M674+M678+M682+M686+M690+M694+M698+M702+M706+M710+M714+M718+M722+M726+M730+M734+M738+M742</f>
      </c>
    </row>
    <row r="602" spans="1:16" ht="25.5">
      <c r="A602" t="s">
        <v>50</v>
      </c>
      <c s="34" t="s">
        <v>2535</v>
      </c>
      <c s="34" t="s">
        <v>7401</v>
      </c>
      <c s="35" t="s">
        <v>5</v>
      </c>
      <c s="6" t="s">
        <v>7150</v>
      </c>
      <c s="36" t="s">
        <v>228</v>
      </c>
      <c s="37">
        <v>1</v>
      </c>
      <c s="36">
        <v>0</v>
      </c>
      <c s="36">
        <f>ROUND(G602*H602,6)</f>
      </c>
      <c r="L602" s="38">
        <v>0</v>
      </c>
      <c s="32">
        <f>ROUND(ROUND(L602,2)*ROUND(G602,3),2)</f>
      </c>
      <c s="36" t="s">
        <v>98</v>
      </c>
      <c>
        <f>(M602*21)/100</f>
      </c>
      <c t="s">
        <v>28</v>
      </c>
    </row>
    <row r="603" spans="1:5" ht="25.5">
      <c r="A603" s="35" t="s">
        <v>55</v>
      </c>
      <c r="E603" s="39" t="s">
        <v>7150</v>
      </c>
    </row>
    <row r="604" spans="1:5" ht="12.75">
      <c r="A604" s="35" t="s">
        <v>56</v>
      </c>
      <c r="E604" s="40" t="s">
        <v>5</v>
      </c>
    </row>
    <row r="605" spans="1:5" ht="12.75">
      <c r="A605" t="s">
        <v>57</v>
      </c>
      <c r="E605" s="39" t="s">
        <v>5</v>
      </c>
    </row>
    <row r="606" spans="1:16" ht="12.75">
      <c r="A606" t="s">
        <v>50</v>
      </c>
      <c s="34" t="s">
        <v>2539</v>
      </c>
      <c s="34" t="s">
        <v>7402</v>
      </c>
      <c s="35" t="s">
        <v>5</v>
      </c>
      <c s="6" t="s">
        <v>7338</v>
      </c>
      <c s="36" t="s">
        <v>228</v>
      </c>
      <c s="37">
        <v>2</v>
      </c>
      <c s="36">
        <v>0</v>
      </c>
      <c s="36">
        <f>ROUND(G606*H606,6)</f>
      </c>
      <c r="L606" s="38">
        <v>0</v>
      </c>
      <c s="32">
        <f>ROUND(ROUND(L606,2)*ROUND(G606,3),2)</f>
      </c>
      <c s="36" t="s">
        <v>98</v>
      </c>
      <c>
        <f>(M606*21)/100</f>
      </c>
      <c t="s">
        <v>28</v>
      </c>
    </row>
    <row r="607" spans="1:5" ht="12.75">
      <c r="A607" s="35" t="s">
        <v>55</v>
      </c>
      <c r="E607" s="39" t="s">
        <v>7338</v>
      </c>
    </row>
    <row r="608" spans="1:5" ht="12.75">
      <c r="A608" s="35" t="s">
        <v>56</v>
      </c>
      <c r="E608" s="40" t="s">
        <v>5</v>
      </c>
    </row>
    <row r="609" spans="1:5" ht="12.75">
      <c r="A609" t="s">
        <v>57</v>
      </c>
      <c r="E609" s="39" t="s">
        <v>5</v>
      </c>
    </row>
    <row r="610" spans="1:16" ht="25.5">
      <c r="A610" t="s">
        <v>50</v>
      </c>
      <c s="34" t="s">
        <v>2542</v>
      </c>
      <c s="34" t="s">
        <v>7403</v>
      </c>
      <c s="35" t="s">
        <v>5</v>
      </c>
      <c s="6" t="s">
        <v>7281</v>
      </c>
      <c s="36" t="s">
        <v>228</v>
      </c>
      <c s="37">
        <v>4</v>
      </c>
      <c s="36">
        <v>0</v>
      </c>
      <c s="36">
        <f>ROUND(G610*H610,6)</f>
      </c>
      <c r="L610" s="38">
        <v>0</v>
      </c>
      <c s="32">
        <f>ROUND(ROUND(L610,2)*ROUND(G610,3),2)</f>
      </c>
      <c s="36" t="s">
        <v>98</v>
      </c>
      <c>
        <f>(M610*21)/100</f>
      </c>
      <c t="s">
        <v>28</v>
      </c>
    </row>
    <row r="611" spans="1:5" ht="25.5">
      <c r="A611" s="35" t="s">
        <v>55</v>
      </c>
      <c r="E611" s="39" t="s">
        <v>7281</v>
      </c>
    </row>
    <row r="612" spans="1:5" ht="12.75">
      <c r="A612" s="35" t="s">
        <v>56</v>
      </c>
      <c r="E612" s="40" t="s">
        <v>5</v>
      </c>
    </row>
    <row r="613" spans="1:5" ht="12.75">
      <c r="A613" t="s">
        <v>57</v>
      </c>
      <c r="E613" s="39" t="s">
        <v>5</v>
      </c>
    </row>
    <row r="614" spans="1:16" ht="25.5">
      <c r="A614" t="s">
        <v>50</v>
      </c>
      <c s="34" t="s">
        <v>2545</v>
      </c>
      <c s="34" t="s">
        <v>7404</v>
      </c>
      <c s="35" t="s">
        <v>5</v>
      </c>
      <c s="6" t="s">
        <v>7341</v>
      </c>
      <c s="36" t="s">
        <v>228</v>
      </c>
      <c s="37">
        <v>2</v>
      </c>
      <c s="36">
        <v>0</v>
      </c>
      <c s="36">
        <f>ROUND(G614*H614,6)</f>
      </c>
      <c r="L614" s="38">
        <v>0</v>
      </c>
      <c s="32">
        <f>ROUND(ROUND(L614,2)*ROUND(G614,3),2)</f>
      </c>
      <c s="36" t="s">
        <v>98</v>
      </c>
      <c>
        <f>(M614*21)/100</f>
      </c>
      <c t="s">
        <v>28</v>
      </c>
    </row>
    <row r="615" spans="1:5" ht="25.5">
      <c r="A615" s="35" t="s">
        <v>55</v>
      </c>
      <c r="E615" s="39" t="s">
        <v>7341</v>
      </c>
    </row>
    <row r="616" spans="1:5" ht="12.75">
      <c r="A616" s="35" t="s">
        <v>56</v>
      </c>
      <c r="E616" s="40" t="s">
        <v>5</v>
      </c>
    </row>
    <row r="617" spans="1:5" ht="12.75">
      <c r="A617" t="s">
        <v>57</v>
      </c>
      <c r="E617" s="39" t="s">
        <v>5</v>
      </c>
    </row>
    <row r="618" spans="1:16" ht="12.75">
      <c r="A618" t="s">
        <v>50</v>
      </c>
      <c s="34" t="s">
        <v>2549</v>
      </c>
      <c s="34" t="s">
        <v>7405</v>
      </c>
      <c s="35" t="s">
        <v>5</v>
      </c>
      <c s="6" t="s">
        <v>7406</v>
      </c>
      <c s="36" t="s">
        <v>228</v>
      </c>
      <c s="37">
        <v>2</v>
      </c>
      <c s="36">
        <v>0</v>
      </c>
      <c s="36">
        <f>ROUND(G618*H618,6)</f>
      </c>
      <c r="L618" s="38">
        <v>0</v>
      </c>
      <c s="32">
        <f>ROUND(ROUND(L618,2)*ROUND(G618,3),2)</f>
      </c>
      <c s="36" t="s">
        <v>98</v>
      </c>
      <c>
        <f>(M618*21)/100</f>
      </c>
      <c t="s">
        <v>28</v>
      </c>
    </row>
    <row r="619" spans="1:5" ht="12.75">
      <c r="A619" s="35" t="s">
        <v>55</v>
      </c>
      <c r="E619" s="39" t="s">
        <v>7406</v>
      </c>
    </row>
    <row r="620" spans="1:5" ht="12.75">
      <c r="A620" s="35" t="s">
        <v>56</v>
      </c>
      <c r="E620" s="40" t="s">
        <v>5</v>
      </c>
    </row>
    <row r="621" spans="1:5" ht="12.75">
      <c r="A621" t="s">
        <v>57</v>
      </c>
      <c r="E621" s="39" t="s">
        <v>5</v>
      </c>
    </row>
    <row r="622" spans="1:16" ht="25.5">
      <c r="A622" t="s">
        <v>50</v>
      </c>
      <c s="34" t="s">
        <v>2552</v>
      </c>
      <c s="34" t="s">
        <v>7407</v>
      </c>
      <c s="35" t="s">
        <v>5</v>
      </c>
      <c s="6" t="s">
        <v>7408</v>
      </c>
      <c s="36" t="s">
        <v>228</v>
      </c>
      <c s="37">
        <v>2</v>
      </c>
      <c s="36">
        <v>0</v>
      </c>
      <c s="36">
        <f>ROUND(G622*H622,6)</f>
      </c>
      <c r="L622" s="38">
        <v>0</v>
      </c>
      <c s="32">
        <f>ROUND(ROUND(L622,2)*ROUND(G622,3),2)</f>
      </c>
      <c s="36" t="s">
        <v>98</v>
      </c>
      <c>
        <f>(M622*21)/100</f>
      </c>
      <c t="s">
        <v>28</v>
      </c>
    </row>
    <row r="623" spans="1:5" ht="25.5">
      <c r="A623" s="35" t="s">
        <v>55</v>
      </c>
      <c r="E623" s="39" t="s">
        <v>7408</v>
      </c>
    </row>
    <row r="624" spans="1:5" ht="12.75">
      <c r="A624" s="35" t="s">
        <v>56</v>
      </c>
      <c r="E624" s="40" t="s">
        <v>5</v>
      </c>
    </row>
    <row r="625" spans="1:5" ht="12.75">
      <c r="A625" t="s">
        <v>57</v>
      </c>
      <c r="E625" s="39" t="s">
        <v>5</v>
      </c>
    </row>
    <row r="626" spans="1:16" ht="25.5">
      <c r="A626" t="s">
        <v>50</v>
      </c>
      <c s="34" t="s">
        <v>2556</v>
      </c>
      <c s="34" t="s">
        <v>7409</v>
      </c>
      <c s="35" t="s">
        <v>5</v>
      </c>
      <c s="6" t="s">
        <v>7410</v>
      </c>
      <c s="36" t="s">
        <v>228</v>
      </c>
      <c s="37">
        <v>3</v>
      </c>
      <c s="36">
        <v>0</v>
      </c>
      <c s="36">
        <f>ROUND(G626*H626,6)</f>
      </c>
      <c r="L626" s="38">
        <v>0</v>
      </c>
      <c s="32">
        <f>ROUND(ROUND(L626,2)*ROUND(G626,3),2)</f>
      </c>
      <c s="36" t="s">
        <v>98</v>
      </c>
      <c>
        <f>(M626*21)/100</f>
      </c>
      <c t="s">
        <v>28</v>
      </c>
    </row>
    <row r="627" spans="1:5" ht="25.5">
      <c r="A627" s="35" t="s">
        <v>55</v>
      </c>
      <c r="E627" s="39" t="s">
        <v>7410</v>
      </c>
    </row>
    <row r="628" spans="1:5" ht="12.75">
      <c r="A628" s="35" t="s">
        <v>56</v>
      </c>
      <c r="E628" s="40" t="s">
        <v>5</v>
      </c>
    </row>
    <row r="629" spans="1:5" ht="12.75">
      <c r="A629" t="s">
        <v>57</v>
      </c>
      <c r="E629" s="39" t="s">
        <v>5</v>
      </c>
    </row>
    <row r="630" spans="1:16" ht="25.5">
      <c r="A630" t="s">
        <v>50</v>
      </c>
      <c s="34" t="s">
        <v>2560</v>
      </c>
      <c s="34" t="s">
        <v>7411</v>
      </c>
      <c s="35" t="s">
        <v>5</v>
      </c>
      <c s="6" t="s">
        <v>7287</v>
      </c>
      <c s="36" t="s">
        <v>228</v>
      </c>
      <c s="37">
        <v>3</v>
      </c>
      <c s="36">
        <v>0</v>
      </c>
      <c s="36">
        <f>ROUND(G630*H630,6)</f>
      </c>
      <c r="L630" s="38">
        <v>0</v>
      </c>
      <c s="32">
        <f>ROUND(ROUND(L630,2)*ROUND(G630,3),2)</f>
      </c>
      <c s="36" t="s">
        <v>98</v>
      </c>
      <c>
        <f>(M630*21)/100</f>
      </c>
      <c t="s">
        <v>28</v>
      </c>
    </row>
    <row r="631" spans="1:5" ht="25.5">
      <c r="A631" s="35" t="s">
        <v>55</v>
      </c>
      <c r="E631" s="39" t="s">
        <v>7287</v>
      </c>
    </row>
    <row r="632" spans="1:5" ht="12.75">
      <c r="A632" s="35" t="s">
        <v>56</v>
      </c>
      <c r="E632" s="40" t="s">
        <v>5</v>
      </c>
    </row>
    <row r="633" spans="1:5" ht="12.75">
      <c r="A633" t="s">
        <v>57</v>
      </c>
      <c r="E633" s="39" t="s">
        <v>5</v>
      </c>
    </row>
    <row r="634" spans="1:16" ht="25.5">
      <c r="A634" t="s">
        <v>50</v>
      </c>
      <c s="34" t="s">
        <v>2564</v>
      </c>
      <c s="34" t="s">
        <v>7412</v>
      </c>
      <c s="35" t="s">
        <v>5</v>
      </c>
      <c s="6" t="s">
        <v>7413</v>
      </c>
      <c s="36" t="s">
        <v>228</v>
      </c>
      <c s="37">
        <v>3</v>
      </c>
      <c s="36">
        <v>0</v>
      </c>
      <c s="36">
        <f>ROUND(G634*H634,6)</f>
      </c>
      <c r="L634" s="38">
        <v>0</v>
      </c>
      <c s="32">
        <f>ROUND(ROUND(L634,2)*ROUND(G634,3),2)</f>
      </c>
      <c s="36" t="s">
        <v>98</v>
      </c>
      <c>
        <f>(M634*21)/100</f>
      </c>
      <c t="s">
        <v>28</v>
      </c>
    </row>
    <row r="635" spans="1:5" ht="25.5">
      <c r="A635" s="35" t="s">
        <v>55</v>
      </c>
      <c r="E635" s="39" t="s">
        <v>7413</v>
      </c>
    </row>
    <row r="636" spans="1:5" ht="12.75">
      <c r="A636" s="35" t="s">
        <v>56</v>
      </c>
      <c r="E636" s="40" t="s">
        <v>5</v>
      </c>
    </row>
    <row r="637" spans="1:5" ht="12.75">
      <c r="A637" t="s">
        <v>57</v>
      </c>
      <c r="E637" s="39" t="s">
        <v>5</v>
      </c>
    </row>
    <row r="638" spans="1:16" ht="12.75">
      <c r="A638" t="s">
        <v>50</v>
      </c>
      <c s="34" t="s">
        <v>2567</v>
      </c>
      <c s="34" t="s">
        <v>7414</v>
      </c>
      <c s="35" t="s">
        <v>5</v>
      </c>
      <c s="6" t="s">
        <v>7415</v>
      </c>
      <c s="36" t="s">
        <v>228</v>
      </c>
      <c s="37">
        <v>1</v>
      </c>
      <c s="36">
        <v>0</v>
      </c>
      <c s="36">
        <f>ROUND(G638*H638,6)</f>
      </c>
      <c r="L638" s="38">
        <v>0</v>
      </c>
      <c s="32">
        <f>ROUND(ROUND(L638,2)*ROUND(G638,3),2)</f>
      </c>
      <c s="36" t="s">
        <v>98</v>
      </c>
      <c>
        <f>(M638*21)/100</f>
      </c>
      <c t="s">
        <v>28</v>
      </c>
    </row>
    <row r="639" spans="1:5" ht="12.75">
      <c r="A639" s="35" t="s">
        <v>55</v>
      </c>
      <c r="E639" s="39" t="s">
        <v>7415</v>
      </c>
    </row>
    <row r="640" spans="1:5" ht="12.75">
      <c r="A640" s="35" t="s">
        <v>56</v>
      </c>
      <c r="E640" s="40" t="s">
        <v>5</v>
      </c>
    </row>
    <row r="641" spans="1:5" ht="12.75">
      <c r="A641" t="s">
        <v>57</v>
      </c>
      <c r="E641" s="39" t="s">
        <v>5</v>
      </c>
    </row>
    <row r="642" spans="1:16" ht="12.75">
      <c r="A642" t="s">
        <v>50</v>
      </c>
      <c s="34" t="s">
        <v>2571</v>
      </c>
      <c s="34" t="s">
        <v>7416</v>
      </c>
      <c s="35" t="s">
        <v>5</v>
      </c>
      <c s="6" t="s">
        <v>7417</v>
      </c>
      <c s="36" t="s">
        <v>228</v>
      </c>
      <c s="37">
        <v>6</v>
      </c>
      <c s="36">
        <v>0</v>
      </c>
      <c s="36">
        <f>ROUND(G642*H642,6)</f>
      </c>
      <c r="L642" s="38">
        <v>0</v>
      </c>
      <c s="32">
        <f>ROUND(ROUND(L642,2)*ROUND(G642,3),2)</f>
      </c>
      <c s="36" t="s">
        <v>98</v>
      </c>
      <c>
        <f>(M642*21)/100</f>
      </c>
      <c t="s">
        <v>28</v>
      </c>
    </row>
    <row r="643" spans="1:5" ht="12.75">
      <c r="A643" s="35" t="s">
        <v>55</v>
      </c>
      <c r="E643" s="39" t="s">
        <v>7417</v>
      </c>
    </row>
    <row r="644" spans="1:5" ht="12.75">
      <c r="A644" s="35" t="s">
        <v>56</v>
      </c>
      <c r="E644" s="40" t="s">
        <v>5</v>
      </c>
    </row>
    <row r="645" spans="1:5" ht="12.75">
      <c r="A645" t="s">
        <v>57</v>
      </c>
      <c r="E645" s="39" t="s">
        <v>5</v>
      </c>
    </row>
    <row r="646" spans="1:16" ht="12.75">
      <c r="A646" t="s">
        <v>50</v>
      </c>
      <c s="34" t="s">
        <v>2575</v>
      </c>
      <c s="34" t="s">
        <v>7418</v>
      </c>
      <c s="35" t="s">
        <v>5</v>
      </c>
      <c s="6" t="s">
        <v>7356</v>
      </c>
      <c s="36" t="s">
        <v>228</v>
      </c>
      <c s="37">
        <v>7</v>
      </c>
      <c s="36">
        <v>0</v>
      </c>
      <c s="36">
        <f>ROUND(G646*H646,6)</f>
      </c>
      <c r="L646" s="38">
        <v>0</v>
      </c>
      <c s="32">
        <f>ROUND(ROUND(L646,2)*ROUND(G646,3),2)</f>
      </c>
      <c s="36" t="s">
        <v>98</v>
      </c>
      <c>
        <f>(M646*21)/100</f>
      </c>
      <c t="s">
        <v>28</v>
      </c>
    </row>
    <row r="647" spans="1:5" ht="12.75">
      <c r="A647" s="35" t="s">
        <v>55</v>
      </c>
      <c r="E647" s="39" t="s">
        <v>7356</v>
      </c>
    </row>
    <row r="648" spans="1:5" ht="12.75">
      <c r="A648" s="35" t="s">
        <v>56</v>
      </c>
      <c r="E648" s="40" t="s">
        <v>5</v>
      </c>
    </row>
    <row r="649" spans="1:5" ht="12.75">
      <c r="A649" t="s">
        <v>57</v>
      </c>
      <c r="E649" s="39" t="s">
        <v>5</v>
      </c>
    </row>
    <row r="650" spans="1:16" ht="12.75">
      <c r="A650" t="s">
        <v>50</v>
      </c>
      <c s="34" t="s">
        <v>2577</v>
      </c>
      <c s="34" t="s">
        <v>7419</v>
      </c>
      <c s="35" t="s">
        <v>5</v>
      </c>
      <c s="6" t="s">
        <v>7162</v>
      </c>
      <c s="36" t="s">
        <v>228</v>
      </c>
      <c s="37">
        <v>1</v>
      </c>
      <c s="36">
        <v>0</v>
      </c>
      <c s="36">
        <f>ROUND(G650*H650,6)</f>
      </c>
      <c r="L650" s="38">
        <v>0</v>
      </c>
      <c s="32">
        <f>ROUND(ROUND(L650,2)*ROUND(G650,3),2)</f>
      </c>
      <c s="36" t="s">
        <v>98</v>
      </c>
      <c>
        <f>(M650*21)/100</f>
      </c>
      <c t="s">
        <v>28</v>
      </c>
    </row>
    <row r="651" spans="1:5" ht="12.75">
      <c r="A651" s="35" t="s">
        <v>55</v>
      </c>
      <c r="E651" s="39" t="s">
        <v>7162</v>
      </c>
    </row>
    <row r="652" spans="1:5" ht="12.75">
      <c r="A652" s="35" t="s">
        <v>56</v>
      </c>
      <c r="E652" s="40" t="s">
        <v>5</v>
      </c>
    </row>
    <row r="653" spans="1:5" ht="12.75">
      <c r="A653" t="s">
        <v>57</v>
      </c>
      <c r="E653" s="39" t="s">
        <v>5</v>
      </c>
    </row>
    <row r="654" spans="1:16" ht="12.75">
      <c r="A654" t="s">
        <v>50</v>
      </c>
      <c s="34" t="s">
        <v>2580</v>
      </c>
      <c s="34" t="s">
        <v>7420</v>
      </c>
      <c s="35" t="s">
        <v>5</v>
      </c>
      <c s="6" t="s">
        <v>7421</v>
      </c>
      <c s="36" t="s">
        <v>228</v>
      </c>
      <c s="37">
        <v>1</v>
      </c>
      <c s="36">
        <v>0</v>
      </c>
      <c s="36">
        <f>ROUND(G654*H654,6)</f>
      </c>
      <c r="L654" s="38">
        <v>0</v>
      </c>
      <c s="32">
        <f>ROUND(ROUND(L654,2)*ROUND(G654,3),2)</f>
      </c>
      <c s="36" t="s">
        <v>98</v>
      </c>
      <c>
        <f>(M654*21)/100</f>
      </c>
      <c t="s">
        <v>28</v>
      </c>
    </row>
    <row r="655" spans="1:5" ht="12.75">
      <c r="A655" s="35" t="s">
        <v>55</v>
      </c>
      <c r="E655" s="39" t="s">
        <v>7421</v>
      </c>
    </row>
    <row r="656" spans="1:5" ht="12.75">
      <c r="A656" s="35" t="s">
        <v>56</v>
      </c>
      <c r="E656" s="40" t="s">
        <v>5</v>
      </c>
    </row>
    <row r="657" spans="1:5" ht="12.75">
      <c r="A657" t="s">
        <v>57</v>
      </c>
      <c r="E657" s="39" t="s">
        <v>5</v>
      </c>
    </row>
    <row r="658" spans="1:16" ht="12.75">
      <c r="A658" t="s">
        <v>50</v>
      </c>
      <c s="34" t="s">
        <v>2582</v>
      </c>
      <c s="34" t="s">
        <v>7422</v>
      </c>
      <c s="35" t="s">
        <v>5</v>
      </c>
      <c s="6" t="s">
        <v>7166</v>
      </c>
      <c s="36" t="s">
        <v>228</v>
      </c>
      <c s="37">
        <v>6</v>
      </c>
      <c s="36">
        <v>0</v>
      </c>
      <c s="36">
        <f>ROUND(G658*H658,6)</f>
      </c>
      <c r="L658" s="38">
        <v>0</v>
      </c>
      <c s="32">
        <f>ROUND(ROUND(L658,2)*ROUND(G658,3),2)</f>
      </c>
      <c s="36" t="s">
        <v>98</v>
      </c>
      <c>
        <f>(M658*21)/100</f>
      </c>
      <c t="s">
        <v>28</v>
      </c>
    </row>
    <row r="659" spans="1:5" ht="12.75">
      <c r="A659" s="35" t="s">
        <v>55</v>
      </c>
      <c r="E659" s="39" t="s">
        <v>7166</v>
      </c>
    </row>
    <row r="660" spans="1:5" ht="12.75">
      <c r="A660" s="35" t="s">
        <v>56</v>
      </c>
      <c r="E660" s="40" t="s">
        <v>5</v>
      </c>
    </row>
    <row r="661" spans="1:5" ht="12.75">
      <c r="A661" t="s">
        <v>57</v>
      </c>
      <c r="E661" s="39" t="s">
        <v>5</v>
      </c>
    </row>
    <row r="662" spans="1:16" ht="12.75">
      <c r="A662" t="s">
        <v>50</v>
      </c>
      <c s="34" t="s">
        <v>2586</v>
      </c>
      <c s="34" t="s">
        <v>7423</v>
      </c>
      <c s="35" t="s">
        <v>5</v>
      </c>
      <c s="6" t="s">
        <v>7359</v>
      </c>
      <c s="36" t="s">
        <v>228</v>
      </c>
      <c s="37">
        <v>7</v>
      </c>
      <c s="36">
        <v>0</v>
      </c>
      <c s="36">
        <f>ROUND(G662*H662,6)</f>
      </c>
      <c r="L662" s="38">
        <v>0</v>
      </c>
      <c s="32">
        <f>ROUND(ROUND(L662,2)*ROUND(G662,3),2)</f>
      </c>
      <c s="36" t="s">
        <v>98</v>
      </c>
      <c>
        <f>(M662*21)/100</f>
      </c>
      <c t="s">
        <v>28</v>
      </c>
    </row>
    <row r="663" spans="1:5" ht="12.75">
      <c r="A663" s="35" t="s">
        <v>55</v>
      </c>
      <c r="E663" s="39" t="s">
        <v>7359</v>
      </c>
    </row>
    <row r="664" spans="1:5" ht="12.75">
      <c r="A664" s="35" t="s">
        <v>56</v>
      </c>
      <c r="E664" s="40" t="s">
        <v>5</v>
      </c>
    </row>
    <row r="665" spans="1:5" ht="12.75">
      <c r="A665" t="s">
        <v>57</v>
      </c>
      <c r="E665" s="39" t="s">
        <v>5</v>
      </c>
    </row>
    <row r="666" spans="1:16" ht="25.5">
      <c r="A666" t="s">
        <v>50</v>
      </c>
      <c s="34" t="s">
        <v>2588</v>
      </c>
      <c s="34" t="s">
        <v>7424</v>
      </c>
      <c s="35" t="s">
        <v>5</v>
      </c>
      <c s="6" t="s">
        <v>7361</v>
      </c>
      <c s="36" t="s">
        <v>228</v>
      </c>
      <c s="37">
        <v>4</v>
      </c>
      <c s="36">
        <v>0</v>
      </c>
      <c s="36">
        <f>ROUND(G666*H666,6)</f>
      </c>
      <c r="L666" s="38">
        <v>0</v>
      </c>
      <c s="32">
        <f>ROUND(ROUND(L666,2)*ROUND(G666,3),2)</f>
      </c>
      <c s="36" t="s">
        <v>98</v>
      </c>
      <c>
        <f>(M666*21)/100</f>
      </c>
      <c t="s">
        <v>28</v>
      </c>
    </row>
    <row r="667" spans="1:5" ht="25.5">
      <c r="A667" s="35" t="s">
        <v>55</v>
      </c>
      <c r="E667" s="39" t="s">
        <v>7361</v>
      </c>
    </row>
    <row r="668" spans="1:5" ht="12.75">
      <c r="A668" s="35" t="s">
        <v>56</v>
      </c>
      <c r="E668" s="40" t="s">
        <v>5</v>
      </c>
    </row>
    <row r="669" spans="1:5" ht="12.75">
      <c r="A669" t="s">
        <v>57</v>
      </c>
      <c r="E669" s="39" t="s">
        <v>5</v>
      </c>
    </row>
    <row r="670" spans="1:16" ht="12.75">
      <c r="A670" t="s">
        <v>50</v>
      </c>
      <c s="34" t="s">
        <v>2592</v>
      </c>
      <c s="34" t="s">
        <v>7425</v>
      </c>
      <c s="35" t="s">
        <v>5</v>
      </c>
      <c s="6" t="s">
        <v>7426</v>
      </c>
      <c s="36" t="s">
        <v>228</v>
      </c>
      <c s="37">
        <v>1</v>
      </c>
      <c s="36">
        <v>0</v>
      </c>
      <c s="36">
        <f>ROUND(G670*H670,6)</f>
      </c>
      <c r="L670" s="38">
        <v>0</v>
      </c>
      <c s="32">
        <f>ROUND(ROUND(L670,2)*ROUND(G670,3),2)</f>
      </c>
      <c s="36" t="s">
        <v>98</v>
      </c>
      <c>
        <f>(M670*21)/100</f>
      </c>
      <c t="s">
        <v>28</v>
      </c>
    </row>
    <row r="671" spans="1:5" ht="12.75">
      <c r="A671" s="35" t="s">
        <v>55</v>
      </c>
      <c r="E671" s="39" t="s">
        <v>7426</v>
      </c>
    </row>
    <row r="672" spans="1:5" ht="12.75">
      <c r="A672" s="35" t="s">
        <v>56</v>
      </c>
      <c r="E672" s="40" t="s">
        <v>5</v>
      </c>
    </row>
    <row r="673" spans="1:5" ht="12.75">
      <c r="A673" t="s">
        <v>57</v>
      </c>
      <c r="E673" s="39" t="s">
        <v>5</v>
      </c>
    </row>
    <row r="674" spans="1:16" ht="12.75">
      <c r="A674" t="s">
        <v>50</v>
      </c>
      <c s="34" t="s">
        <v>2596</v>
      </c>
      <c s="34" t="s">
        <v>7427</v>
      </c>
      <c s="35" t="s">
        <v>5</v>
      </c>
      <c s="6" t="s">
        <v>7170</v>
      </c>
      <c s="36" t="s">
        <v>228</v>
      </c>
      <c s="37">
        <v>11</v>
      </c>
      <c s="36">
        <v>0</v>
      </c>
      <c s="36">
        <f>ROUND(G674*H674,6)</f>
      </c>
      <c r="L674" s="38">
        <v>0</v>
      </c>
      <c s="32">
        <f>ROUND(ROUND(L674,2)*ROUND(G674,3),2)</f>
      </c>
      <c s="36" t="s">
        <v>98</v>
      </c>
      <c>
        <f>(M674*21)/100</f>
      </c>
      <c t="s">
        <v>28</v>
      </c>
    </row>
    <row r="675" spans="1:5" ht="12.75">
      <c r="A675" s="35" t="s">
        <v>55</v>
      </c>
      <c r="E675" s="39" t="s">
        <v>7170</v>
      </c>
    </row>
    <row r="676" spans="1:5" ht="12.75">
      <c r="A676" s="35" t="s">
        <v>56</v>
      </c>
      <c r="E676" s="40" t="s">
        <v>5</v>
      </c>
    </row>
    <row r="677" spans="1:5" ht="12.75">
      <c r="A677" t="s">
        <v>57</v>
      </c>
      <c r="E677" s="39" t="s">
        <v>5</v>
      </c>
    </row>
    <row r="678" spans="1:16" ht="12.75">
      <c r="A678" t="s">
        <v>50</v>
      </c>
      <c s="34" t="s">
        <v>2600</v>
      </c>
      <c s="34" t="s">
        <v>7428</v>
      </c>
      <c s="35" t="s">
        <v>5</v>
      </c>
      <c s="6" t="s">
        <v>7172</v>
      </c>
      <c s="36" t="s">
        <v>228</v>
      </c>
      <c s="37">
        <v>3</v>
      </c>
      <c s="36">
        <v>0</v>
      </c>
      <c s="36">
        <f>ROUND(G678*H678,6)</f>
      </c>
      <c r="L678" s="38">
        <v>0</v>
      </c>
      <c s="32">
        <f>ROUND(ROUND(L678,2)*ROUND(G678,3),2)</f>
      </c>
      <c s="36" t="s">
        <v>98</v>
      </c>
      <c>
        <f>(M678*21)/100</f>
      </c>
      <c t="s">
        <v>28</v>
      </c>
    </row>
    <row r="679" spans="1:5" ht="12.75">
      <c r="A679" s="35" t="s">
        <v>55</v>
      </c>
      <c r="E679" s="39" t="s">
        <v>7172</v>
      </c>
    </row>
    <row r="680" spans="1:5" ht="12.75">
      <c r="A680" s="35" t="s">
        <v>56</v>
      </c>
      <c r="E680" s="40" t="s">
        <v>5</v>
      </c>
    </row>
    <row r="681" spans="1:5" ht="12.75">
      <c r="A681" t="s">
        <v>57</v>
      </c>
      <c r="E681" s="39" t="s">
        <v>5</v>
      </c>
    </row>
    <row r="682" spans="1:16" ht="25.5">
      <c r="A682" t="s">
        <v>50</v>
      </c>
      <c s="34" t="s">
        <v>2605</v>
      </c>
      <c s="34" t="s">
        <v>7429</v>
      </c>
      <c s="35" t="s">
        <v>5</v>
      </c>
      <c s="6" t="s">
        <v>7430</v>
      </c>
      <c s="36" t="s">
        <v>228</v>
      </c>
      <c s="37">
        <v>1</v>
      </c>
      <c s="36">
        <v>0</v>
      </c>
      <c s="36">
        <f>ROUND(G682*H682,6)</f>
      </c>
      <c r="L682" s="38">
        <v>0</v>
      </c>
      <c s="32">
        <f>ROUND(ROUND(L682,2)*ROUND(G682,3),2)</f>
      </c>
      <c s="36" t="s">
        <v>98</v>
      </c>
      <c>
        <f>(M682*21)/100</f>
      </c>
      <c t="s">
        <v>28</v>
      </c>
    </row>
    <row r="683" spans="1:5" ht="25.5">
      <c r="A683" s="35" t="s">
        <v>55</v>
      </c>
      <c r="E683" s="39" t="s">
        <v>7430</v>
      </c>
    </row>
    <row r="684" spans="1:5" ht="12.75">
      <c r="A684" s="35" t="s">
        <v>56</v>
      </c>
      <c r="E684" s="40" t="s">
        <v>5</v>
      </c>
    </row>
    <row r="685" spans="1:5" ht="12.75">
      <c r="A685" t="s">
        <v>57</v>
      </c>
      <c r="E685" s="39" t="s">
        <v>5</v>
      </c>
    </row>
    <row r="686" spans="1:16" ht="25.5">
      <c r="A686" t="s">
        <v>50</v>
      </c>
      <c s="34" t="s">
        <v>6484</v>
      </c>
      <c s="34" t="s">
        <v>7431</v>
      </c>
      <c s="35" t="s">
        <v>5</v>
      </c>
      <c s="6" t="s">
        <v>7180</v>
      </c>
      <c s="36" t="s">
        <v>228</v>
      </c>
      <c s="37">
        <v>4</v>
      </c>
      <c s="36">
        <v>0</v>
      </c>
      <c s="36">
        <f>ROUND(G686*H686,6)</f>
      </c>
      <c r="L686" s="38">
        <v>0</v>
      </c>
      <c s="32">
        <f>ROUND(ROUND(L686,2)*ROUND(G686,3),2)</f>
      </c>
      <c s="36" t="s">
        <v>98</v>
      </c>
      <c>
        <f>(M686*21)/100</f>
      </c>
      <c t="s">
        <v>28</v>
      </c>
    </row>
    <row r="687" spans="1:5" ht="25.5">
      <c r="A687" s="35" t="s">
        <v>55</v>
      </c>
      <c r="E687" s="39" t="s">
        <v>7180</v>
      </c>
    </row>
    <row r="688" spans="1:5" ht="12.75">
      <c r="A688" s="35" t="s">
        <v>56</v>
      </c>
      <c r="E688" s="40" t="s">
        <v>5</v>
      </c>
    </row>
    <row r="689" spans="1:5" ht="12.75">
      <c r="A689" t="s">
        <v>57</v>
      </c>
      <c r="E689" s="39" t="s">
        <v>5</v>
      </c>
    </row>
    <row r="690" spans="1:16" ht="25.5">
      <c r="A690" t="s">
        <v>50</v>
      </c>
      <c s="34" t="s">
        <v>2931</v>
      </c>
      <c s="34" t="s">
        <v>7432</v>
      </c>
      <c s="35" t="s">
        <v>5</v>
      </c>
      <c s="6" t="s">
        <v>7182</v>
      </c>
      <c s="36" t="s">
        <v>228</v>
      </c>
      <c s="37">
        <v>3</v>
      </c>
      <c s="36">
        <v>0</v>
      </c>
      <c s="36">
        <f>ROUND(G690*H690,6)</f>
      </c>
      <c r="L690" s="38">
        <v>0</v>
      </c>
      <c s="32">
        <f>ROUND(ROUND(L690,2)*ROUND(G690,3),2)</f>
      </c>
      <c s="36" t="s">
        <v>98</v>
      </c>
      <c>
        <f>(M690*21)/100</f>
      </c>
      <c t="s">
        <v>28</v>
      </c>
    </row>
    <row r="691" spans="1:5" ht="25.5">
      <c r="A691" s="35" t="s">
        <v>55</v>
      </c>
      <c r="E691" s="39" t="s">
        <v>7182</v>
      </c>
    </row>
    <row r="692" spans="1:5" ht="12.75">
      <c r="A692" s="35" t="s">
        <v>56</v>
      </c>
      <c r="E692" s="40" t="s">
        <v>5</v>
      </c>
    </row>
    <row r="693" spans="1:5" ht="12.75">
      <c r="A693" t="s">
        <v>57</v>
      </c>
      <c r="E693" s="39" t="s">
        <v>5</v>
      </c>
    </row>
    <row r="694" spans="1:16" ht="25.5">
      <c r="A694" t="s">
        <v>50</v>
      </c>
      <c s="34" t="s">
        <v>2936</v>
      </c>
      <c s="34" t="s">
        <v>7433</v>
      </c>
      <c s="35" t="s">
        <v>5</v>
      </c>
      <c s="6" t="s">
        <v>7186</v>
      </c>
      <c s="36" t="s">
        <v>228</v>
      </c>
      <c s="37">
        <v>4</v>
      </c>
      <c s="36">
        <v>0</v>
      </c>
      <c s="36">
        <f>ROUND(G694*H694,6)</f>
      </c>
      <c r="L694" s="38">
        <v>0</v>
      </c>
      <c s="32">
        <f>ROUND(ROUND(L694,2)*ROUND(G694,3),2)</f>
      </c>
      <c s="36" t="s">
        <v>98</v>
      </c>
      <c>
        <f>(M694*21)/100</f>
      </c>
      <c t="s">
        <v>28</v>
      </c>
    </row>
    <row r="695" spans="1:5" ht="25.5">
      <c r="A695" s="35" t="s">
        <v>55</v>
      </c>
      <c r="E695" s="39" t="s">
        <v>7186</v>
      </c>
    </row>
    <row r="696" spans="1:5" ht="12.75">
      <c r="A696" s="35" t="s">
        <v>56</v>
      </c>
      <c r="E696" s="40" t="s">
        <v>5</v>
      </c>
    </row>
    <row r="697" spans="1:5" ht="12.75">
      <c r="A697" t="s">
        <v>57</v>
      </c>
      <c r="E697" s="39" t="s">
        <v>5</v>
      </c>
    </row>
    <row r="698" spans="1:16" ht="12.75">
      <c r="A698" t="s">
        <v>50</v>
      </c>
      <c s="34" t="s">
        <v>2940</v>
      </c>
      <c s="34" t="s">
        <v>7434</v>
      </c>
      <c s="35" t="s">
        <v>5</v>
      </c>
      <c s="6" t="s">
        <v>7188</v>
      </c>
      <c s="36" t="s">
        <v>228</v>
      </c>
      <c s="37">
        <v>4</v>
      </c>
      <c s="36">
        <v>0</v>
      </c>
      <c s="36">
        <f>ROUND(G698*H698,6)</f>
      </c>
      <c r="L698" s="38">
        <v>0</v>
      </c>
      <c s="32">
        <f>ROUND(ROUND(L698,2)*ROUND(G698,3),2)</f>
      </c>
      <c s="36" t="s">
        <v>98</v>
      </c>
      <c>
        <f>(M698*21)/100</f>
      </c>
      <c t="s">
        <v>28</v>
      </c>
    </row>
    <row r="699" spans="1:5" ht="12.75">
      <c r="A699" s="35" t="s">
        <v>55</v>
      </c>
      <c r="E699" s="39" t="s">
        <v>7188</v>
      </c>
    </row>
    <row r="700" spans="1:5" ht="12.75">
      <c r="A700" s="35" t="s">
        <v>56</v>
      </c>
      <c r="E700" s="40" t="s">
        <v>5</v>
      </c>
    </row>
    <row r="701" spans="1:5" ht="12.75">
      <c r="A701" t="s">
        <v>57</v>
      </c>
      <c r="E701" s="39" t="s">
        <v>5</v>
      </c>
    </row>
    <row r="702" spans="1:16" ht="25.5">
      <c r="A702" t="s">
        <v>50</v>
      </c>
      <c s="34" t="s">
        <v>2945</v>
      </c>
      <c s="34" t="s">
        <v>7435</v>
      </c>
      <c s="35" t="s">
        <v>5</v>
      </c>
      <c s="6" t="s">
        <v>7190</v>
      </c>
      <c s="36" t="s">
        <v>70</v>
      </c>
      <c s="37">
        <v>80</v>
      </c>
      <c s="36">
        <v>0</v>
      </c>
      <c s="36">
        <f>ROUND(G702*H702,6)</f>
      </c>
      <c r="L702" s="38">
        <v>0</v>
      </c>
      <c s="32">
        <f>ROUND(ROUND(L702,2)*ROUND(G702,3),2)</f>
      </c>
      <c s="36" t="s">
        <v>98</v>
      </c>
      <c>
        <f>(M702*21)/100</f>
      </c>
      <c t="s">
        <v>28</v>
      </c>
    </row>
    <row r="703" spans="1:5" ht="25.5">
      <c r="A703" s="35" t="s">
        <v>55</v>
      </c>
      <c r="E703" s="39" t="s">
        <v>7190</v>
      </c>
    </row>
    <row r="704" spans="1:5" ht="12.75">
      <c r="A704" s="35" t="s">
        <v>56</v>
      </c>
      <c r="E704" s="40" t="s">
        <v>5</v>
      </c>
    </row>
    <row r="705" spans="1:5" ht="12.75">
      <c r="A705" t="s">
        <v>57</v>
      </c>
      <c r="E705" s="39" t="s">
        <v>5</v>
      </c>
    </row>
    <row r="706" spans="1:16" ht="12.75">
      <c r="A706" t="s">
        <v>50</v>
      </c>
      <c s="34" t="s">
        <v>2950</v>
      </c>
      <c s="34" t="s">
        <v>7436</v>
      </c>
      <c s="35" t="s">
        <v>5</v>
      </c>
      <c s="6" t="s">
        <v>7192</v>
      </c>
      <c s="36" t="s">
        <v>70</v>
      </c>
      <c s="37">
        <v>155</v>
      </c>
      <c s="36">
        <v>0</v>
      </c>
      <c s="36">
        <f>ROUND(G706*H706,6)</f>
      </c>
      <c r="L706" s="38">
        <v>0</v>
      </c>
      <c s="32">
        <f>ROUND(ROUND(L706,2)*ROUND(G706,3),2)</f>
      </c>
      <c s="36" t="s">
        <v>98</v>
      </c>
      <c>
        <f>(M706*21)/100</f>
      </c>
      <c t="s">
        <v>28</v>
      </c>
    </row>
    <row r="707" spans="1:5" ht="12.75">
      <c r="A707" s="35" t="s">
        <v>55</v>
      </c>
      <c r="E707" s="39" t="s">
        <v>7192</v>
      </c>
    </row>
    <row r="708" spans="1:5" ht="12.75">
      <c r="A708" s="35" t="s">
        <v>56</v>
      </c>
      <c r="E708" s="40" t="s">
        <v>5</v>
      </c>
    </row>
    <row r="709" spans="1:5" ht="12.75">
      <c r="A709" t="s">
        <v>57</v>
      </c>
      <c r="E709" s="39" t="s">
        <v>5</v>
      </c>
    </row>
    <row r="710" spans="1:16" ht="12.75">
      <c r="A710" t="s">
        <v>50</v>
      </c>
      <c s="34" t="s">
        <v>2955</v>
      </c>
      <c s="34" t="s">
        <v>7437</v>
      </c>
      <c s="35" t="s">
        <v>5</v>
      </c>
      <c s="6" t="s">
        <v>7194</v>
      </c>
      <c s="36" t="s">
        <v>7195</v>
      </c>
      <c s="37">
        <v>42</v>
      </c>
      <c s="36">
        <v>0</v>
      </c>
      <c s="36">
        <f>ROUND(G710*H710,6)</f>
      </c>
      <c r="L710" s="38">
        <v>0</v>
      </c>
      <c s="32">
        <f>ROUND(ROUND(L710,2)*ROUND(G710,3),2)</f>
      </c>
      <c s="36" t="s">
        <v>98</v>
      </c>
      <c>
        <f>(M710*21)/100</f>
      </c>
      <c t="s">
        <v>28</v>
      </c>
    </row>
    <row r="711" spans="1:5" ht="12.75">
      <c r="A711" s="35" t="s">
        <v>55</v>
      </c>
      <c r="E711" s="39" t="s">
        <v>7194</v>
      </c>
    </row>
    <row r="712" spans="1:5" ht="12.75">
      <c r="A712" s="35" t="s">
        <v>56</v>
      </c>
      <c r="E712" s="40" t="s">
        <v>5</v>
      </c>
    </row>
    <row r="713" spans="1:5" ht="12.75">
      <c r="A713" t="s">
        <v>57</v>
      </c>
      <c r="E713" s="39" t="s">
        <v>5</v>
      </c>
    </row>
    <row r="714" spans="1:16" ht="12.75">
      <c r="A714" t="s">
        <v>50</v>
      </c>
      <c s="34" t="s">
        <v>2960</v>
      </c>
      <c s="34" t="s">
        <v>7438</v>
      </c>
      <c s="35" t="s">
        <v>5</v>
      </c>
      <c s="6" t="s">
        <v>7199</v>
      </c>
      <c s="36" t="s">
        <v>7195</v>
      </c>
      <c s="37">
        <v>81</v>
      </c>
      <c s="36">
        <v>0</v>
      </c>
      <c s="36">
        <f>ROUND(G714*H714,6)</f>
      </c>
      <c r="L714" s="38">
        <v>0</v>
      </c>
      <c s="32">
        <f>ROUND(ROUND(L714,2)*ROUND(G714,3),2)</f>
      </c>
      <c s="36" t="s">
        <v>98</v>
      </c>
      <c>
        <f>(M714*21)/100</f>
      </c>
      <c t="s">
        <v>28</v>
      </c>
    </row>
    <row r="715" spans="1:5" ht="12.75">
      <c r="A715" s="35" t="s">
        <v>55</v>
      </c>
      <c r="E715" s="39" t="s">
        <v>7199</v>
      </c>
    </row>
    <row r="716" spans="1:5" ht="12.75">
      <c r="A716" s="35" t="s">
        <v>56</v>
      </c>
      <c r="E716" s="40" t="s">
        <v>5</v>
      </c>
    </row>
    <row r="717" spans="1:5" ht="12.75">
      <c r="A717" t="s">
        <v>57</v>
      </c>
      <c r="E717" s="39" t="s">
        <v>5</v>
      </c>
    </row>
    <row r="718" spans="1:16" ht="12.75">
      <c r="A718" t="s">
        <v>50</v>
      </c>
      <c s="34" t="s">
        <v>2965</v>
      </c>
      <c s="34" t="s">
        <v>7439</v>
      </c>
      <c s="35" t="s">
        <v>5</v>
      </c>
      <c s="6" t="s">
        <v>7201</v>
      </c>
      <c s="36" t="s">
        <v>7195</v>
      </c>
      <c s="37">
        <v>18</v>
      </c>
      <c s="36">
        <v>0</v>
      </c>
      <c s="36">
        <f>ROUND(G718*H718,6)</f>
      </c>
      <c r="L718" s="38">
        <v>0</v>
      </c>
      <c s="32">
        <f>ROUND(ROUND(L718,2)*ROUND(G718,3),2)</f>
      </c>
      <c s="36" t="s">
        <v>98</v>
      </c>
      <c>
        <f>(M718*21)/100</f>
      </c>
      <c t="s">
        <v>28</v>
      </c>
    </row>
    <row r="719" spans="1:5" ht="12.75">
      <c r="A719" s="35" t="s">
        <v>55</v>
      </c>
      <c r="E719" s="39" t="s">
        <v>7201</v>
      </c>
    </row>
    <row r="720" spans="1:5" ht="12.75">
      <c r="A720" s="35" t="s">
        <v>56</v>
      </c>
      <c r="E720" s="40" t="s">
        <v>5</v>
      </c>
    </row>
    <row r="721" spans="1:5" ht="12.75">
      <c r="A721" t="s">
        <v>57</v>
      </c>
      <c r="E721" s="39" t="s">
        <v>5</v>
      </c>
    </row>
    <row r="722" spans="1:16" ht="12.75">
      <c r="A722" t="s">
        <v>50</v>
      </c>
      <c s="34" t="s">
        <v>2970</v>
      </c>
      <c s="34" t="s">
        <v>7440</v>
      </c>
      <c s="35" t="s">
        <v>5</v>
      </c>
      <c s="6" t="s">
        <v>7203</v>
      </c>
      <c s="36" t="s">
        <v>7195</v>
      </c>
      <c s="37">
        <v>27</v>
      </c>
      <c s="36">
        <v>0</v>
      </c>
      <c s="36">
        <f>ROUND(G722*H722,6)</f>
      </c>
      <c r="L722" s="38">
        <v>0</v>
      </c>
      <c s="32">
        <f>ROUND(ROUND(L722,2)*ROUND(G722,3),2)</f>
      </c>
      <c s="36" t="s">
        <v>98</v>
      </c>
      <c>
        <f>(M722*21)/100</f>
      </c>
      <c t="s">
        <v>28</v>
      </c>
    </row>
    <row r="723" spans="1:5" ht="12.75">
      <c r="A723" s="35" t="s">
        <v>55</v>
      </c>
      <c r="E723" s="39" t="s">
        <v>7203</v>
      </c>
    </row>
    <row r="724" spans="1:5" ht="12.75">
      <c r="A724" s="35" t="s">
        <v>56</v>
      </c>
      <c r="E724" s="40" t="s">
        <v>5</v>
      </c>
    </row>
    <row r="725" spans="1:5" ht="12.75">
      <c r="A725" t="s">
        <v>57</v>
      </c>
      <c r="E725" s="39" t="s">
        <v>5</v>
      </c>
    </row>
    <row r="726" spans="1:16" ht="12.75">
      <c r="A726" t="s">
        <v>50</v>
      </c>
      <c s="34" t="s">
        <v>2974</v>
      </c>
      <c s="34" t="s">
        <v>7441</v>
      </c>
      <c s="35" t="s">
        <v>5</v>
      </c>
      <c s="6" t="s">
        <v>7384</v>
      </c>
      <c s="36" t="s">
        <v>7206</v>
      </c>
      <c s="37">
        <v>1</v>
      </c>
      <c s="36">
        <v>0</v>
      </c>
      <c s="36">
        <f>ROUND(G726*H726,6)</f>
      </c>
      <c r="L726" s="38">
        <v>0</v>
      </c>
      <c s="32">
        <f>ROUND(ROUND(L726,2)*ROUND(G726,3),2)</f>
      </c>
      <c s="36" t="s">
        <v>98</v>
      </c>
      <c>
        <f>(M726*21)/100</f>
      </c>
      <c t="s">
        <v>28</v>
      </c>
    </row>
    <row r="727" spans="1:5" ht="12.75">
      <c r="A727" s="35" t="s">
        <v>55</v>
      </c>
      <c r="E727" s="39" t="s">
        <v>7384</v>
      </c>
    </row>
    <row r="728" spans="1:5" ht="12.75">
      <c r="A728" s="35" t="s">
        <v>56</v>
      </c>
      <c r="E728" s="40" t="s">
        <v>5</v>
      </c>
    </row>
    <row r="729" spans="1:5" ht="12.75">
      <c r="A729" t="s">
        <v>57</v>
      </c>
      <c r="E729" s="39" t="s">
        <v>5</v>
      </c>
    </row>
    <row r="730" spans="1:16" ht="12.75">
      <c r="A730" t="s">
        <v>50</v>
      </c>
      <c s="34" t="s">
        <v>2978</v>
      </c>
      <c s="34" t="s">
        <v>7442</v>
      </c>
      <c s="35" t="s">
        <v>5</v>
      </c>
      <c s="6" t="s">
        <v>7320</v>
      </c>
      <c s="36" t="s">
        <v>7206</v>
      </c>
      <c s="37">
        <v>1</v>
      </c>
      <c s="36">
        <v>0</v>
      </c>
      <c s="36">
        <f>ROUND(G730*H730,6)</f>
      </c>
      <c r="L730" s="38">
        <v>0</v>
      </c>
      <c s="32">
        <f>ROUND(ROUND(L730,2)*ROUND(G730,3),2)</f>
      </c>
      <c s="36" t="s">
        <v>98</v>
      </c>
      <c>
        <f>(M730*21)/100</f>
      </c>
      <c t="s">
        <v>28</v>
      </c>
    </row>
    <row r="731" spans="1:5" ht="12.75">
      <c r="A731" s="35" t="s">
        <v>55</v>
      </c>
      <c r="E731" s="39" t="s">
        <v>7320</v>
      </c>
    </row>
    <row r="732" spans="1:5" ht="12.75">
      <c r="A732" s="35" t="s">
        <v>56</v>
      </c>
      <c r="E732" s="40" t="s">
        <v>5</v>
      </c>
    </row>
    <row r="733" spans="1:5" ht="12.75">
      <c r="A733" t="s">
        <v>57</v>
      </c>
      <c r="E733" s="39" t="s">
        <v>5</v>
      </c>
    </row>
    <row r="734" spans="1:16" ht="12.75">
      <c r="A734" t="s">
        <v>50</v>
      </c>
      <c s="34" t="s">
        <v>2982</v>
      </c>
      <c s="34" t="s">
        <v>7443</v>
      </c>
      <c s="35" t="s">
        <v>5</v>
      </c>
      <c s="6" t="s">
        <v>7205</v>
      </c>
      <c s="36" t="s">
        <v>7206</v>
      </c>
      <c s="37">
        <v>2</v>
      </c>
      <c s="36">
        <v>0</v>
      </c>
      <c s="36">
        <f>ROUND(G734*H734,6)</f>
      </c>
      <c r="L734" s="38">
        <v>0</v>
      </c>
      <c s="32">
        <f>ROUND(ROUND(L734,2)*ROUND(G734,3),2)</f>
      </c>
      <c s="36" t="s">
        <v>98</v>
      </c>
      <c>
        <f>(M734*21)/100</f>
      </c>
      <c t="s">
        <v>28</v>
      </c>
    </row>
    <row r="735" spans="1:5" ht="12.75">
      <c r="A735" s="35" t="s">
        <v>55</v>
      </c>
      <c r="E735" s="39" t="s">
        <v>7205</v>
      </c>
    </row>
    <row r="736" spans="1:5" ht="12.75">
      <c r="A736" s="35" t="s">
        <v>56</v>
      </c>
      <c r="E736" s="40" t="s">
        <v>5</v>
      </c>
    </row>
    <row r="737" spans="1:5" ht="12.75">
      <c r="A737" t="s">
        <v>57</v>
      </c>
      <c r="E737" s="39" t="s">
        <v>5</v>
      </c>
    </row>
    <row r="738" spans="1:16" ht="12.75">
      <c r="A738" t="s">
        <v>50</v>
      </c>
      <c s="34" t="s">
        <v>2987</v>
      </c>
      <c s="34" t="s">
        <v>7444</v>
      </c>
      <c s="35" t="s">
        <v>5</v>
      </c>
      <c s="6" t="s">
        <v>7208</v>
      </c>
      <c s="36" t="s">
        <v>7206</v>
      </c>
      <c s="37">
        <v>1</v>
      </c>
      <c s="36">
        <v>0</v>
      </c>
      <c s="36">
        <f>ROUND(G738*H738,6)</f>
      </c>
      <c r="L738" s="38">
        <v>0</v>
      </c>
      <c s="32">
        <f>ROUND(ROUND(L738,2)*ROUND(G738,3),2)</f>
      </c>
      <c s="36" t="s">
        <v>98</v>
      </c>
      <c>
        <f>(M738*21)/100</f>
      </c>
      <c t="s">
        <v>28</v>
      </c>
    </row>
    <row r="739" spans="1:5" ht="12.75">
      <c r="A739" s="35" t="s">
        <v>55</v>
      </c>
      <c r="E739" s="39" t="s">
        <v>7208</v>
      </c>
    </row>
    <row r="740" spans="1:5" ht="12.75">
      <c r="A740" s="35" t="s">
        <v>56</v>
      </c>
      <c r="E740" s="40" t="s">
        <v>5</v>
      </c>
    </row>
    <row r="741" spans="1:5" ht="12.75">
      <c r="A741" t="s">
        <v>57</v>
      </c>
      <c r="E741" s="39" t="s">
        <v>5</v>
      </c>
    </row>
    <row r="742" spans="1:16" ht="25.5">
      <c r="A742" t="s">
        <v>50</v>
      </c>
      <c s="34" t="s">
        <v>2991</v>
      </c>
      <c s="34" t="s">
        <v>7445</v>
      </c>
      <c s="35" t="s">
        <v>5</v>
      </c>
      <c s="6" t="s">
        <v>7210</v>
      </c>
      <c s="36" t="s">
        <v>70</v>
      </c>
      <c s="37">
        <v>70</v>
      </c>
      <c s="36">
        <v>0</v>
      </c>
      <c s="36">
        <f>ROUND(G742*H742,6)</f>
      </c>
      <c r="L742" s="38">
        <v>0</v>
      </c>
      <c s="32">
        <f>ROUND(ROUND(L742,2)*ROUND(G742,3),2)</f>
      </c>
      <c s="36" t="s">
        <v>98</v>
      </c>
      <c>
        <f>(M742*21)/100</f>
      </c>
      <c t="s">
        <v>28</v>
      </c>
    </row>
    <row r="743" spans="1:5" ht="25.5">
      <c r="A743" s="35" t="s">
        <v>55</v>
      </c>
      <c r="E743" s="39" t="s">
        <v>7210</v>
      </c>
    </row>
    <row r="744" spans="1:5" ht="12.75">
      <c r="A744" s="35" t="s">
        <v>56</v>
      </c>
      <c r="E744" s="40" t="s">
        <v>5</v>
      </c>
    </row>
    <row r="745" spans="1:5" ht="12.75">
      <c r="A745" t="s">
        <v>57</v>
      </c>
      <c r="E745" s="39" t="s">
        <v>5</v>
      </c>
    </row>
    <row r="746" spans="1:13" ht="12.75">
      <c r="A746" t="s">
        <v>47</v>
      </c>
      <c r="C746" s="31" t="s">
        <v>7446</v>
      </c>
      <c r="E746" s="33" t="s">
        <v>7447</v>
      </c>
      <c r="J746" s="32">
        <f>0</f>
      </c>
      <c s="32">
        <f>0</f>
      </c>
      <c s="32">
        <f>0+L747+L751+L755+L759+L763+L767+L771</f>
      </c>
      <c s="32">
        <f>0+M747+M751+M755+M759+M763+M767+M771</f>
      </c>
    </row>
    <row r="747" spans="1:16" ht="25.5">
      <c r="A747" t="s">
        <v>50</v>
      </c>
      <c s="34" t="s">
        <v>2995</v>
      </c>
      <c s="34" t="s">
        <v>7448</v>
      </c>
      <c s="35" t="s">
        <v>5</v>
      </c>
      <c s="6" t="s">
        <v>7327</v>
      </c>
      <c s="36" t="s">
        <v>228</v>
      </c>
      <c s="37">
        <v>1</v>
      </c>
      <c s="36">
        <v>0</v>
      </c>
      <c s="36">
        <f>ROUND(G747*H747,6)</f>
      </c>
      <c r="L747" s="38">
        <v>0</v>
      </c>
      <c s="32">
        <f>ROUND(ROUND(L747,2)*ROUND(G747,3),2)</f>
      </c>
      <c s="36" t="s">
        <v>98</v>
      </c>
      <c>
        <f>(M747*21)/100</f>
      </c>
      <c t="s">
        <v>28</v>
      </c>
    </row>
    <row r="748" spans="1:5" ht="25.5">
      <c r="A748" s="35" t="s">
        <v>55</v>
      </c>
      <c r="E748" s="39" t="s">
        <v>7327</v>
      </c>
    </row>
    <row r="749" spans="1:5" ht="12.75">
      <c r="A749" s="35" t="s">
        <v>56</v>
      </c>
      <c r="E749" s="40" t="s">
        <v>5</v>
      </c>
    </row>
    <row r="750" spans="1:5" ht="12.75">
      <c r="A750" t="s">
        <v>57</v>
      </c>
      <c r="E750" s="39" t="s">
        <v>5</v>
      </c>
    </row>
    <row r="751" spans="1:16" ht="25.5">
      <c r="A751" t="s">
        <v>50</v>
      </c>
      <c s="34" t="s">
        <v>2999</v>
      </c>
      <c s="34" t="s">
        <v>7449</v>
      </c>
      <c s="35" t="s">
        <v>5</v>
      </c>
      <c s="6" t="s">
        <v>7216</v>
      </c>
      <c s="36" t="s">
        <v>228</v>
      </c>
      <c s="37">
        <v>1</v>
      </c>
      <c s="36">
        <v>0</v>
      </c>
      <c s="36">
        <f>ROUND(G751*H751,6)</f>
      </c>
      <c r="L751" s="38">
        <v>0</v>
      </c>
      <c s="32">
        <f>ROUND(ROUND(L751,2)*ROUND(G751,3),2)</f>
      </c>
      <c s="36" t="s">
        <v>98</v>
      </c>
      <c>
        <f>(M751*21)/100</f>
      </c>
      <c t="s">
        <v>28</v>
      </c>
    </row>
    <row r="752" spans="1:5" ht="25.5">
      <c r="A752" s="35" t="s">
        <v>55</v>
      </c>
      <c r="E752" s="39" t="s">
        <v>7216</v>
      </c>
    </row>
    <row r="753" spans="1:5" ht="12.75">
      <c r="A753" s="35" t="s">
        <v>56</v>
      </c>
      <c r="E753" s="40" t="s">
        <v>5</v>
      </c>
    </row>
    <row r="754" spans="1:5" ht="12.75">
      <c r="A754" t="s">
        <v>57</v>
      </c>
      <c r="E754" s="39" t="s">
        <v>5</v>
      </c>
    </row>
    <row r="755" spans="1:16" ht="25.5">
      <c r="A755" t="s">
        <v>50</v>
      </c>
      <c s="34" t="s">
        <v>3003</v>
      </c>
      <c s="34" t="s">
        <v>7450</v>
      </c>
      <c s="35" t="s">
        <v>5</v>
      </c>
      <c s="6" t="s">
        <v>7218</v>
      </c>
      <c s="36" t="s">
        <v>228</v>
      </c>
      <c s="37">
        <v>1</v>
      </c>
      <c s="36">
        <v>0</v>
      </c>
      <c s="36">
        <f>ROUND(G755*H755,6)</f>
      </c>
      <c r="L755" s="38">
        <v>0</v>
      </c>
      <c s="32">
        <f>ROUND(ROUND(L755,2)*ROUND(G755,3),2)</f>
      </c>
      <c s="36" t="s">
        <v>98</v>
      </c>
      <c>
        <f>(M755*21)/100</f>
      </c>
      <c t="s">
        <v>28</v>
      </c>
    </row>
    <row r="756" spans="1:5" ht="25.5">
      <c r="A756" s="35" t="s">
        <v>55</v>
      </c>
      <c r="E756" s="39" t="s">
        <v>7218</v>
      </c>
    </row>
    <row r="757" spans="1:5" ht="12.75">
      <c r="A757" s="35" t="s">
        <v>56</v>
      </c>
      <c r="E757" s="40" t="s">
        <v>5</v>
      </c>
    </row>
    <row r="758" spans="1:5" ht="12.75">
      <c r="A758" t="s">
        <v>57</v>
      </c>
      <c r="E758" s="39" t="s">
        <v>5</v>
      </c>
    </row>
    <row r="759" spans="1:16" ht="25.5">
      <c r="A759" t="s">
        <v>50</v>
      </c>
      <c s="34" t="s">
        <v>3007</v>
      </c>
      <c s="34" t="s">
        <v>7451</v>
      </c>
      <c s="35" t="s">
        <v>5</v>
      </c>
      <c s="6" t="s">
        <v>7220</v>
      </c>
      <c s="36" t="s">
        <v>228</v>
      </c>
      <c s="37">
        <v>1</v>
      </c>
      <c s="36">
        <v>0</v>
      </c>
      <c s="36">
        <f>ROUND(G759*H759,6)</f>
      </c>
      <c r="L759" s="38">
        <v>0</v>
      </c>
      <c s="32">
        <f>ROUND(ROUND(L759,2)*ROUND(G759,3),2)</f>
      </c>
      <c s="36" t="s">
        <v>98</v>
      </c>
      <c>
        <f>(M759*21)/100</f>
      </c>
      <c t="s">
        <v>28</v>
      </c>
    </row>
    <row r="760" spans="1:5" ht="25.5">
      <c r="A760" s="35" t="s">
        <v>55</v>
      </c>
      <c r="E760" s="39" t="s">
        <v>7220</v>
      </c>
    </row>
    <row r="761" spans="1:5" ht="12.75">
      <c r="A761" s="35" t="s">
        <v>56</v>
      </c>
      <c r="E761" s="40" t="s">
        <v>5</v>
      </c>
    </row>
    <row r="762" spans="1:5" ht="12.75">
      <c r="A762" t="s">
        <v>57</v>
      </c>
      <c r="E762" s="39" t="s">
        <v>5</v>
      </c>
    </row>
    <row r="763" spans="1:16" ht="12.75">
      <c r="A763" t="s">
        <v>50</v>
      </c>
      <c s="34" t="s">
        <v>3012</v>
      </c>
      <c s="34" t="s">
        <v>7452</v>
      </c>
      <c s="35" t="s">
        <v>5</v>
      </c>
      <c s="6" t="s">
        <v>7222</v>
      </c>
      <c s="36" t="s">
        <v>7195</v>
      </c>
      <c s="37">
        <v>10</v>
      </c>
      <c s="36">
        <v>0</v>
      </c>
      <c s="36">
        <f>ROUND(G763*H763,6)</f>
      </c>
      <c r="L763" s="38">
        <v>0</v>
      </c>
      <c s="32">
        <f>ROUND(ROUND(L763,2)*ROUND(G763,3),2)</f>
      </c>
      <c s="36" t="s">
        <v>98</v>
      </c>
      <c>
        <f>(M763*21)/100</f>
      </c>
      <c t="s">
        <v>28</v>
      </c>
    </row>
    <row r="764" spans="1:5" ht="12.75">
      <c r="A764" s="35" t="s">
        <v>55</v>
      </c>
      <c r="E764" s="39" t="s">
        <v>7222</v>
      </c>
    </row>
    <row r="765" spans="1:5" ht="12.75">
      <c r="A765" s="35" t="s">
        <v>56</v>
      </c>
      <c r="E765" s="40" t="s">
        <v>5</v>
      </c>
    </row>
    <row r="766" spans="1:5" ht="12.75">
      <c r="A766" t="s">
        <v>57</v>
      </c>
      <c r="E766" s="39" t="s">
        <v>5</v>
      </c>
    </row>
    <row r="767" spans="1:16" ht="12.75">
      <c r="A767" t="s">
        <v>50</v>
      </c>
      <c s="34" t="s">
        <v>3015</v>
      </c>
      <c s="34" t="s">
        <v>7453</v>
      </c>
      <c s="35" t="s">
        <v>5</v>
      </c>
      <c s="6" t="s">
        <v>7224</v>
      </c>
      <c s="36" t="s">
        <v>7195</v>
      </c>
      <c s="37">
        <v>1</v>
      </c>
      <c s="36">
        <v>0</v>
      </c>
      <c s="36">
        <f>ROUND(G767*H767,6)</f>
      </c>
      <c r="L767" s="38">
        <v>0</v>
      </c>
      <c s="32">
        <f>ROUND(ROUND(L767,2)*ROUND(G767,3),2)</f>
      </c>
      <c s="36" t="s">
        <v>98</v>
      </c>
      <c>
        <f>(M767*21)/100</f>
      </c>
      <c t="s">
        <v>28</v>
      </c>
    </row>
    <row r="768" spans="1:5" ht="12.75">
      <c r="A768" s="35" t="s">
        <v>55</v>
      </c>
      <c r="E768" s="39" t="s">
        <v>7224</v>
      </c>
    </row>
    <row r="769" spans="1:5" ht="12.75">
      <c r="A769" s="35" t="s">
        <v>56</v>
      </c>
      <c r="E769" s="40" t="s">
        <v>5</v>
      </c>
    </row>
    <row r="770" spans="1:5" ht="12.75">
      <c r="A770" t="s">
        <v>57</v>
      </c>
      <c r="E770" s="39" t="s">
        <v>5</v>
      </c>
    </row>
    <row r="771" spans="1:16" ht="25.5">
      <c r="A771" t="s">
        <v>50</v>
      </c>
      <c s="34" t="s">
        <v>3019</v>
      </c>
      <c s="34" t="s">
        <v>7454</v>
      </c>
      <c s="35" t="s">
        <v>5</v>
      </c>
      <c s="6" t="s">
        <v>7226</v>
      </c>
      <c s="36" t="s">
        <v>228</v>
      </c>
      <c s="37">
        <v>1</v>
      </c>
      <c s="36">
        <v>0</v>
      </c>
      <c s="36">
        <f>ROUND(G771*H771,6)</f>
      </c>
      <c r="L771" s="38">
        <v>0</v>
      </c>
      <c s="32">
        <f>ROUND(ROUND(L771,2)*ROUND(G771,3),2)</f>
      </c>
      <c s="36" t="s">
        <v>98</v>
      </c>
      <c>
        <f>(M771*21)/100</f>
      </c>
      <c t="s">
        <v>28</v>
      </c>
    </row>
    <row r="772" spans="1:5" ht="25.5">
      <c r="A772" s="35" t="s">
        <v>55</v>
      </c>
      <c r="E772" s="39" t="s">
        <v>7226</v>
      </c>
    </row>
    <row r="773" spans="1:5" ht="12.75">
      <c r="A773" s="35" t="s">
        <v>56</v>
      </c>
      <c r="E773" s="40" t="s">
        <v>5</v>
      </c>
    </row>
    <row r="774" spans="1:5" ht="12.75">
      <c r="A774" t="s">
        <v>57</v>
      </c>
      <c r="E774" s="39" t="s">
        <v>5</v>
      </c>
    </row>
    <row r="775" spans="1:13" ht="12.75">
      <c r="A775" t="s">
        <v>47</v>
      </c>
      <c r="C775" s="31" t="s">
        <v>7455</v>
      </c>
      <c r="E775" s="33" t="s">
        <v>7456</v>
      </c>
      <c r="J775" s="32">
        <f>0</f>
      </c>
      <c s="32">
        <f>0</f>
      </c>
      <c s="32">
        <f>0+L776+L780+L784+L788+L792+L796+L800+L804+L808+L812+L816+L820+L824+L828+L832+L836+L840+L844+L848+L852+L856+L860+L864+L868+L872+L876+L880+L884+L888</f>
      </c>
      <c s="32">
        <f>0+M776+M780+M784+M788+M792+M796+M800+M804+M808+M812+M816+M820+M824+M828+M832+M836+M840+M844+M848+M852+M856+M860+M864+M868+M872+M876+M880+M884+M888</f>
      </c>
    </row>
    <row r="776" spans="1:16" ht="25.5">
      <c r="A776" t="s">
        <v>50</v>
      </c>
      <c s="34" t="s">
        <v>3023</v>
      </c>
      <c s="34" t="s">
        <v>7457</v>
      </c>
      <c s="35" t="s">
        <v>5</v>
      </c>
      <c s="6" t="s">
        <v>7150</v>
      </c>
      <c s="36" t="s">
        <v>228</v>
      </c>
      <c s="37">
        <v>1</v>
      </c>
      <c s="36">
        <v>0</v>
      </c>
      <c s="36">
        <f>ROUND(G776*H776,6)</f>
      </c>
      <c r="L776" s="38">
        <v>0</v>
      </c>
      <c s="32">
        <f>ROUND(ROUND(L776,2)*ROUND(G776,3),2)</f>
      </c>
      <c s="36" t="s">
        <v>98</v>
      </c>
      <c>
        <f>(M776*21)/100</f>
      </c>
      <c t="s">
        <v>28</v>
      </c>
    </row>
    <row r="777" spans="1:5" ht="25.5">
      <c r="A777" s="35" t="s">
        <v>55</v>
      </c>
      <c r="E777" s="39" t="s">
        <v>7150</v>
      </c>
    </row>
    <row r="778" spans="1:5" ht="12.75">
      <c r="A778" s="35" t="s">
        <v>56</v>
      </c>
      <c r="E778" s="40" t="s">
        <v>5</v>
      </c>
    </row>
    <row r="779" spans="1:5" ht="12.75">
      <c r="A779" t="s">
        <v>57</v>
      </c>
      <c r="E779" s="39" t="s">
        <v>5</v>
      </c>
    </row>
    <row r="780" spans="1:16" ht="12.75">
      <c r="A780" t="s">
        <v>50</v>
      </c>
      <c s="34" t="s">
        <v>3026</v>
      </c>
      <c s="34" t="s">
        <v>7458</v>
      </c>
      <c s="35" t="s">
        <v>5</v>
      </c>
      <c s="6" t="s">
        <v>7459</v>
      </c>
      <c s="36" t="s">
        <v>228</v>
      </c>
      <c s="37">
        <v>2</v>
      </c>
      <c s="36">
        <v>0</v>
      </c>
      <c s="36">
        <f>ROUND(G780*H780,6)</f>
      </c>
      <c r="L780" s="38">
        <v>0</v>
      </c>
      <c s="32">
        <f>ROUND(ROUND(L780,2)*ROUND(G780,3),2)</f>
      </c>
      <c s="36" t="s">
        <v>98</v>
      </c>
      <c>
        <f>(M780*21)/100</f>
      </c>
      <c t="s">
        <v>28</v>
      </c>
    </row>
    <row r="781" spans="1:5" ht="12.75">
      <c r="A781" s="35" t="s">
        <v>55</v>
      </c>
      <c r="E781" s="39" t="s">
        <v>7459</v>
      </c>
    </row>
    <row r="782" spans="1:5" ht="12.75">
      <c r="A782" s="35" t="s">
        <v>56</v>
      </c>
      <c r="E782" s="40" t="s">
        <v>5</v>
      </c>
    </row>
    <row r="783" spans="1:5" ht="12.75">
      <c r="A783" t="s">
        <v>57</v>
      </c>
      <c r="E783" s="39" t="s">
        <v>5</v>
      </c>
    </row>
    <row r="784" spans="1:16" ht="25.5">
      <c r="A784" t="s">
        <v>50</v>
      </c>
      <c s="34" t="s">
        <v>3030</v>
      </c>
      <c s="34" t="s">
        <v>7460</v>
      </c>
      <c s="35" t="s">
        <v>5</v>
      </c>
      <c s="6" t="s">
        <v>7461</v>
      </c>
      <c s="36" t="s">
        <v>228</v>
      </c>
      <c s="37">
        <v>4</v>
      </c>
      <c s="36">
        <v>0</v>
      </c>
      <c s="36">
        <f>ROUND(G784*H784,6)</f>
      </c>
      <c r="L784" s="38">
        <v>0</v>
      </c>
      <c s="32">
        <f>ROUND(ROUND(L784,2)*ROUND(G784,3),2)</f>
      </c>
      <c s="36" t="s">
        <v>98</v>
      </c>
      <c>
        <f>(M784*21)/100</f>
      </c>
      <c t="s">
        <v>28</v>
      </c>
    </row>
    <row r="785" spans="1:5" ht="25.5">
      <c r="A785" s="35" t="s">
        <v>55</v>
      </c>
      <c r="E785" s="39" t="s">
        <v>7461</v>
      </c>
    </row>
    <row r="786" spans="1:5" ht="12.75">
      <c r="A786" s="35" t="s">
        <v>56</v>
      </c>
      <c r="E786" s="40" t="s">
        <v>5</v>
      </c>
    </row>
    <row r="787" spans="1:5" ht="12.75">
      <c r="A787" t="s">
        <v>57</v>
      </c>
      <c r="E787" s="39" t="s">
        <v>5</v>
      </c>
    </row>
    <row r="788" spans="1:16" ht="25.5">
      <c r="A788" t="s">
        <v>50</v>
      </c>
      <c s="34" t="s">
        <v>7462</v>
      </c>
      <c s="34" t="s">
        <v>7463</v>
      </c>
      <c s="35" t="s">
        <v>5</v>
      </c>
      <c s="6" t="s">
        <v>7464</v>
      </c>
      <c s="36" t="s">
        <v>228</v>
      </c>
      <c s="37">
        <v>2</v>
      </c>
      <c s="36">
        <v>0</v>
      </c>
      <c s="36">
        <f>ROUND(G788*H788,6)</f>
      </c>
      <c r="L788" s="38">
        <v>0</v>
      </c>
      <c s="32">
        <f>ROUND(ROUND(L788,2)*ROUND(G788,3),2)</f>
      </c>
      <c s="36" t="s">
        <v>98</v>
      </c>
      <c>
        <f>(M788*21)/100</f>
      </c>
      <c t="s">
        <v>28</v>
      </c>
    </row>
    <row r="789" spans="1:5" ht="25.5">
      <c r="A789" s="35" t="s">
        <v>55</v>
      </c>
      <c r="E789" s="39" t="s">
        <v>7464</v>
      </c>
    </row>
    <row r="790" spans="1:5" ht="12.75">
      <c r="A790" s="35" t="s">
        <v>56</v>
      </c>
      <c r="E790" s="40" t="s">
        <v>5</v>
      </c>
    </row>
    <row r="791" spans="1:5" ht="12.75">
      <c r="A791" t="s">
        <v>57</v>
      </c>
      <c r="E791" s="39" t="s">
        <v>5</v>
      </c>
    </row>
    <row r="792" spans="1:16" ht="12.75">
      <c r="A792" t="s">
        <v>50</v>
      </c>
      <c s="34" t="s">
        <v>3043</v>
      </c>
      <c s="34" t="s">
        <v>7465</v>
      </c>
      <c s="35" t="s">
        <v>5</v>
      </c>
      <c s="6" t="s">
        <v>7466</v>
      </c>
      <c s="36" t="s">
        <v>228</v>
      </c>
      <c s="37">
        <v>5</v>
      </c>
      <c s="36">
        <v>0</v>
      </c>
      <c s="36">
        <f>ROUND(G792*H792,6)</f>
      </c>
      <c r="L792" s="38">
        <v>0</v>
      </c>
      <c s="32">
        <f>ROUND(ROUND(L792,2)*ROUND(G792,3),2)</f>
      </c>
      <c s="36" t="s">
        <v>98</v>
      </c>
      <c>
        <f>(M792*21)/100</f>
      </c>
      <c t="s">
        <v>28</v>
      </c>
    </row>
    <row r="793" spans="1:5" ht="12.75">
      <c r="A793" s="35" t="s">
        <v>55</v>
      </c>
      <c r="E793" s="39" t="s">
        <v>7466</v>
      </c>
    </row>
    <row r="794" spans="1:5" ht="12.75">
      <c r="A794" s="35" t="s">
        <v>56</v>
      </c>
      <c r="E794" s="40" t="s">
        <v>5</v>
      </c>
    </row>
    <row r="795" spans="1:5" ht="12.75">
      <c r="A795" t="s">
        <v>57</v>
      </c>
      <c r="E795" s="39" t="s">
        <v>5</v>
      </c>
    </row>
    <row r="796" spans="1:16" ht="25.5">
      <c r="A796" t="s">
        <v>50</v>
      </c>
      <c s="34" t="s">
        <v>3047</v>
      </c>
      <c s="34" t="s">
        <v>7467</v>
      </c>
      <c s="35" t="s">
        <v>5</v>
      </c>
      <c s="6" t="s">
        <v>7345</v>
      </c>
      <c s="36" t="s">
        <v>228</v>
      </c>
      <c s="37">
        <v>5</v>
      </c>
      <c s="36">
        <v>0</v>
      </c>
      <c s="36">
        <f>ROUND(G796*H796,6)</f>
      </c>
      <c r="L796" s="38">
        <v>0</v>
      </c>
      <c s="32">
        <f>ROUND(ROUND(L796,2)*ROUND(G796,3),2)</f>
      </c>
      <c s="36" t="s">
        <v>98</v>
      </c>
      <c>
        <f>(M796*21)/100</f>
      </c>
      <c t="s">
        <v>28</v>
      </c>
    </row>
    <row r="797" spans="1:5" ht="25.5">
      <c r="A797" s="35" t="s">
        <v>55</v>
      </c>
      <c r="E797" s="39" t="s">
        <v>7345</v>
      </c>
    </row>
    <row r="798" spans="1:5" ht="12.75">
      <c r="A798" s="35" t="s">
        <v>56</v>
      </c>
      <c r="E798" s="40" t="s">
        <v>5</v>
      </c>
    </row>
    <row r="799" spans="1:5" ht="12.75">
      <c r="A799" t="s">
        <v>57</v>
      </c>
      <c r="E799" s="39" t="s">
        <v>5</v>
      </c>
    </row>
    <row r="800" spans="1:16" ht="12.75">
      <c r="A800" t="s">
        <v>50</v>
      </c>
      <c s="34" t="s">
        <v>3051</v>
      </c>
      <c s="34" t="s">
        <v>7468</v>
      </c>
      <c s="35" t="s">
        <v>5</v>
      </c>
      <c s="6" t="s">
        <v>7469</v>
      </c>
      <c s="36" t="s">
        <v>228</v>
      </c>
      <c s="37">
        <v>5</v>
      </c>
      <c s="36">
        <v>0</v>
      </c>
      <c s="36">
        <f>ROUND(G800*H800,6)</f>
      </c>
      <c r="L800" s="38">
        <v>0</v>
      </c>
      <c s="32">
        <f>ROUND(ROUND(L800,2)*ROUND(G800,3),2)</f>
      </c>
      <c s="36" t="s">
        <v>98</v>
      </c>
      <c>
        <f>(M800*21)/100</f>
      </c>
      <c t="s">
        <v>28</v>
      </c>
    </row>
    <row r="801" spans="1:5" ht="12.75">
      <c r="A801" s="35" t="s">
        <v>55</v>
      </c>
      <c r="E801" s="39" t="s">
        <v>7469</v>
      </c>
    </row>
    <row r="802" spans="1:5" ht="12.75">
      <c r="A802" s="35" t="s">
        <v>56</v>
      </c>
      <c r="E802" s="40" t="s">
        <v>5</v>
      </c>
    </row>
    <row r="803" spans="1:5" ht="12.75">
      <c r="A803" t="s">
        <v>57</v>
      </c>
      <c r="E803" s="39" t="s">
        <v>5</v>
      </c>
    </row>
    <row r="804" spans="1:16" ht="25.5">
      <c r="A804" t="s">
        <v>50</v>
      </c>
      <c s="34" t="s">
        <v>3055</v>
      </c>
      <c s="34" t="s">
        <v>7470</v>
      </c>
      <c s="35" t="s">
        <v>5</v>
      </c>
      <c s="6" t="s">
        <v>7365</v>
      </c>
      <c s="36" t="s">
        <v>228</v>
      </c>
      <c s="37">
        <v>5</v>
      </c>
      <c s="36">
        <v>0</v>
      </c>
      <c s="36">
        <f>ROUND(G804*H804,6)</f>
      </c>
      <c r="L804" s="38">
        <v>0</v>
      </c>
      <c s="32">
        <f>ROUND(ROUND(L804,2)*ROUND(G804,3),2)</f>
      </c>
      <c s="36" t="s">
        <v>98</v>
      </c>
      <c>
        <f>(M804*21)/100</f>
      </c>
      <c t="s">
        <v>28</v>
      </c>
    </row>
    <row r="805" spans="1:5" ht="25.5">
      <c r="A805" s="35" t="s">
        <v>55</v>
      </c>
      <c r="E805" s="39" t="s">
        <v>7365</v>
      </c>
    </row>
    <row r="806" spans="1:5" ht="12.75">
      <c r="A806" s="35" t="s">
        <v>56</v>
      </c>
      <c r="E806" s="40" t="s">
        <v>5</v>
      </c>
    </row>
    <row r="807" spans="1:5" ht="12.75">
      <c r="A807" t="s">
        <v>57</v>
      </c>
      <c r="E807" s="39" t="s">
        <v>5</v>
      </c>
    </row>
    <row r="808" spans="1:16" ht="25.5">
      <c r="A808" t="s">
        <v>50</v>
      </c>
      <c s="34" t="s">
        <v>3059</v>
      </c>
      <c s="34" t="s">
        <v>7471</v>
      </c>
      <c s="35" t="s">
        <v>5</v>
      </c>
      <c s="6" t="s">
        <v>7472</v>
      </c>
      <c s="36" t="s">
        <v>228</v>
      </c>
      <c s="37">
        <v>8</v>
      </c>
      <c s="36">
        <v>0</v>
      </c>
      <c s="36">
        <f>ROUND(G808*H808,6)</f>
      </c>
      <c r="L808" s="38">
        <v>0</v>
      </c>
      <c s="32">
        <f>ROUND(ROUND(L808,2)*ROUND(G808,3),2)</f>
      </c>
      <c s="36" t="s">
        <v>98</v>
      </c>
      <c>
        <f>(M808*21)/100</f>
      </c>
      <c t="s">
        <v>28</v>
      </c>
    </row>
    <row r="809" spans="1:5" ht="25.5">
      <c r="A809" s="35" t="s">
        <v>55</v>
      </c>
      <c r="E809" s="39" t="s">
        <v>7472</v>
      </c>
    </row>
    <row r="810" spans="1:5" ht="12.75">
      <c r="A810" s="35" t="s">
        <v>56</v>
      </c>
      <c r="E810" s="40" t="s">
        <v>5</v>
      </c>
    </row>
    <row r="811" spans="1:5" ht="12.75">
      <c r="A811" t="s">
        <v>57</v>
      </c>
      <c r="E811" s="39" t="s">
        <v>5</v>
      </c>
    </row>
    <row r="812" spans="1:16" ht="25.5">
      <c r="A812" t="s">
        <v>50</v>
      </c>
      <c s="34" t="s">
        <v>3063</v>
      </c>
      <c s="34" t="s">
        <v>7473</v>
      </c>
      <c s="35" t="s">
        <v>5</v>
      </c>
      <c s="6" t="s">
        <v>7295</v>
      </c>
      <c s="36" t="s">
        <v>228</v>
      </c>
      <c s="37">
        <v>8</v>
      </c>
      <c s="36">
        <v>0</v>
      </c>
      <c s="36">
        <f>ROUND(G812*H812,6)</f>
      </c>
      <c r="L812" s="38">
        <v>0</v>
      </c>
      <c s="32">
        <f>ROUND(ROUND(L812,2)*ROUND(G812,3),2)</f>
      </c>
      <c s="36" t="s">
        <v>98</v>
      </c>
      <c>
        <f>(M812*21)/100</f>
      </c>
      <c t="s">
        <v>28</v>
      </c>
    </row>
    <row r="813" spans="1:5" ht="25.5">
      <c r="A813" s="35" t="s">
        <v>55</v>
      </c>
      <c r="E813" s="39" t="s">
        <v>7295</v>
      </c>
    </row>
    <row r="814" spans="1:5" ht="12.75">
      <c r="A814" s="35" t="s">
        <v>56</v>
      </c>
      <c r="E814" s="40" t="s">
        <v>5</v>
      </c>
    </row>
    <row r="815" spans="1:5" ht="12.75">
      <c r="A815" t="s">
        <v>57</v>
      </c>
      <c r="E815" s="39" t="s">
        <v>5</v>
      </c>
    </row>
    <row r="816" spans="1:16" ht="12.75">
      <c r="A816" t="s">
        <v>50</v>
      </c>
      <c s="34" t="s">
        <v>3067</v>
      </c>
      <c s="34" t="s">
        <v>7474</v>
      </c>
      <c s="35" t="s">
        <v>5</v>
      </c>
      <c s="6" t="s">
        <v>7475</v>
      </c>
      <c s="36" t="s">
        <v>228</v>
      </c>
      <c s="37">
        <v>2</v>
      </c>
      <c s="36">
        <v>0</v>
      </c>
      <c s="36">
        <f>ROUND(G816*H816,6)</f>
      </c>
      <c r="L816" s="38">
        <v>0</v>
      </c>
      <c s="32">
        <f>ROUND(ROUND(L816,2)*ROUND(G816,3),2)</f>
      </c>
      <c s="36" t="s">
        <v>98</v>
      </c>
      <c>
        <f>(M816*21)/100</f>
      </c>
      <c t="s">
        <v>28</v>
      </c>
    </row>
    <row r="817" spans="1:5" ht="12.75">
      <c r="A817" s="35" t="s">
        <v>55</v>
      </c>
      <c r="E817" s="39" t="s">
        <v>7475</v>
      </c>
    </row>
    <row r="818" spans="1:5" ht="12.75">
      <c r="A818" s="35" t="s">
        <v>56</v>
      </c>
      <c r="E818" s="40" t="s">
        <v>5</v>
      </c>
    </row>
    <row r="819" spans="1:5" ht="12.75">
      <c r="A819" t="s">
        <v>57</v>
      </c>
      <c r="E819" s="39" t="s">
        <v>5</v>
      </c>
    </row>
    <row r="820" spans="1:16" ht="12.75">
      <c r="A820" t="s">
        <v>50</v>
      </c>
      <c s="34" t="s">
        <v>3071</v>
      </c>
      <c s="34" t="s">
        <v>7476</v>
      </c>
      <c s="35" t="s">
        <v>5</v>
      </c>
      <c s="6" t="s">
        <v>7477</v>
      </c>
      <c s="36" t="s">
        <v>228</v>
      </c>
      <c s="37">
        <v>4</v>
      </c>
      <c s="36">
        <v>0</v>
      </c>
      <c s="36">
        <f>ROUND(G820*H820,6)</f>
      </c>
      <c r="L820" s="38">
        <v>0</v>
      </c>
      <c s="32">
        <f>ROUND(ROUND(L820,2)*ROUND(G820,3),2)</f>
      </c>
      <c s="36" t="s">
        <v>98</v>
      </c>
      <c>
        <f>(M820*21)/100</f>
      </c>
      <c t="s">
        <v>28</v>
      </c>
    </row>
    <row r="821" spans="1:5" ht="12.75">
      <c r="A821" s="35" t="s">
        <v>55</v>
      </c>
      <c r="E821" s="39" t="s">
        <v>7477</v>
      </c>
    </row>
    <row r="822" spans="1:5" ht="12.75">
      <c r="A822" s="35" t="s">
        <v>56</v>
      </c>
      <c r="E822" s="40" t="s">
        <v>5</v>
      </c>
    </row>
    <row r="823" spans="1:5" ht="12.75">
      <c r="A823" t="s">
        <v>57</v>
      </c>
      <c r="E823" s="39" t="s">
        <v>5</v>
      </c>
    </row>
    <row r="824" spans="1:16" ht="12.75">
      <c r="A824" t="s">
        <v>50</v>
      </c>
      <c s="34" t="s">
        <v>3076</v>
      </c>
      <c s="34" t="s">
        <v>7478</v>
      </c>
      <c s="35" t="s">
        <v>5</v>
      </c>
      <c s="6" t="s">
        <v>7479</v>
      </c>
      <c s="36" t="s">
        <v>228</v>
      </c>
      <c s="37">
        <v>2</v>
      </c>
      <c s="36">
        <v>0</v>
      </c>
      <c s="36">
        <f>ROUND(G824*H824,6)</f>
      </c>
      <c r="L824" s="38">
        <v>0</v>
      </c>
      <c s="32">
        <f>ROUND(ROUND(L824,2)*ROUND(G824,3),2)</f>
      </c>
      <c s="36" t="s">
        <v>98</v>
      </c>
      <c>
        <f>(M824*21)/100</f>
      </c>
      <c t="s">
        <v>28</v>
      </c>
    </row>
    <row r="825" spans="1:5" ht="12.75">
      <c r="A825" s="35" t="s">
        <v>55</v>
      </c>
      <c r="E825" s="39" t="s">
        <v>7479</v>
      </c>
    </row>
    <row r="826" spans="1:5" ht="12.75">
      <c r="A826" s="35" t="s">
        <v>56</v>
      </c>
      <c r="E826" s="40" t="s">
        <v>5</v>
      </c>
    </row>
    <row r="827" spans="1:5" ht="12.75">
      <c r="A827" t="s">
        <v>57</v>
      </c>
      <c r="E827" s="39" t="s">
        <v>5</v>
      </c>
    </row>
    <row r="828" spans="1:16" ht="12.75">
      <c r="A828" t="s">
        <v>50</v>
      </c>
      <c s="34" t="s">
        <v>3079</v>
      </c>
      <c s="34" t="s">
        <v>7480</v>
      </c>
      <c s="35" t="s">
        <v>5</v>
      </c>
      <c s="6" t="s">
        <v>7164</v>
      </c>
      <c s="36" t="s">
        <v>228</v>
      </c>
      <c s="37">
        <v>2</v>
      </c>
      <c s="36">
        <v>0</v>
      </c>
      <c s="36">
        <f>ROUND(G828*H828,6)</f>
      </c>
      <c r="L828" s="38">
        <v>0</v>
      </c>
      <c s="32">
        <f>ROUND(ROUND(L828,2)*ROUND(G828,3),2)</f>
      </c>
      <c s="36" t="s">
        <v>98</v>
      </c>
      <c>
        <f>(M828*21)/100</f>
      </c>
      <c t="s">
        <v>28</v>
      </c>
    </row>
    <row r="829" spans="1:5" ht="12.75">
      <c r="A829" s="35" t="s">
        <v>55</v>
      </c>
      <c r="E829" s="39" t="s">
        <v>7164</v>
      </c>
    </row>
    <row r="830" spans="1:5" ht="12.75">
      <c r="A830" s="35" t="s">
        <v>56</v>
      </c>
      <c r="E830" s="40" t="s">
        <v>5</v>
      </c>
    </row>
    <row r="831" spans="1:5" ht="12.75">
      <c r="A831" t="s">
        <v>57</v>
      </c>
      <c r="E831" s="39" t="s">
        <v>5</v>
      </c>
    </row>
    <row r="832" spans="1:16" ht="12.75">
      <c r="A832" t="s">
        <v>50</v>
      </c>
      <c s="34" t="s">
        <v>7481</v>
      </c>
      <c s="34" t="s">
        <v>7482</v>
      </c>
      <c s="35" t="s">
        <v>5</v>
      </c>
      <c s="6" t="s">
        <v>7170</v>
      </c>
      <c s="36" t="s">
        <v>228</v>
      </c>
      <c s="37">
        <v>6</v>
      </c>
      <c s="36">
        <v>0</v>
      </c>
      <c s="36">
        <f>ROUND(G832*H832,6)</f>
      </c>
      <c r="L832" s="38">
        <v>0</v>
      </c>
      <c s="32">
        <f>ROUND(ROUND(L832,2)*ROUND(G832,3),2)</f>
      </c>
      <c s="36" t="s">
        <v>98</v>
      </c>
      <c>
        <f>(M832*21)/100</f>
      </c>
      <c t="s">
        <v>28</v>
      </c>
    </row>
    <row r="833" spans="1:5" ht="12.75">
      <c r="A833" s="35" t="s">
        <v>55</v>
      </c>
      <c r="E833" s="39" t="s">
        <v>7170</v>
      </c>
    </row>
    <row r="834" spans="1:5" ht="12.75">
      <c r="A834" s="35" t="s">
        <v>56</v>
      </c>
      <c r="E834" s="40" t="s">
        <v>5</v>
      </c>
    </row>
    <row r="835" spans="1:5" ht="12.75">
      <c r="A835" t="s">
        <v>57</v>
      </c>
      <c r="E835" s="39" t="s">
        <v>5</v>
      </c>
    </row>
    <row r="836" spans="1:16" ht="12.75">
      <c r="A836" t="s">
        <v>50</v>
      </c>
      <c s="34" t="s">
        <v>3090</v>
      </c>
      <c s="34" t="s">
        <v>7483</v>
      </c>
      <c s="35" t="s">
        <v>5</v>
      </c>
      <c s="6" t="s">
        <v>7172</v>
      </c>
      <c s="36" t="s">
        <v>228</v>
      </c>
      <c s="37">
        <v>1</v>
      </c>
      <c s="36">
        <v>0</v>
      </c>
      <c s="36">
        <f>ROUND(G836*H836,6)</f>
      </c>
      <c r="L836" s="38">
        <v>0</v>
      </c>
      <c s="32">
        <f>ROUND(ROUND(L836,2)*ROUND(G836,3),2)</f>
      </c>
      <c s="36" t="s">
        <v>98</v>
      </c>
      <c>
        <f>(M836*21)/100</f>
      </c>
      <c t="s">
        <v>28</v>
      </c>
    </row>
    <row r="837" spans="1:5" ht="12.75">
      <c r="A837" s="35" t="s">
        <v>55</v>
      </c>
      <c r="E837" s="39" t="s">
        <v>7172</v>
      </c>
    </row>
    <row r="838" spans="1:5" ht="12.75">
      <c r="A838" s="35" t="s">
        <v>56</v>
      </c>
      <c r="E838" s="40" t="s">
        <v>5</v>
      </c>
    </row>
    <row r="839" spans="1:5" ht="12.75">
      <c r="A839" t="s">
        <v>57</v>
      </c>
      <c r="E839" s="39" t="s">
        <v>5</v>
      </c>
    </row>
    <row r="840" spans="1:16" ht="12.75">
      <c r="A840" t="s">
        <v>50</v>
      </c>
      <c s="34" t="s">
        <v>3094</v>
      </c>
      <c s="34" t="s">
        <v>7484</v>
      </c>
      <c s="35" t="s">
        <v>5</v>
      </c>
      <c s="6" t="s">
        <v>7485</v>
      </c>
      <c s="36" t="s">
        <v>228</v>
      </c>
      <c s="37">
        <v>1</v>
      </c>
      <c s="36">
        <v>0</v>
      </c>
      <c s="36">
        <f>ROUND(G840*H840,6)</f>
      </c>
      <c r="L840" s="38">
        <v>0</v>
      </c>
      <c s="32">
        <f>ROUND(ROUND(L840,2)*ROUND(G840,3),2)</f>
      </c>
      <c s="36" t="s">
        <v>98</v>
      </c>
      <c>
        <f>(M840*21)/100</f>
      </c>
      <c t="s">
        <v>28</v>
      </c>
    </row>
    <row r="841" spans="1:5" ht="12.75">
      <c r="A841" s="35" t="s">
        <v>55</v>
      </c>
      <c r="E841" s="39" t="s">
        <v>7485</v>
      </c>
    </row>
    <row r="842" spans="1:5" ht="12.75">
      <c r="A842" s="35" t="s">
        <v>56</v>
      </c>
      <c r="E842" s="40" t="s">
        <v>5</v>
      </c>
    </row>
    <row r="843" spans="1:5" ht="12.75">
      <c r="A843" t="s">
        <v>57</v>
      </c>
      <c r="E843" s="39" t="s">
        <v>5</v>
      </c>
    </row>
    <row r="844" spans="1:16" ht="12.75">
      <c r="A844" t="s">
        <v>50</v>
      </c>
      <c s="34" t="s">
        <v>3097</v>
      </c>
      <c s="34" t="s">
        <v>7486</v>
      </c>
      <c s="35" t="s">
        <v>5</v>
      </c>
      <c s="6" t="s">
        <v>7487</v>
      </c>
      <c s="36" t="s">
        <v>228</v>
      </c>
      <c s="37">
        <v>1</v>
      </c>
      <c s="36">
        <v>0</v>
      </c>
      <c s="36">
        <f>ROUND(G844*H844,6)</f>
      </c>
      <c r="L844" s="38">
        <v>0</v>
      </c>
      <c s="32">
        <f>ROUND(ROUND(L844,2)*ROUND(G844,3),2)</f>
      </c>
      <c s="36" t="s">
        <v>98</v>
      </c>
      <c>
        <f>(M844*21)/100</f>
      </c>
      <c t="s">
        <v>28</v>
      </c>
    </row>
    <row r="845" spans="1:5" ht="12.75">
      <c r="A845" s="35" t="s">
        <v>55</v>
      </c>
      <c r="E845" s="39" t="s">
        <v>7487</v>
      </c>
    </row>
    <row r="846" spans="1:5" ht="12.75">
      <c r="A846" s="35" t="s">
        <v>56</v>
      </c>
      <c r="E846" s="40" t="s">
        <v>5</v>
      </c>
    </row>
    <row r="847" spans="1:5" ht="12.75">
      <c r="A847" t="s">
        <v>57</v>
      </c>
      <c r="E847" s="39" t="s">
        <v>5</v>
      </c>
    </row>
    <row r="848" spans="1:16" ht="25.5">
      <c r="A848" t="s">
        <v>50</v>
      </c>
      <c s="34" t="s">
        <v>1624</v>
      </c>
      <c s="34" t="s">
        <v>7488</v>
      </c>
      <c s="35" t="s">
        <v>5</v>
      </c>
      <c s="6" t="s">
        <v>7190</v>
      </c>
      <c s="36" t="s">
        <v>70</v>
      </c>
      <c s="37">
        <v>70</v>
      </c>
      <c s="36">
        <v>0</v>
      </c>
      <c s="36">
        <f>ROUND(G848*H848,6)</f>
      </c>
      <c r="L848" s="38">
        <v>0</v>
      </c>
      <c s="32">
        <f>ROUND(ROUND(L848,2)*ROUND(G848,3),2)</f>
      </c>
      <c s="36" t="s">
        <v>98</v>
      </c>
      <c>
        <f>(M848*21)/100</f>
      </c>
      <c t="s">
        <v>28</v>
      </c>
    </row>
    <row r="849" spans="1:5" ht="25.5">
      <c r="A849" s="35" t="s">
        <v>55</v>
      </c>
      <c r="E849" s="39" t="s">
        <v>7190</v>
      </c>
    </row>
    <row r="850" spans="1:5" ht="12.75">
      <c r="A850" s="35" t="s">
        <v>56</v>
      </c>
      <c r="E850" s="40" t="s">
        <v>5</v>
      </c>
    </row>
    <row r="851" spans="1:5" ht="12.75">
      <c r="A851" t="s">
        <v>57</v>
      </c>
      <c r="E851" s="39" t="s">
        <v>5</v>
      </c>
    </row>
    <row r="852" spans="1:16" ht="12.75">
      <c r="A852" t="s">
        <v>50</v>
      </c>
      <c s="34" t="s">
        <v>3101</v>
      </c>
      <c s="34" t="s">
        <v>7489</v>
      </c>
      <c s="35" t="s">
        <v>5</v>
      </c>
      <c s="6" t="s">
        <v>7192</v>
      </c>
      <c s="36" t="s">
        <v>70</v>
      </c>
      <c s="37">
        <v>80</v>
      </c>
      <c s="36">
        <v>0</v>
      </c>
      <c s="36">
        <f>ROUND(G852*H852,6)</f>
      </c>
      <c r="L852" s="38">
        <v>0</v>
      </c>
      <c s="32">
        <f>ROUND(ROUND(L852,2)*ROUND(G852,3),2)</f>
      </c>
      <c s="36" t="s">
        <v>98</v>
      </c>
      <c>
        <f>(M852*21)/100</f>
      </c>
      <c t="s">
        <v>28</v>
      </c>
    </row>
    <row r="853" spans="1:5" ht="12.75">
      <c r="A853" s="35" t="s">
        <v>55</v>
      </c>
      <c r="E853" s="39" t="s">
        <v>7192</v>
      </c>
    </row>
    <row r="854" spans="1:5" ht="12.75">
      <c r="A854" s="35" t="s">
        <v>56</v>
      </c>
      <c r="E854" s="40" t="s">
        <v>5</v>
      </c>
    </row>
    <row r="855" spans="1:5" ht="12.75">
      <c r="A855" t="s">
        <v>57</v>
      </c>
      <c r="E855" s="39" t="s">
        <v>5</v>
      </c>
    </row>
    <row r="856" spans="1:16" ht="12.75">
      <c r="A856" t="s">
        <v>50</v>
      </c>
      <c s="34" t="s">
        <v>3105</v>
      </c>
      <c s="34" t="s">
        <v>7490</v>
      </c>
      <c s="35" t="s">
        <v>5</v>
      </c>
      <c s="6" t="s">
        <v>7194</v>
      </c>
      <c s="36" t="s">
        <v>7195</v>
      </c>
      <c s="37">
        <v>21</v>
      </c>
      <c s="36">
        <v>0</v>
      </c>
      <c s="36">
        <f>ROUND(G856*H856,6)</f>
      </c>
      <c r="L856" s="38">
        <v>0</v>
      </c>
      <c s="32">
        <f>ROUND(ROUND(L856,2)*ROUND(G856,3),2)</f>
      </c>
      <c s="36" t="s">
        <v>98</v>
      </c>
      <c>
        <f>(M856*21)/100</f>
      </c>
      <c t="s">
        <v>28</v>
      </c>
    </row>
    <row r="857" spans="1:5" ht="12.75">
      <c r="A857" s="35" t="s">
        <v>55</v>
      </c>
      <c r="E857" s="39" t="s">
        <v>7194</v>
      </c>
    </row>
    <row r="858" spans="1:5" ht="12.75">
      <c r="A858" s="35" t="s">
        <v>56</v>
      </c>
      <c r="E858" s="40" t="s">
        <v>5</v>
      </c>
    </row>
    <row r="859" spans="1:5" ht="12.75">
      <c r="A859" t="s">
        <v>57</v>
      </c>
      <c r="E859" s="39" t="s">
        <v>5</v>
      </c>
    </row>
    <row r="860" spans="1:16" ht="12.75">
      <c r="A860" t="s">
        <v>50</v>
      </c>
      <c s="34" t="s">
        <v>3109</v>
      </c>
      <c s="34" t="s">
        <v>7491</v>
      </c>
      <c s="35" t="s">
        <v>5</v>
      </c>
      <c s="6" t="s">
        <v>7199</v>
      </c>
      <c s="36" t="s">
        <v>7195</v>
      </c>
      <c s="37">
        <v>155</v>
      </c>
      <c s="36">
        <v>0</v>
      </c>
      <c s="36">
        <f>ROUND(G860*H860,6)</f>
      </c>
      <c r="L860" s="38">
        <v>0</v>
      </c>
      <c s="32">
        <f>ROUND(ROUND(L860,2)*ROUND(G860,3),2)</f>
      </c>
      <c s="36" t="s">
        <v>98</v>
      </c>
      <c>
        <f>(M860*21)/100</f>
      </c>
      <c t="s">
        <v>28</v>
      </c>
    </row>
    <row r="861" spans="1:5" ht="12.75">
      <c r="A861" s="35" t="s">
        <v>55</v>
      </c>
      <c r="E861" s="39" t="s">
        <v>7199</v>
      </c>
    </row>
    <row r="862" spans="1:5" ht="12.75">
      <c r="A862" s="35" t="s">
        <v>56</v>
      </c>
      <c r="E862" s="40" t="s">
        <v>5</v>
      </c>
    </row>
    <row r="863" spans="1:5" ht="12.75">
      <c r="A863" t="s">
        <v>57</v>
      </c>
      <c r="E863" s="39" t="s">
        <v>5</v>
      </c>
    </row>
    <row r="864" spans="1:16" ht="12.75">
      <c r="A864" t="s">
        <v>50</v>
      </c>
      <c s="34" t="s">
        <v>3113</v>
      </c>
      <c s="34" t="s">
        <v>7492</v>
      </c>
      <c s="35" t="s">
        <v>5</v>
      </c>
      <c s="6" t="s">
        <v>7201</v>
      </c>
      <c s="36" t="s">
        <v>7195</v>
      </c>
      <c s="37">
        <v>12</v>
      </c>
      <c s="36">
        <v>0</v>
      </c>
      <c s="36">
        <f>ROUND(G864*H864,6)</f>
      </c>
      <c r="L864" s="38">
        <v>0</v>
      </c>
      <c s="32">
        <f>ROUND(ROUND(L864,2)*ROUND(G864,3),2)</f>
      </c>
      <c s="36" t="s">
        <v>98</v>
      </c>
      <c>
        <f>(M864*21)/100</f>
      </c>
      <c t="s">
        <v>28</v>
      </c>
    </row>
    <row r="865" spans="1:5" ht="12.75">
      <c r="A865" s="35" t="s">
        <v>55</v>
      </c>
      <c r="E865" s="39" t="s">
        <v>7201</v>
      </c>
    </row>
    <row r="866" spans="1:5" ht="12.75">
      <c r="A866" s="35" t="s">
        <v>56</v>
      </c>
      <c r="E866" s="40" t="s">
        <v>5</v>
      </c>
    </row>
    <row r="867" spans="1:5" ht="12.75">
      <c r="A867" t="s">
        <v>57</v>
      </c>
      <c r="E867" s="39" t="s">
        <v>5</v>
      </c>
    </row>
    <row r="868" spans="1:16" ht="12.75">
      <c r="A868" t="s">
        <v>50</v>
      </c>
      <c s="34" t="s">
        <v>3117</v>
      </c>
      <c s="34" t="s">
        <v>7493</v>
      </c>
      <c s="35" t="s">
        <v>5</v>
      </c>
      <c s="6" t="s">
        <v>7203</v>
      </c>
      <c s="36" t="s">
        <v>7195</v>
      </c>
      <c s="37">
        <v>12</v>
      </c>
      <c s="36">
        <v>0</v>
      </c>
      <c s="36">
        <f>ROUND(G868*H868,6)</f>
      </c>
      <c r="L868" s="38">
        <v>0</v>
      </c>
      <c s="32">
        <f>ROUND(ROUND(L868,2)*ROUND(G868,3),2)</f>
      </c>
      <c s="36" t="s">
        <v>98</v>
      </c>
      <c>
        <f>(M868*21)/100</f>
      </c>
      <c t="s">
        <v>28</v>
      </c>
    </row>
    <row r="869" spans="1:5" ht="12.75">
      <c r="A869" s="35" t="s">
        <v>55</v>
      </c>
      <c r="E869" s="39" t="s">
        <v>7203</v>
      </c>
    </row>
    <row r="870" spans="1:5" ht="12.75">
      <c r="A870" s="35" t="s">
        <v>56</v>
      </c>
      <c r="E870" s="40" t="s">
        <v>5</v>
      </c>
    </row>
    <row r="871" spans="1:5" ht="12.75">
      <c r="A871" t="s">
        <v>57</v>
      </c>
      <c r="E871" s="39" t="s">
        <v>5</v>
      </c>
    </row>
    <row r="872" spans="1:16" ht="12.75">
      <c r="A872" t="s">
        <v>50</v>
      </c>
      <c s="34" t="s">
        <v>3121</v>
      </c>
      <c s="34" t="s">
        <v>7494</v>
      </c>
      <c s="35" t="s">
        <v>5</v>
      </c>
      <c s="6" t="s">
        <v>7384</v>
      </c>
      <c s="36" t="s">
        <v>7206</v>
      </c>
      <c s="37">
        <v>2</v>
      </c>
      <c s="36">
        <v>0</v>
      </c>
      <c s="36">
        <f>ROUND(G872*H872,6)</f>
      </c>
      <c r="L872" s="38">
        <v>0</v>
      </c>
      <c s="32">
        <f>ROUND(ROUND(L872,2)*ROUND(G872,3),2)</f>
      </c>
      <c s="36" t="s">
        <v>98</v>
      </c>
      <c>
        <f>(M872*21)/100</f>
      </c>
      <c t="s">
        <v>28</v>
      </c>
    </row>
    <row r="873" spans="1:5" ht="12.75">
      <c r="A873" s="35" t="s">
        <v>55</v>
      </c>
      <c r="E873" s="39" t="s">
        <v>7384</v>
      </c>
    </row>
    <row r="874" spans="1:5" ht="12.75">
      <c r="A874" s="35" t="s">
        <v>56</v>
      </c>
      <c r="E874" s="40" t="s">
        <v>5</v>
      </c>
    </row>
    <row r="875" spans="1:5" ht="12.75">
      <c r="A875" t="s">
        <v>57</v>
      </c>
      <c r="E875" s="39" t="s">
        <v>5</v>
      </c>
    </row>
    <row r="876" spans="1:16" ht="12.75">
      <c r="A876" t="s">
        <v>50</v>
      </c>
      <c s="34" t="s">
        <v>3125</v>
      </c>
      <c s="34" t="s">
        <v>7495</v>
      </c>
      <c s="35" t="s">
        <v>5</v>
      </c>
      <c s="6" t="s">
        <v>7320</v>
      </c>
      <c s="36" t="s">
        <v>7206</v>
      </c>
      <c s="37">
        <v>1</v>
      </c>
      <c s="36">
        <v>0</v>
      </c>
      <c s="36">
        <f>ROUND(G876*H876,6)</f>
      </c>
      <c r="L876" s="38">
        <v>0</v>
      </c>
      <c s="32">
        <f>ROUND(ROUND(L876,2)*ROUND(G876,3),2)</f>
      </c>
      <c s="36" t="s">
        <v>98</v>
      </c>
      <c>
        <f>(M876*21)/100</f>
      </c>
      <c t="s">
        <v>28</v>
      </c>
    </row>
    <row r="877" spans="1:5" ht="12.75">
      <c r="A877" s="35" t="s">
        <v>55</v>
      </c>
      <c r="E877" s="39" t="s">
        <v>7320</v>
      </c>
    </row>
    <row r="878" spans="1:5" ht="12.75">
      <c r="A878" s="35" t="s">
        <v>56</v>
      </c>
      <c r="E878" s="40" t="s">
        <v>5</v>
      </c>
    </row>
    <row r="879" spans="1:5" ht="12.75">
      <c r="A879" t="s">
        <v>57</v>
      </c>
      <c r="E879" s="39" t="s">
        <v>5</v>
      </c>
    </row>
    <row r="880" spans="1:16" ht="12.75">
      <c r="A880" t="s">
        <v>50</v>
      </c>
      <c s="34" t="s">
        <v>1628</v>
      </c>
      <c s="34" t="s">
        <v>7496</v>
      </c>
      <c s="35" t="s">
        <v>5</v>
      </c>
      <c s="6" t="s">
        <v>7205</v>
      </c>
      <c s="36" t="s">
        <v>7206</v>
      </c>
      <c s="37">
        <v>1</v>
      </c>
      <c s="36">
        <v>0</v>
      </c>
      <c s="36">
        <f>ROUND(G880*H880,6)</f>
      </c>
      <c r="L880" s="38">
        <v>0</v>
      </c>
      <c s="32">
        <f>ROUND(ROUND(L880,2)*ROUND(G880,3),2)</f>
      </c>
      <c s="36" t="s">
        <v>98</v>
      </c>
      <c>
        <f>(M880*21)/100</f>
      </c>
      <c t="s">
        <v>28</v>
      </c>
    </row>
    <row r="881" spans="1:5" ht="12.75">
      <c r="A881" s="35" t="s">
        <v>55</v>
      </c>
      <c r="E881" s="39" t="s">
        <v>7205</v>
      </c>
    </row>
    <row r="882" spans="1:5" ht="12.75">
      <c r="A882" s="35" t="s">
        <v>56</v>
      </c>
      <c r="E882" s="40" t="s">
        <v>5</v>
      </c>
    </row>
    <row r="883" spans="1:5" ht="12.75">
      <c r="A883" t="s">
        <v>57</v>
      </c>
      <c r="E883" s="39" t="s">
        <v>5</v>
      </c>
    </row>
    <row r="884" spans="1:16" ht="12.75">
      <c r="A884" t="s">
        <v>50</v>
      </c>
      <c s="34" t="s">
        <v>7497</v>
      </c>
      <c s="34" t="s">
        <v>7498</v>
      </c>
      <c s="35" t="s">
        <v>5</v>
      </c>
      <c s="6" t="s">
        <v>7208</v>
      </c>
      <c s="36" t="s">
        <v>7206</v>
      </c>
      <c s="37">
        <v>2</v>
      </c>
      <c s="36">
        <v>0</v>
      </c>
      <c s="36">
        <f>ROUND(G884*H884,6)</f>
      </c>
      <c r="L884" s="38">
        <v>0</v>
      </c>
      <c s="32">
        <f>ROUND(ROUND(L884,2)*ROUND(G884,3),2)</f>
      </c>
      <c s="36" t="s">
        <v>98</v>
      </c>
      <c>
        <f>(M884*21)/100</f>
      </c>
      <c t="s">
        <v>28</v>
      </c>
    </row>
    <row r="885" spans="1:5" ht="12.75">
      <c r="A885" s="35" t="s">
        <v>55</v>
      </c>
      <c r="E885" s="39" t="s">
        <v>7208</v>
      </c>
    </row>
    <row r="886" spans="1:5" ht="12.75">
      <c r="A886" s="35" t="s">
        <v>56</v>
      </c>
      <c r="E886" s="40" t="s">
        <v>5</v>
      </c>
    </row>
    <row r="887" spans="1:5" ht="12.75">
      <c r="A887" t="s">
        <v>57</v>
      </c>
      <c r="E887" s="39" t="s">
        <v>5</v>
      </c>
    </row>
    <row r="888" spans="1:16" ht="25.5">
      <c r="A888" t="s">
        <v>50</v>
      </c>
      <c s="34" t="s">
        <v>3136</v>
      </c>
      <c s="34" t="s">
        <v>7499</v>
      </c>
      <c s="35" t="s">
        <v>5</v>
      </c>
      <c s="6" t="s">
        <v>7210</v>
      </c>
      <c s="36" t="s">
        <v>70</v>
      </c>
      <c s="37">
        <v>45</v>
      </c>
      <c s="36">
        <v>0</v>
      </c>
      <c s="36">
        <f>ROUND(G888*H888,6)</f>
      </c>
      <c r="L888" s="38">
        <v>0</v>
      </c>
      <c s="32">
        <f>ROUND(ROUND(L888,2)*ROUND(G888,3),2)</f>
      </c>
      <c s="36" t="s">
        <v>98</v>
      </c>
      <c>
        <f>(M888*21)/100</f>
      </c>
      <c t="s">
        <v>28</v>
      </c>
    </row>
    <row r="889" spans="1:5" ht="25.5">
      <c r="A889" s="35" t="s">
        <v>55</v>
      </c>
      <c r="E889" s="39" t="s">
        <v>7210</v>
      </c>
    </row>
    <row r="890" spans="1:5" ht="12.75">
      <c r="A890" s="35" t="s">
        <v>56</v>
      </c>
      <c r="E890" s="40" t="s">
        <v>5</v>
      </c>
    </row>
    <row r="891" spans="1:5" ht="12.75">
      <c r="A891" t="s">
        <v>57</v>
      </c>
      <c r="E891" s="39" t="s">
        <v>5</v>
      </c>
    </row>
    <row r="892" spans="1:13" ht="12.75">
      <c r="A892" t="s">
        <v>47</v>
      </c>
      <c r="C892" s="31" t="s">
        <v>7500</v>
      </c>
      <c r="E892" s="33" t="s">
        <v>7501</v>
      </c>
      <c r="J892" s="32">
        <f>0</f>
      </c>
      <c s="32">
        <f>0</f>
      </c>
      <c s="32">
        <f>0+L893+L897+L901+L905+L909+L913+L917</f>
      </c>
      <c s="32">
        <f>0+M893+M897+M901+M905+M909+M913+M917</f>
      </c>
    </row>
    <row r="893" spans="1:16" ht="25.5">
      <c r="A893" t="s">
        <v>50</v>
      </c>
      <c s="34" t="s">
        <v>3139</v>
      </c>
      <c s="34" t="s">
        <v>7502</v>
      </c>
      <c s="35" t="s">
        <v>5</v>
      </c>
      <c s="6" t="s">
        <v>7503</v>
      </c>
      <c s="36" t="s">
        <v>228</v>
      </c>
      <c s="37">
        <v>1</v>
      </c>
      <c s="36">
        <v>0</v>
      </c>
      <c s="36">
        <f>ROUND(G893*H893,6)</f>
      </c>
      <c r="L893" s="38">
        <v>0</v>
      </c>
      <c s="32">
        <f>ROUND(ROUND(L893,2)*ROUND(G893,3),2)</f>
      </c>
      <c s="36" t="s">
        <v>98</v>
      </c>
      <c>
        <f>(M893*21)/100</f>
      </c>
      <c t="s">
        <v>28</v>
      </c>
    </row>
    <row r="894" spans="1:5" ht="25.5">
      <c r="A894" s="35" t="s">
        <v>55</v>
      </c>
      <c r="E894" s="39" t="s">
        <v>7503</v>
      </c>
    </row>
    <row r="895" spans="1:5" ht="12.75">
      <c r="A895" s="35" t="s">
        <v>56</v>
      </c>
      <c r="E895" s="40" t="s">
        <v>5</v>
      </c>
    </row>
    <row r="896" spans="1:5" ht="12.75">
      <c r="A896" t="s">
        <v>57</v>
      </c>
      <c r="E896" s="39" t="s">
        <v>5</v>
      </c>
    </row>
    <row r="897" spans="1:16" ht="25.5">
      <c r="A897" t="s">
        <v>50</v>
      </c>
      <c s="34" t="s">
        <v>3143</v>
      </c>
      <c s="34" t="s">
        <v>7504</v>
      </c>
      <c s="35" t="s">
        <v>5</v>
      </c>
      <c s="6" t="s">
        <v>7216</v>
      </c>
      <c s="36" t="s">
        <v>228</v>
      </c>
      <c s="37">
        <v>1</v>
      </c>
      <c s="36">
        <v>0</v>
      </c>
      <c s="36">
        <f>ROUND(G897*H897,6)</f>
      </c>
      <c r="L897" s="38">
        <v>0</v>
      </c>
      <c s="32">
        <f>ROUND(ROUND(L897,2)*ROUND(G897,3),2)</f>
      </c>
      <c s="36" t="s">
        <v>98</v>
      </c>
      <c>
        <f>(M897*21)/100</f>
      </c>
      <c t="s">
        <v>28</v>
      </c>
    </row>
    <row r="898" spans="1:5" ht="25.5">
      <c r="A898" s="35" t="s">
        <v>55</v>
      </c>
      <c r="E898" s="39" t="s">
        <v>7216</v>
      </c>
    </row>
    <row r="899" spans="1:5" ht="12.75">
      <c r="A899" s="35" t="s">
        <v>56</v>
      </c>
      <c r="E899" s="40" t="s">
        <v>5</v>
      </c>
    </row>
    <row r="900" spans="1:5" ht="12.75">
      <c r="A900" t="s">
        <v>57</v>
      </c>
      <c r="E900" s="39" t="s">
        <v>5</v>
      </c>
    </row>
    <row r="901" spans="1:16" ht="25.5">
      <c r="A901" t="s">
        <v>50</v>
      </c>
      <c s="34" t="s">
        <v>1631</v>
      </c>
      <c s="34" t="s">
        <v>7505</v>
      </c>
      <c s="35" t="s">
        <v>5</v>
      </c>
      <c s="6" t="s">
        <v>7218</v>
      </c>
      <c s="36" t="s">
        <v>228</v>
      </c>
      <c s="37">
        <v>1</v>
      </c>
      <c s="36">
        <v>0</v>
      </c>
      <c s="36">
        <f>ROUND(G901*H901,6)</f>
      </c>
      <c r="L901" s="38">
        <v>0</v>
      </c>
      <c s="32">
        <f>ROUND(ROUND(L901,2)*ROUND(G901,3),2)</f>
      </c>
      <c s="36" t="s">
        <v>98</v>
      </c>
      <c>
        <f>(M901*21)/100</f>
      </c>
      <c t="s">
        <v>28</v>
      </c>
    </row>
    <row r="902" spans="1:5" ht="25.5">
      <c r="A902" s="35" t="s">
        <v>55</v>
      </c>
      <c r="E902" s="39" t="s">
        <v>7218</v>
      </c>
    </row>
    <row r="903" spans="1:5" ht="12.75">
      <c r="A903" s="35" t="s">
        <v>56</v>
      </c>
      <c r="E903" s="40" t="s">
        <v>5</v>
      </c>
    </row>
    <row r="904" spans="1:5" ht="12.75">
      <c r="A904" t="s">
        <v>57</v>
      </c>
      <c r="E904" s="39" t="s">
        <v>5</v>
      </c>
    </row>
    <row r="905" spans="1:16" ht="25.5">
      <c r="A905" t="s">
        <v>50</v>
      </c>
      <c s="34" t="s">
        <v>1635</v>
      </c>
      <c s="34" t="s">
        <v>7506</v>
      </c>
      <c s="35" t="s">
        <v>5</v>
      </c>
      <c s="6" t="s">
        <v>7220</v>
      </c>
      <c s="36" t="s">
        <v>228</v>
      </c>
      <c s="37">
        <v>1</v>
      </c>
      <c s="36">
        <v>0</v>
      </c>
      <c s="36">
        <f>ROUND(G905*H905,6)</f>
      </c>
      <c r="L905" s="38">
        <v>0</v>
      </c>
      <c s="32">
        <f>ROUND(ROUND(L905,2)*ROUND(G905,3),2)</f>
      </c>
      <c s="36" t="s">
        <v>98</v>
      </c>
      <c>
        <f>(M905*21)/100</f>
      </c>
      <c t="s">
        <v>28</v>
      </c>
    </row>
    <row r="906" spans="1:5" ht="25.5">
      <c r="A906" s="35" t="s">
        <v>55</v>
      </c>
      <c r="E906" s="39" t="s">
        <v>7220</v>
      </c>
    </row>
    <row r="907" spans="1:5" ht="12.75">
      <c r="A907" s="35" t="s">
        <v>56</v>
      </c>
      <c r="E907" s="40" t="s">
        <v>5</v>
      </c>
    </row>
    <row r="908" spans="1:5" ht="12.75">
      <c r="A908" t="s">
        <v>57</v>
      </c>
      <c r="E908" s="39" t="s">
        <v>5</v>
      </c>
    </row>
    <row r="909" spans="1:16" ht="12.75">
      <c r="A909" t="s">
        <v>50</v>
      </c>
      <c s="34" t="s">
        <v>3147</v>
      </c>
      <c s="34" t="s">
        <v>7507</v>
      </c>
      <c s="35" t="s">
        <v>5</v>
      </c>
      <c s="6" t="s">
        <v>7222</v>
      </c>
      <c s="36" t="s">
        <v>7195</v>
      </c>
      <c s="37">
        <v>10</v>
      </c>
      <c s="36">
        <v>0</v>
      </c>
      <c s="36">
        <f>ROUND(G909*H909,6)</f>
      </c>
      <c r="L909" s="38">
        <v>0</v>
      </c>
      <c s="32">
        <f>ROUND(ROUND(L909,2)*ROUND(G909,3),2)</f>
      </c>
      <c s="36" t="s">
        <v>98</v>
      </c>
      <c>
        <f>(M909*21)/100</f>
      </c>
      <c t="s">
        <v>28</v>
      </c>
    </row>
    <row r="910" spans="1:5" ht="12.75">
      <c r="A910" s="35" t="s">
        <v>55</v>
      </c>
      <c r="E910" s="39" t="s">
        <v>7222</v>
      </c>
    </row>
    <row r="911" spans="1:5" ht="12.75">
      <c r="A911" s="35" t="s">
        <v>56</v>
      </c>
      <c r="E911" s="40" t="s">
        <v>5</v>
      </c>
    </row>
    <row r="912" spans="1:5" ht="12.75">
      <c r="A912" t="s">
        <v>57</v>
      </c>
      <c r="E912" s="39" t="s">
        <v>5</v>
      </c>
    </row>
    <row r="913" spans="1:16" ht="12.75">
      <c r="A913" t="s">
        <v>50</v>
      </c>
      <c s="34" t="s">
        <v>3151</v>
      </c>
      <c s="34" t="s">
        <v>7508</v>
      </c>
      <c s="35" t="s">
        <v>5</v>
      </c>
      <c s="6" t="s">
        <v>7224</v>
      </c>
      <c s="36" t="s">
        <v>7195</v>
      </c>
      <c s="37">
        <v>1</v>
      </c>
      <c s="36">
        <v>0</v>
      </c>
      <c s="36">
        <f>ROUND(G913*H913,6)</f>
      </c>
      <c r="L913" s="38">
        <v>0</v>
      </c>
      <c s="32">
        <f>ROUND(ROUND(L913,2)*ROUND(G913,3),2)</f>
      </c>
      <c s="36" t="s">
        <v>98</v>
      </c>
      <c>
        <f>(M913*21)/100</f>
      </c>
      <c t="s">
        <v>28</v>
      </c>
    </row>
    <row r="914" spans="1:5" ht="12.75">
      <c r="A914" s="35" t="s">
        <v>55</v>
      </c>
      <c r="E914" s="39" t="s">
        <v>7224</v>
      </c>
    </row>
    <row r="915" spans="1:5" ht="12.75">
      <c r="A915" s="35" t="s">
        <v>56</v>
      </c>
      <c r="E915" s="40" t="s">
        <v>5</v>
      </c>
    </row>
    <row r="916" spans="1:5" ht="12.75">
      <c r="A916" t="s">
        <v>57</v>
      </c>
      <c r="E916" s="39" t="s">
        <v>5</v>
      </c>
    </row>
    <row r="917" spans="1:16" ht="25.5">
      <c r="A917" t="s">
        <v>50</v>
      </c>
      <c s="34" t="s">
        <v>3155</v>
      </c>
      <c s="34" t="s">
        <v>7509</v>
      </c>
      <c s="35" t="s">
        <v>5</v>
      </c>
      <c s="6" t="s">
        <v>7226</v>
      </c>
      <c s="36" t="s">
        <v>228</v>
      </c>
      <c s="37">
        <v>1</v>
      </c>
      <c s="36">
        <v>0</v>
      </c>
      <c s="36">
        <f>ROUND(G917*H917,6)</f>
      </c>
      <c r="L917" s="38">
        <v>0</v>
      </c>
      <c s="32">
        <f>ROUND(ROUND(L917,2)*ROUND(G917,3),2)</f>
      </c>
      <c s="36" t="s">
        <v>98</v>
      </c>
      <c>
        <f>(M917*21)/100</f>
      </c>
      <c t="s">
        <v>28</v>
      </c>
    </row>
    <row r="918" spans="1:5" ht="25.5">
      <c r="A918" s="35" t="s">
        <v>55</v>
      </c>
      <c r="E918" s="39" t="s">
        <v>7226</v>
      </c>
    </row>
    <row r="919" spans="1:5" ht="12.75">
      <c r="A919" s="35" t="s">
        <v>56</v>
      </c>
      <c r="E919" s="40" t="s">
        <v>5</v>
      </c>
    </row>
    <row r="920" spans="1:5" ht="12.75">
      <c r="A920" t="s">
        <v>57</v>
      </c>
      <c r="E920" s="39" t="s">
        <v>5</v>
      </c>
    </row>
    <row r="921" spans="1:13" ht="12.75">
      <c r="A921" t="s">
        <v>47</v>
      </c>
      <c r="C921" s="31" t="s">
        <v>7510</v>
      </c>
      <c r="E921" s="33" t="s">
        <v>7511</v>
      </c>
      <c r="J921" s="32">
        <f>0</f>
      </c>
      <c s="32">
        <f>0</f>
      </c>
      <c s="32">
        <f>0+L922+L926+L930+L934+L938+L942+L946+L950</f>
      </c>
      <c s="32">
        <f>0+M922+M926+M930+M934+M938+M942+M946+M950</f>
      </c>
    </row>
    <row r="922" spans="1:16" ht="25.5">
      <c r="A922" t="s">
        <v>50</v>
      </c>
      <c s="34" t="s">
        <v>1638</v>
      </c>
      <c s="34" t="s">
        <v>7512</v>
      </c>
      <c s="35" t="s">
        <v>5</v>
      </c>
      <c s="6" t="s">
        <v>7513</v>
      </c>
      <c s="36" t="s">
        <v>228</v>
      </c>
      <c s="37">
        <v>1</v>
      </c>
      <c s="36">
        <v>0</v>
      </c>
      <c s="36">
        <f>ROUND(G922*H922,6)</f>
      </c>
      <c r="L922" s="38">
        <v>0</v>
      </c>
      <c s="32">
        <f>ROUND(ROUND(L922,2)*ROUND(G922,3),2)</f>
      </c>
      <c s="36" t="s">
        <v>98</v>
      </c>
      <c>
        <f>(M922*21)/100</f>
      </c>
      <c t="s">
        <v>28</v>
      </c>
    </row>
    <row r="923" spans="1:5" ht="25.5">
      <c r="A923" s="35" t="s">
        <v>55</v>
      </c>
      <c r="E923" s="39" t="s">
        <v>7513</v>
      </c>
    </row>
    <row r="924" spans="1:5" ht="12.75">
      <c r="A924" s="35" t="s">
        <v>56</v>
      </c>
      <c r="E924" s="40" t="s">
        <v>5</v>
      </c>
    </row>
    <row r="925" spans="1:5" ht="12.75">
      <c r="A925" t="s">
        <v>57</v>
      </c>
      <c r="E925" s="39" t="s">
        <v>5</v>
      </c>
    </row>
    <row r="926" spans="1:16" ht="25.5">
      <c r="A926" t="s">
        <v>50</v>
      </c>
      <c s="34" t="s">
        <v>3159</v>
      </c>
      <c s="34" t="s">
        <v>7514</v>
      </c>
      <c s="35" t="s">
        <v>5</v>
      </c>
      <c s="6" t="s">
        <v>7515</v>
      </c>
      <c s="36" t="s">
        <v>228</v>
      </c>
      <c s="37">
        <v>1</v>
      </c>
      <c s="36">
        <v>0</v>
      </c>
      <c s="36">
        <f>ROUND(G926*H926,6)</f>
      </c>
      <c r="L926" s="38">
        <v>0</v>
      </c>
      <c s="32">
        <f>ROUND(ROUND(L926,2)*ROUND(G926,3),2)</f>
      </c>
      <c s="36" t="s">
        <v>98</v>
      </c>
      <c>
        <f>(M926*21)/100</f>
      </c>
      <c t="s">
        <v>28</v>
      </c>
    </row>
    <row r="927" spans="1:5" ht="25.5">
      <c r="A927" s="35" t="s">
        <v>55</v>
      </c>
      <c r="E927" s="39" t="s">
        <v>7515</v>
      </c>
    </row>
    <row r="928" spans="1:5" ht="12.75">
      <c r="A928" s="35" t="s">
        <v>56</v>
      </c>
      <c r="E928" s="40" t="s">
        <v>5</v>
      </c>
    </row>
    <row r="929" spans="1:5" ht="12.75">
      <c r="A929" t="s">
        <v>57</v>
      </c>
      <c r="E929" s="39" t="s">
        <v>5</v>
      </c>
    </row>
    <row r="930" spans="1:16" ht="25.5">
      <c r="A930" t="s">
        <v>50</v>
      </c>
      <c s="34" t="s">
        <v>3163</v>
      </c>
      <c s="34" t="s">
        <v>7516</v>
      </c>
      <c s="35" t="s">
        <v>5</v>
      </c>
      <c s="6" t="s">
        <v>7517</v>
      </c>
      <c s="36" t="s">
        <v>228</v>
      </c>
      <c s="37">
        <v>1</v>
      </c>
      <c s="36">
        <v>0</v>
      </c>
      <c s="36">
        <f>ROUND(G930*H930,6)</f>
      </c>
      <c r="L930" s="38">
        <v>0</v>
      </c>
      <c s="32">
        <f>ROUND(ROUND(L930,2)*ROUND(G930,3),2)</f>
      </c>
      <c s="36" t="s">
        <v>98</v>
      </c>
      <c>
        <f>(M930*21)/100</f>
      </c>
      <c t="s">
        <v>28</v>
      </c>
    </row>
    <row r="931" spans="1:5" ht="25.5">
      <c r="A931" s="35" t="s">
        <v>55</v>
      </c>
      <c r="E931" s="39" t="s">
        <v>7517</v>
      </c>
    </row>
    <row r="932" spans="1:5" ht="12.75">
      <c r="A932" s="35" t="s">
        <v>56</v>
      </c>
      <c r="E932" s="40" t="s">
        <v>5</v>
      </c>
    </row>
    <row r="933" spans="1:5" ht="12.75">
      <c r="A933" t="s">
        <v>57</v>
      </c>
      <c r="E933" s="39" t="s">
        <v>5</v>
      </c>
    </row>
    <row r="934" spans="1:16" ht="12.75">
      <c r="A934" t="s">
        <v>50</v>
      </c>
      <c s="34" t="s">
        <v>3167</v>
      </c>
      <c s="34" t="s">
        <v>7518</v>
      </c>
      <c s="35" t="s">
        <v>5</v>
      </c>
      <c s="6" t="s">
        <v>7519</v>
      </c>
      <c s="36" t="s">
        <v>228</v>
      </c>
      <c s="37">
        <v>1</v>
      </c>
      <c s="36">
        <v>0</v>
      </c>
      <c s="36">
        <f>ROUND(G934*H934,6)</f>
      </c>
      <c r="L934" s="38">
        <v>0</v>
      </c>
      <c s="32">
        <f>ROUND(ROUND(L934,2)*ROUND(G934,3),2)</f>
      </c>
      <c s="36" t="s">
        <v>98</v>
      </c>
      <c>
        <f>(M934*21)/100</f>
      </c>
      <c t="s">
        <v>28</v>
      </c>
    </row>
    <row r="935" spans="1:5" ht="12.75">
      <c r="A935" s="35" t="s">
        <v>55</v>
      </c>
      <c r="E935" s="39" t="s">
        <v>7519</v>
      </c>
    </row>
    <row r="936" spans="1:5" ht="12.75">
      <c r="A936" s="35" t="s">
        <v>56</v>
      </c>
      <c r="E936" s="40" t="s">
        <v>5</v>
      </c>
    </row>
    <row r="937" spans="1:5" ht="12.75">
      <c r="A937" t="s">
        <v>57</v>
      </c>
      <c r="E937" s="39" t="s">
        <v>5</v>
      </c>
    </row>
    <row r="938" spans="1:16" ht="12.75">
      <c r="A938" t="s">
        <v>50</v>
      </c>
      <c s="34" t="s">
        <v>3171</v>
      </c>
      <c s="34" t="s">
        <v>7520</v>
      </c>
      <c s="35" t="s">
        <v>5</v>
      </c>
      <c s="6" t="s">
        <v>7521</v>
      </c>
      <c s="36" t="s">
        <v>228</v>
      </c>
      <c s="37">
        <v>1</v>
      </c>
      <c s="36">
        <v>0</v>
      </c>
      <c s="36">
        <f>ROUND(G938*H938,6)</f>
      </c>
      <c r="L938" s="38">
        <v>0</v>
      </c>
      <c s="32">
        <f>ROUND(ROUND(L938,2)*ROUND(G938,3),2)</f>
      </c>
      <c s="36" t="s">
        <v>98</v>
      </c>
      <c>
        <f>(M938*21)/100</f>
      </c>
      <c t="s">
        <v>28</v>
      </c>
    </row>
    <row r="939" spans="1:5" ht="12.75">
      <c r="A939" s="35" t="s">
        <v>55</v>
      </c>
      <c r="E939" s="39" t="s">
        <v>7521</v>
      </c>
    </row>
    <row r="940" spans="1:5" ht="12.75">
      <c r="A940" s="35" t="s">
        <v>56</v>
      </c>
      <c r="E940" s="40" t="s">
        <v>5</v>
      </c>
    </row>
    <row r="941" spans="1:5" ht="12.75">
      <c r="A941" t="s">
        <v>57</v>
      </c>
      <c r="E941" s="39" t="s">
        <v>5</v>
      </c>
    </row>
    <row r="942" spans="1:16" ht="12.75">
      <c r="A942" t="s">
        <v>50</v>
      </c>
      <c s="34" t="s">
        <v>3175</v>
      </c>
      <c s="34" t="s">
        <v>7522</v>
      </c>
      <c s="35" t="s">
        <v>5</v>
      </c>
      <c s="6" t="s">
        <v>7523</v>
      </c>
      <c s="36" t="s">
        <v>70</v>
      </c>
      <c s="37">
        <v>3</v>
      </c>
      <c s="36">
        <v>0</v>
      </c>
      <c s="36">
        <f>ROUND(G942*H942,6)</f>
      </c>
      <c r="L942" s="38">
        <v>0</v>
      </c>
      <c s="32">
        <f>ROUND(ROUND(L942,2)*ROUND(G942,3),2)</f>
      </c>
      <c s="36" t="s">
        <v>98</v>
      </c>
      <c>
        <f>(M942*21)/100</f>
      </c>
      <c t="s">
        <v>28</v>
      </c>
    </row>
    <row r="943" spans="1:5" ht="12.75">
      <c r="A943" s="35" t="s">
        <v>55</v>
      </c>
      <c r="E943" s="39" t="s">
        <v>7523</v>
      </c>
    </row>
    <row r="944" spans="1:5" ht="12.75">
      <c r="A944" s="35" t="s">
        <v>56</v>
      </c>
      <c r="E944" s="40" t="s">
        <v>5</v>
      </c>
    </row>
    <row r="945" spans="1:5" ht="12.75">
      <c r="A945" t="s">
        <v>57</v>
      </c>
      <c r="E945" s="39" t="s">
        <v>5</v>
      </c>
    </row>
    <row r="946" spans="1:16" ht="25.5">
      <c r="A946" t="s">
        <v>50</v>
      </c>
      <c s="34" t="s">
        <v>3179</v>
      </c>
      <c s="34" t="s">
        <v>7524</v>
      </c>
      <c s="35" t="s">
        <v>5</v>
      </c>
      <c s="6" t="s">
        <v>7525</v>
      </c>
      <c s="36" t="s">
        <v>7206</v>
      </c>
      <c s="37">
        <v>1</v>
      </c>
      <c s="36">
        <v>0</v>
      </c>
      <c s="36">
        <f>ROUND(G946*H946,6)</f>
      </c>
      <c r="L946" s="38">
        <v>0</v>
      </c>
      <c s="32">
        <f>ROUND(ROUND(L946,2)*ROUND(G946,3),2)</f>
      </c>
      <c s="36" t="s">
        <v>98</v>
      </c>
      <c>
        <f>(M946*21)/100</f>
      </c>
      <c t="s">
        <v>28</v>
      </c>
    </row>
    <row r="947" spans="1:5" ht="25.5">
      <c r="A947" s="35" t="s">
        <v>55</v>
      </c>
      <c r="E947" s="39" t="s">
        <v>7525</v>
      </c>
    </row>
    <row r="948" spans="1:5" ht="12.75">
      <c r="A948" s="35" t="s">
        <v>56</v>
      </c>
      <c r="E948" s="40" t="s">
        <v>5</v>
      </c>
    </row>
    <row r="949" spans="1:5" ht="12.75">
      <c r="A949" t="s">
        <v>57</v>
      </c>
      <c r="E949" s="39" t="s">
        <v>5</v>
      </c>
    </row>
    <row r="950" spans="1:16" ht="25.5">
      <c r="A950" t="s">
        <v>50</v>
      </c>
      <c s="34" t="s">
        <v>1642</v>
      </c>
      <c s="34" t="s">
        <v>7526</v>
      </c>
      <c s="35" t="s">
        <v>5</v>
      </c>
      <c s="6" t="s">
        <v>7527</v>
      </c>
      <c s="36" t="s">
        <v>7195</v>
      </c>
      <c s="37">
        <v>6</v>
      </c>
      <c s="36">
        <v>0</v>
      </c>
      <c s="36">
        <f>ROUND(G950*H950,6)</f>
      </c>
      <c r="L950" s="38">
        <v>0</v>
      </c>
      <c s="32">
        <f>ROUND(ROUND(L950,2)*ROUND(G950,3),2)</f>
      </c>
      <c s="36" t="s">
        <v>98</v>
      </c>
      <c>
        <f>(M950*21)/100</f>
      </c>
      <c t="s">
        <v>28</v>
      </c>
    </row>
    <row r="951" spans="1:5" ht="25.5">
      <c r="A951" s="35" t="s">
        <v>55</v>
      </c>
      <c r="E951" s="39" t="s">
        <v>7527</v>
      </c>
    </row>
    <row r="952" spans="1:5" ht="12.75">
      <c r="A952" s="35" t="s">
        <v>56</v>
      </c>
      <c r="E952" s="40" t="s">
        <v>854</v>
      </c>
    </row>
    <row r="953" spans="1:5" ht="12.75">
      <c r="A953" t="s">
        <v>57</v>
      </c>
      <c r="E953" s="39" t="s">
        <v>5</v>
      </c>
    </row>
    <row r="954" spans="1:13" ht="12.75">
      <c r="A954" t="s">
        <v>47</v>
      </c>
      <c r="C954" s="31" t="s">
        <v>7528</v>
      </c>
      <c r="E954" s="33" t="s">
        <v>7529</v>
      </c>
      <c r="J954" s="32">
        <f>0</f>
      </c>
      <c s="32">
        <f>0</f>
      </c>
      <c s="32">
        <f>0+L955+L959+L963+L967+L971+L975+L979+L983+L987+L991+L995+L999+L1003+L1007</f>
      </c>
      <c s="32">
        <f>0+M955+M959+M963+M967+M971+M975+M979+M983+M987+M991+M995+M999+M1003+M1007</f>
      </c>
    </row>
    <row r="955" spans="1:16" ht="25.5">
      <c r="A955" t="s">
        <v>50</v>
      </c>
      <c s="34" t="s">
        <v>3183</v>
      </c>
      <c s="34" t="s">
        <v>7530</v>
      </c>
      <c s="35" t="s">
        <v>5</v>
      </c>
      <c s="6" t="s">
        <v>7531</v>
      </c>
      <c s="36" t="s">
        <v>228</v>
      </c>
      <c s="37">
        <v>1</v>
      </c>
      <c s="36">
        <v>0</v>
      </c>
      <c s="36">
        <f>ROUND(G955*H955,6)</f>
      </c>
      <c r="L955" s="38">
        <v>0</v>
      </c>
      <c s="32">
        <f>ROUND(ROUND(L955,2)*ROUND(G955,3),2)</f>
      </c>
      <c s="36" t="s">
        <v>98</v>
      </c>
      <c>
        <f>(M955*21)/100</f>
      </c>
      <c t="s">
        <v>28</v>
      </c>
    </row>
    <row r="956" spans="1:5" ht="25.5">
      <c r="A956" s="35" t="s">
        <v>55</v>
      </c>
      <c r="E956" s="39" t="s">
        <v>7531</v>
      </c>
    </row>
    <row r="957" spans="1:5" ht="12.75">
      <c r="A957" s="35" t="s">
        <v>56</v>
      </c>
      <c r="E957" s="40" t="s">
        <v>5</v>
      </c>
    </row>
    <row r="958" spans="1:5" ht="12.75">
      <c r="A958" t="s">
        <v>57</v>
      </c>
      <c r="E958" s="39" t="s">
        <v>5</v>
      </c>
    </row>
    <row r="959" spans="1:16" ht="25.5">
      <c r="A959" t="s">
        <v>50</v>
      </c>
      <c s="34" t="s">
        <v>3186</v>
      </c>
      <c s="34" t="s">
        <v>7532</v>
      </c>
      <c s="35" t="s">
        <v>5</v>
      </c>
      <c s="6" t="s">
        <v>7232</v>
      </c>
      <c s="36" t="s">
        <v>228</v>
      </c>
      <c s="37">
        <v>1</v>
      </c>
      <c s="36">
        <v>0</v>
      </c>
      <c s="36">
        <f>ROUND(G959*H959,6)</f>
      </c>
      <c r="L959" s="38">
        <v>0</v>
      </c>
      <c s="32">
        <f>ROUND(ROUND(L959,2)*ROUND(G959,3),2)</f>
      </c>
      <c s="36" t="s">
        <v>98</v>
      </c>
      <c>
        <f>(M959*21)/100</f>
      </c>
      <c t="s">
        <v>28</v>
      </c>
    </row>
    <row r="960" spans="1:5" ht="25.5">
      <c r="A960" s="35" t="s">
        <v>55</v>
      </c>
      <c r="E960" s="39" t="s">
        <v>7232</v>
      </c>
    </row>
    <row r="961" spans="1:5" ht="12.75">
      <c r="A961" s="35" t="s">
        <v>56</v>
      </c>
      <c r="E961" s="40" t="s">
        <v>5</v>
      </c>
    </row>
    <row r="962" spans="1:5" ht="12.75">
      <c r="A962" t="s">
        <v>57</v>
      </c>
      <c r="E962" s="39" t="s">
        <v>5</v>
      </c>
    </row>
    <row r="963" spans="1:16" ht="12.75">
      <c r="A963" t="s">
        <v>50</v>
      </c>
      <c s="34" t="s">
        <v>3190</v>
      </c>
      <c s="34" t="s">
        <v>7533</v>
      </c>
      <c s="35" t="s">
        <v>5</v>
      </c>
      <c s="6" t="s">
        <v>7234</v>
      </c>
      <c s="36" t="s">
        <v>228</v>
      </c>
      <c s="37">
        <v>5</v>
      </c>
      <c s="36">
        <v>0</v>
      </c>
      <c s="36">
        <f>ROUND(G963*H963,6)</f>
      </c>
      <c r="L963" s="38">
        <v>0</v>
      </c>
      <c s="32">
        <f>ROUND(ROUND(L963,2)*ROUND(G963,3),2)</f>
      </c>
      <c s="36" t="s">
        <v>98</v>
      </c>
      <c>
        <f>(M963*21)/100</f>
      </c>
      <c t="s">
        <v>28</v>
      </c>
    </row>
    <row r="964" spans="1:5" ht="12.75">
      <c r="A964" s="35" t="s">
        <v>55</v>
      </c>
      <c r="E964" s="39" t="s">
        <v>7234</v>
      </c>
    </row>
    <row r="965" spans="1:5" ht="12.75">
      <c r="A965" s="35" t="s">
        <v>56</v>
      </c>
      <c r="E965" s="40" t="s">
        <v>5</v>
      </c>
    </row>
    <row r="966" spans="1:5" ht="12.75">
      <c r="A966" t="s">
        <v>57</v>
      </c>
      <c r="E966" s="39" t="s">
        <v>5</v>
      </c>
    </row>
    <row r="967" spans="1:16" ht="12.75">
      <c r="A967" t="s">
        <v>50</v>
      </c>
      <c s="34" t="s">
        <v>1646</v>
      </c>
      <c s="34" t="s">
        <v>7534</v>
      </c>
      <c s="35" t="s">
        <v>5</v>
      </c>
      <c s="6" t="s">
        <v>7236</v>
      </c>
      <c s="36" t="s">
        <v>228</v>
      </c>
      <c s="37">
        <v>2</v>
      </c>
      <c s="36">
        <v>0</v>
      </c>
      <c s="36">
        <f>ROUND(G967*H967,6)</f>
      </c>
      <c r="L967" s="38">
        <v>0</v>
      </c>
      <c s="32">
        <f>ROUND(ROUND(L967,2)*ROUND(G967,3),2)</f>
      </c>
      <c s="36" t="s">
        <v>98</v>
      </c>
      <c>
        <f>(M967*21)/100</f>
      </c>
      <c t="s">
        <v>28</v>
      </c>
    </row>
    <row r="968" spans="1:5" ht="12.75">
      <c r="A968" s="35" t="s">
        <v>55</v>
      </c>
      <c r="E968" s="39" t="s">
        <v>7236</v>
      </c>
    </row>
    <row r="969" spans="1:5" ht="12.75">
      <c r="A969" s="35" t="s">
        <v>56</v>
      </c>
      <c r="E969" s="40" t="s">
        <v>5</v>
      </c>
    </row>
    <row r="970" spans="1:5" ht="12.75">
      <c r="A970" t="s">
        <v>57</v>
      </c>
      <c r="E970" s="39" t="s">
        <v>5</v>
      </c>
    </row>
    <row r="971" spans="1:16" ht="12.75">
      <c r="A971" t="s">
        <v>50</v>
      </c>
      <c s="34" t="s">
        <v>1651</v>
      </c>
      <c s="34" t="s">
        <v>7535</v>
      </c>
      <c s="35" t="s">
        <v>5</v>
      </c>
      <c s="6" t="s">
        <v>7240</v>
      </c>
      <c s="36" t="s">
        <v>228</v>
      </c>
      <c s="37">
        <v>1</v>
      </c>
      <c s="36">
        <v>0</v>
      </c>
      <c s="36">
        <f>ROUND(G971*H971,6)</f>
      </c>
      <c r="L971" s="38">
        <v>0</v>
      </c>
      <c s="32">
        <f>ROUND(ROUND(L971,2)*ROUND(G971,3),2)</f>
      </c>
      <c s="36" t="s">
        <v>98</v>
      </c>
      <c>
        <f>(M971*21)/100</f>
      </c>
      <c t="s">
        <v>28</v>
      </c>
    </row>
    <row r="972" spans="1:5" ht="12.75">
      <c r="A972" s="35" t="s">
        <v>55</v>
      </c>
      <c r="E972" s="39" t="s">
        <v>7240</v>
      </c>
    </row>
    <row r="973" spans="1:5" ht="12.75">
      <c r="A973" s="35" t="s">
        <v>56</v>
      </c>
      <c r="E973" s="40" t="s">
        <v>5</v>
      </c>
    </row>
    <row r="974" spans="1:5" ht="12.75">
      <c r="A974" t="s">
        <v>57</v>
      </c>
      <c r="E974" s="39" t="s">
        <v>5</v>
      </c>
    </row>
    <row r="975" spans="1:16" ht="25.5">
      <c r="A975" t="s">
        <v>50</v>
      </c>
      <c s="34" t="s">
        <v>1655</v>
      </c>
      <c s="34" t="s">
        <v>7536</v>
      </c>
      <c s="35" t="s">
        <v>5</v>
      </c>
      <c s="6" t="s">
        <v>7244</v>
      </c>
      <c s="36" t="s">
        <v>228</v>
      </c>
      <c s="37">
        <v>1</v>
      </c>
      <c s="36">
        <v>0</v>
      </c>
      <c s="36">
        <f>ROUND(G975*H975,6)</f>
      </c>
      <c r="L975" s="38">
        <v>0</v>
      </c>
      <c s="32">
        <f>ROUND(ROUND(L975,2)*ROUND(G975,3),2)</f>
      </c>
      <c s="36" t="s">
        <v>98</v>
      </c>
      <c>
        <f>(M975*21)/100</f>
      </c>
      <c t="s">
        <v>28</v>
      </c>
    </row>
    <row r="976" spans="1:5" ht="25.5">
      <c r="A976" s="35" t="s">
        <v>55</v>
      </c>
      <c r="E976" s="39" t="s">
        <v>7244</v>
      </c>
    </row>
    <row r="977" spans="1:5" ht="12.75">
      <c r="A977" s="35" t="s">
        <v>56</v>
      </c>
      <c r="E977" s="40" t="s">
        <v>5</v>
      </c>
    </row>
    <row r="978" spans="1:5" ht="12.75">
      <c r="A978" t="s">
        <v>57</v>
      </c>
      <c r="E978" s="39" t="s">
        <v>5</v>
      </c>
    </row>
    <row r="979" spans="1:16" ht="25.5">
      <c r="A979" t="s">
        <v>50</v>
      </c>
      <c s="34" t="s">
        <v>1659</v>
      </c>
      <c s="34" t="s">
        <v>7537</v>
      </c>
      <c s="35" t="s">
        <v>5</v>
      </c>
      <c s="6" t="s">
        <v>7250</v>
      </c>
      <c s="36" t="s">
        <v>228</v>
      </c>
      <c s="37">
        <v>4</v>
      </c>
      <c s="36">
        <v>0</v>
      </c>
      <c s="36">
        <f>ROUND(G979*H979,6)</f>
      </c>
      <c r="L979" s="38">
        <v>0</v>
      </c>
      <c s="32">
        <f>ROUND(ROUND(L979,2)*ROUND(G979,3),2)</f>
      </c>
      <c s="36" t="s">
        <v>98</v>
      </c>
      <c>
        <f>(M979*21)/100</f>
      </c>
      <c t="s">
        <v>28</v>
      </c>
    </row>
    <row r="980" spans="1:5" ht="25.5">
      <c r="A980" s="35" t="s">
        <v>55</v>
      </c>
      <c r="E980" s="39" t="s">
        <v>7250</v>
      </c>
    </row>
    <row r="981" spans="1:5" ht="12.75">
      <c r="A981" s="35" t="s">
        <v>56</v>
      </c>
      <c r="E981" s="40" t="s">
        <v>5</v>
      </c>
    </row>
    <row r="982" spans="1:5" ht="12.75">
      <c r="A982" t="s">
        <v>57</v>
      </c>
      <c r="E982" s="39" t="s">
        <v>5</v>
      </c>
    </row>
    <row r="983" spans="1:16" ht="12.75">
      <c r="A983" t="s">
        <v>50</v>
      </c>
      <c s="34" t="s">
        <v>1663</v>
      </c>
      <c s="34" t="s">
        <v>7538</v>
      </c>
      <c s="35" t="s">
        <v>5</v>
      </c>
      <c s="6" t="s">
        <v>7252</v>
      </c>
      <c s="36" t="s">
        <v>228</v>
      </c>
      <c s="37">
        <v>5</v>
      </c>
      <c s="36">
        <v>0</v>
      </c>
      <c s="36">
        <f>ROUND(G983*H983,6)</f>
      </c>
      <c r="L983" s="38">
        <v>0</v>
      </c>
      <c s="32">
        <f>ROUND(ROUND(L983,2)*ROUND(G983,3),2)</f>
      </c>
      <c s="36" t="s">
        <v>98</v>
      </c>
      <c>
        <f>(M983*21)/100</f>
      </c>
      <c t="s">
        <v>28</v>
      </c>
    </row>
    <row r="984" spans="1:5" ht="12.75">
      <c r="A984" s="35" t="s">
        <v>55</v>
      </c>
      <c r="E984" s="39" t="s">
        <v>7252</v>
      </c>
    </row>
    <row r="985" spans="1:5" ht="12.75">
      <c r="A985" s="35" t="s">
        <v>56</v>
      </c>
      <c r="E985" s="40" t="s">
        <v>5</v>
      </c>
    </row>
    <row r="986" spans="1:5" ht="12.75">
      <c r="A986" t="s">
        <v>57</v>
      </c>
      <c r="E986" s="39" t="s">
        <v>5</v>
      </c>
    </row>
    <row r="987" spans="1:16" ht="12.75">
      <c r="A987" t="s">
        <v>50</v>
      </c>
      <c s="34" t="s">
        <v>1666</v>
      </c>
      <c s="34" t="s">
        <v>7539</v>
      </c>
      <c s="35" t="s">
        <v>5</v>
      </c>
      <c s="6" t="s">
        <v>7254</v>
      </c>
      <c s="36" t="s">
        <v>228</v>
      </c>
      <c s="37">
        <v>2</v>
      </c>
      <c s="36">
        <v>0</v>
      </c>
      <c s="36">
        <f>ROUND(G987*H987,6)</f>
      </c>
      <c r="L987" s="38">
        <v>0</v>
      </c>
      <c s="32">
        <f>ROUND(ROUND(L987,2)*ROUND(G987,3),2)</f>
      </c>
      <c s="36" t="s">
        <v>98</v>
      </c>
      <c>
        <f>(M987*21)/100</f>
      </c>
      <c t="s">
        <v>28</v>
      </c>
    </row>
    <row r="988" spans="1:5" ht="12.75">
      <c r="A988" s="35" t="s">
        <v>55</v>
      </c>
      <c r="E988" s="39" t="s">
        <v>7254</v>
      </c>
    </row>
    <row r="989" spans="1:5" ht="12.75">
      <c r="A989" s="35" t="s">
        <v>56</v>
      </c>
      <c r="E989" s="40" t="s">
        <v>5</v>
      </c>
    </row>
    <row r="990" spans="1:5" ht="12.75">
      <c r="A990" t="s">
        <v>57</v>
      </c>
      <c r="E990" s="39" t="s">
        <v>5</v>
      </c>
    </row>
    <row r="991" spans="1:16" ht="12.75">
      <c r="A991" t="s">
        <v>50</v>
      </c>
      <c s="34" t="s">
        <v>6564</v>
      </c>
      <c s="34" t="s">
        <v>7540</v>
      </c>
      <c s="35" t="s">
        <v>5</v>
      </c>
      <c s="6" t="s">
        <v>7256</v>
      </c>
      <c s="36" t="s">
        <v>228</v>
      </c>
      <c s="37">
        <v>6</v>
      </c>
      <c s="36">
        <v>0</v>
      </c>
      <c s="36">
        <f>ROUND(G991*H991,6)</f>
      </c>
      <c r="L991" s="38">
        <v>0</v>
      </c>
      <c s="32">
        <f>ROUND(ROUND(L991,2)*ROUND(G991,3),2)</f>
      </c>
      <c s="36" t="s">
        <v>98</v>
      </c>
      <c>
        <f>(M991*21)/100</f>
      </c>
      <c t="s">
        <v>28</v>
      </c>
    </row>
    <row r="992" spans="1:5" ht="12.75">
      <c r="A992" s="35" t="s">
        <v>55</v>
      </c>
      <c r="E992" s="39" t="s">
        <v>7256</v>
      </c>
    </row>
    <row r="993" spans="1:5" ht="12.75">
      <c r="A993" s="35" t="s">
        <v>56</v>
      </c>
      <c r="E993" s="40" t="s">
        <v>5</v>
      </c>
    </row>
    <row r="994" spans="1:5" ht="12.75">
      <c r="A994" t="s">
        <v>57</v>
      </c>
      <c r="E994" s="39" t="s">
        <v>5</v>
      </c>
    </row>
    <row r="995" spans="1:16" ht="12.75">
      <c r="A995" t="s">
        <v>50</v>
      </c>
      <c s="34" t="s">
        <v>1671</v>
      </c>
      <c s="34" t="s">
        <v>7541</v>
      </c>
      <c s="35" t="s">
        <v>5</v>
      </c>
      <c s="6" t="s">
        <v>7222</v>
      </c>
      <c s="36" t="s">
        <v>7195</v>
      </c>
      <c s="37">
        <v>80</v>
      </c>
      <c s="36">
        <v>0</v>
      </c>
      <c s="36">
        <f>ROUND(G995*H995,6)</f>
      </c>
      <c r="L995" s="38">
        <v>0</v>
      </c>
      <c s="32">
        <f>ROUND(ROUND(L995,2)*ROUND(G995,3),2)</f>
      </c>
      <c s="36" t="s">
        <v>98</v>
      </c>
      <c>
        <f>(M995*21)/100</f>
      </c>
      <c t="s">
        <v>28</v>
      </c>
    </row>
    <row r="996" spans="1:5" ht="12.75">
      <c r="A996" s="35" t="s">
        <v>55</v>
      </c>
      <c r="E996" s="39" t="s">
        <v>7222</v>
      </c>
    </row>
    <row r="997" spans="1:5" ht="12.75">
      <c r="A997" s="35" t="s">
        <v>56</v>
      </c>
      <c r="E997" s="40" t="s">
        <v>5</v>
      </c>
    </row>
    <row r="998" spans="1:5" ht="12.75">
      <c r="A998" t="s">
        <v>57</v>
      </c>
      <c r="E998" s="39" t="s">
        <v>5</v>
      </c>
    </row>
    <row r="999" spans="1:16" ht="12.75">
      <c r="A999" t="s">
        <v>50</v>
      </c>
      <c s="34" t="s">
        <v>3205</v>
      </c>
      <c s="34" t="s">
        <v>7542</v>
      </c>
      <c s="35" t="s">
        <v>5</v>
      </c>
      <c s="6" t="s">
        <v>7543</v>
      </c>
      <c s="36" t="s">
        <v>320</v>
      </c>
      <c s="37">
        <v>6</v>
      </c>
      <c s="36">
        <v>0</v>
      </c>
      <c s="36">
        <f>ROUND(G999*H999,6)</f>
      </c>
      <c r="L999" s="38">
        <v>0</v>
      </c>
      <c s="32">
        <f>ROUND(ROUND(L999,2)*ROUND(G999,3),2)</f>
      </c>
      <c s="36" t="s">
        <v>98</v>
      </c>
      <c>
        <f>(M999*21)/100</f>
      </c>
      <c t="s">
        <v>28</v>
      </c>
    </row>
    <row r="1000" spans="1:5" ht="12.75">
      <c r="A1000" s="35" t="s">
        <v>55</v>
      </c>
      <c r="E1000" s="39" t="s">
        <v>7543</v>
      </c>
    </row>
    <row r="1001" spans="1:5" ht="12.75">
      <c r="A1001" s="35" t="s">
        <v>56</v>
      </c>
      <c r="E1001" s="40" t="s">
        <v>5</v>
      </c>
    </row>
    <row r="1002" spans="1:5" ht="12.75">
      <c r="A1002" t="s">
        <v>57</v>
      </c>
      <c r="E1002" s="39" t="s">
        <v>5</v>
      </c>
    </row>
    <row r="1003" spans="1:16" ht="12.75">
      <c r="A1003" t="s">
        <v>50</v>
      </c>
      <c s="34" t="s">
        <v>3209</v>
      </c>
      <c s="34" t="s">
        <v>7544</v>
      </c>
      <c s="35" t="s">
        <v>5</v>
      </c>
      <c s="6" t="s">
        <v>7545</v>
      </c>
      <c s="36" t="s">
        <v>7195</v>
      </c>
      <c s="37">
        <v>3</v>
      </c>
      <c s="36">
        <v>0</v>
      </c>
      <c s="36">
        <f>ROUND(G1003*H1003,6)</f>
      </c>
      <c r="L1003" s="38">
        <v>0</v>
      </c>
      <c s="32">
        <f>ROUND(ROUND(L1003,2)*ROUND(G1003,3),2)</f>
      </c>
      <c s="36" t="s">
        <v>98</v>
      </c>
      <c>
        <f>(M1003*21)/100</f>
      </c>
      <c t="s">
        <v>28</v>
      </c>
    </row>
    <row r="1004" spans="1:5" ht="12.75">
      <c r="A1004" s="35" t="s">
        <v>55</v>
      </c>
      <c r="E1004" s="39" t="s">
        <v>7545</v>
      </c>
    </row>
    <row r="1005" spans="1:5" ht="12.75">
      <c r="A1005" s="35" t="s">
        <v>56</v>
      </c>
      <c r="E1005" s="40" t="s">
        <v>5</v>
      </c>
    </row>
    <row r="1006" spans="1:5" ht="12.75">
      <c r="A1006" t="s">
        <v>57</v>
      </c>
      <c r="E1006" s="39" t="s">
        <v>5</v>
      </c>
    </row>
    <row r="1007" spans="1:16" ht="25.5">
      <c r="A1007" t="s">
        <v>50</v>
      </c>
      <c s="34" t="s">
        <v>3213</v>
      </c>
      <c s="34" t="s">
        <v>7546</v>
      </c>
      <c s="35" t="s">
        <v>5</v>
      </c>
      <c s="6" t="s">
        <v>7226</v>
      </c>
      <c s="36" t="s">
        <v>228</v>
      </c>
      <c s="37">
        <v>1</v>
      </c>
      <c s="36">
        <v>0</v>
      </c>
      <c s="36">
        <f>ROUND(G1007*H1007,6)</f>
      </c>
      <c r="L1007" s="38">
        <v>0</v>
      </c>
      <c s="32">
        <f>ROUND(ROUND(L1007,2)*ROUND(G1007,3),2)</f>
      </c>
      <c s="36" t="s">
        <v>98</v>
      </c>
      <c>
        <f>(M1007*21)/100</f>
      </c>
      <c t="s">
        <v>28</v>
      </c>
    </row>
    <row r="1008" spans="1:5" ht="25.5">
      <c r="A1008" s="35" t="s">
        <v>55</v>
      </c>
      <c r="E1008" s="39" t="s">
        <v>7226</v>
      </c>
    </row>
    <row r="1009" spans="1:5" ht="12.75">
      <c r="A1009" s="35" t="s">
        <v>56</v>
      </c>
      <c r="E1009" s="40" t="s">
        <v>5</v>
      </c>
    </row>
    <row r="1010" spans="1:5" ht="12.75">
      <c r="A1010" t="s">
        <v>57</v>
      </c>
      <c r="E1010" s="39" t="s">
        <v>5</v>
      </c>
    </row>
    <row r="1011" spans="1:13" ht="12.75">
      <c r="A1011" t="s">
        <v>47</v>
      </c>
      <c r="C1011" s="31" t="s">
        <v>7547</v>
      </c>
      <c r="E1011" s="33" t="s">
        <v>7548</v>
      </c>
      <c r="J1011" s="32">
        <f>0</f>
      </c>
      <c s="32">
        <f>0</f>
      </c>
      <c s="32">
        <f>0+L1012+L1016+L1020+L1024+L1028+L1032+L1036+L1040+L1044+L1048+L1052+L1056+L1060</f>
      </c>
      <c s="32">
        <f>0+M1012+M1016+M1020+M1024+M1028+M1032+M1036+M1040+M1044+M1048+M1052+M1056+M1060</f>
      </c>
    </row>
    <row r="1012" spans="1:16" ht="25.5">
      <c r="A1012" t="s">
        <v>50</v>
      </c>
      <c s="34" t="s">
        <v>3217</v>
      </c>
      <c s="34" t="s">
        <v>7549</v>
      </c>
      <c s="35" t="s">
        <v>5</v>
      </c>
      <c s="6" t="s">
        <v>7550</v>
      </c>
      <c s="36" t="s">
        <v>228</v>
      </c>
      <c s="37">
        <v>1</v>
      </c>
      <c s="36">
        <v>0</v>
      </c>
      <c s="36">
        <f>ROUND(G1012*H1012,6)</f>
      </c>
      <c r="L1012" s="38">
        <v>0</v>
      </c>
      <c s="32">
        <f>ROUND(ROUND(L1012,2)*ROUND(G1012,3),2)</f>
      </c>
      <c s="36" t="s">
        <v>98</v>
      </c>
      <c>
        <f>(M1012*21)/100</f>
      </c>
      <c t="s">
        <v>28</v>
      </c>
    </row>
    <row r="1013" spans="1:5" ht="25.5">
      <c r="A1013" s="35" t="s">
        <v>55</v>
      </c>
      <c r="E1013" s="39" t="s">
        <v>7550</v>
      </c>
    </row>
    <row r="1014" spans="1:5" ht="12.75">
      <c r="A1014" s="35" t="s">
        <v>56</v>
      </c>
      <c r="E1014" s="40" t="s">
        <v>5</v>
      </c>
    </row>
    <row r="1015" spans="1:5" ht="12.75">
      <c r="A1015" t="s">
        <v>57</v>
      </c>
      <c r="E1015" s="39" t="s">
        <v>5</v>
      </c>
    </row>
    <row r="1016" spans="1:16" ht="25.5">
      <c r="A1016" t="s">
        <v>50</v>
      </c>
      <c s="34" t="s">
        <v>3221</v>
      </c>
      <c s="34" t="s">
        <v>7551</v>
      </c>
      <c s="35" t="s">
        <v>5</v>
      </c>
      <c s="6" t="s">
        <v>7232</v>
      </c>
      <c s="36" t="s">
        <v>228</v>
      </c>
      <c s="37">
        <v>1</v>
      </c>
      <c s="36">
        <v>0</v>
      </c>
      <c s="36">
        <f>ROUND(G1016*H1016,6)</f>
      </c>
      <c r="L1016" s="38">
        <v>0</v>
      </c>
      <c s="32">
        <f>ROUND(ROUND(L1016,2)*ROUND(G1016,3),2)</f>
      </c>
      <c s="36" t="s">
        <v>98</v>
      </c>
      <c>
        <f>(M1016*21)/100</f>
      </c>
      <c t="s">
        <v>28</v>
      </c>
    </row>
    <row r="1017" spans="1:5" ht="25.5">
      <c r="A1017" s="35" t="s">
        <v>55</v>
      </c>
      <c r="E1017" s="39" t="s">
        <v>7232</v>
      </c>
    </row>
    <row r="1018" spans="1:5" ht="12.75">
      <c r="A1018" s="35" t="s">
        <v>56</v>
      </c>
      <c r="E1018" s="40" t="s">
        <v>5</v>
      </c>
    </row>
    <row r="1019" spans="1:5" ht="12.75">
      <c r="A1019" t="s">
        <v>57</v>
      </c>
      <c r="E1019" s="39" t="s">
        <v>5</v>
      </c>
    </row>
    <row r="1020" spans="1:16" ht="12.75">
      <c r="A1020" t="s">
        <v>50</v>
      </c>
      <c s="34" t="s">
        <v>3225</v>
      </c>
      <c s="34" t="s">
        <v>7552</v>
      </c>
      <c s="35" t="s">
        <v>5</v>
      </c>
      <c s="6" t="s">
        <v>7234</v>
      </c>
      <c s="36" t="s">
        <v>228</v>
      </c>
      <c s="37">
        <v>10</v>
      </c>
      <c s="36">
        <v>0</v>
      </c>
      <c s="36">
        <f>ROUND(G1020*H1020,6)</f>
      </c>
      <c r="L1020" s="38">
        <v>0</v>
      </c>
      <c s="32">
        <f>ROUND(ROUND(L1020,2)*ROUND(G1020,3),2)</f>
      </c>
      <c s="36" t="s">
        <v>98</v>
      </c>
      <c>
        <f>(M1020*21)/100</f>
      </c>
      <c t="s">
        <v>28</v>
      </c>
    </row>
    <row r="1021" spans="1:5" ht="12.75">
      <c r="A1021" s="35" t="s">
        <v>55</v>
      </c>
      <c r="E1021" s="39" t="s">
        <v>7234</v>
      </c>
    </row>
    <row r="1022" spans="1:5" ht="12.75">
      <c r="A1022" s="35" t="s">
        <v>56</v>
      </c>
      <c r="E1022" s="40" t="s">
        <v>5</v>
      </c>
    </row>
    <row r="1023" spans="1:5" ht="12.75">
      <c r="A1023" t="s">
        <v>57</v>
      </c>
      <c r="E1023" s="39" t="s">
        <v>5</v>
      </c>
    </row>
    <row r="1024" spans="1:16" ht="12.75">
      <c r="A1024" t="s">
        <v>50</v>
      </c>
      <c s="34" t="s">
        <v>3229</v>
      </c>
      <c s="34" t="s">
        <v>7553</v>
      </c>
      <c s="35" t="s">
        <v>5</v>
      </c>
      <c s="6" t="s">
        <v>7236</v>
      </c>
      <c s="36" t="s">
        <v>228</v>
      </c>
      <c s="37">
        <v>1</v>
      </c>
      <c s="36">
        <v>0</v>
      </c>
      <c s="36">
        <f>ROUND(G1024*H1024,6)</f>
      </c>
      <c r="L1024" s="38">
        <v>0</v>
      </c>
      <c s="32">
        <f>ROUND(ROUND(L1024,2)*ROUND(G1024,3),2)</f>
      </c>
      <c s="36" t="s">
        <v>98</v>
      </c>
      <c>
        <f>(M1024*21)/100</f>
      </c>
      <c t="s">
        <v>28</v>
      </c>
    </row>
    <row r="1025" spans="1:5" ht="12.75">
      <c r="A1025" s="35" t="s">
        <v>55</v>
      </c>
      <c r="E1025" s="39" t="s">
        <v>7236</v>
      </c>
    </row>
    <row r="1026" spans="1:5" ht="12.75">
      <c r="A1026" s="35" t="s">
        <v>56</v>
      </c>
      <c r="E1026" s="40" t="s">
        <v>5</v>
      </c>
    </row>
    <row r="1027" spans="1:5" ht="12.75">
      <c r="A1027" t="s">
        <v>57</v>
      </c>
      <c r="E1027" s="39" t="s">
        <v>5</v>
      </c>
    </row>
    <row r="1028" spans="1:16" ht="25.5">
      <c r="A1028" t="s">
        <v>50</v>
      </c>
      <c s="34" t="s">
        <v>3232</v>
      </c>
      <c s="34" t="s">
        <v>7554</v>
      </c>
      <c s="35" t="s">
        <v>5</v>
      </c>
      <c s="6" t="s">
        <v>7250</v>
      </c>
      <c s="36" t="s">
        <v>228</v>
      </c>
      <c s="37">
        <v>3</v>
      </c>
      <c s="36">
        <v>0</v>
      </c>
      <c s="36">
        <f>ROUND(G1028*H1028,6)</f>
      </c>
      <c r="L1028" s="38">
        <v>0</v>
      </c>
      <c s="32">
        <f>ROUND(ROUND(L1028,2)*ROUND(G1028,3),2)</f>
      </c>
      <c s="36" t="s">
        <v>98</v>
      </c>
      <c>
        <f>(M1028*21)/100</f>
      </c>
      <c t="s">
        <v>28</v>
      </c>
    </row>
    <row r="1029" spans="1:5" ht="25.5">
      <c r="A1029" s="35" t="s">
        <v>55</v>
      </c>
      <c r="E1029" s="39" t="s">
        <v>7250</v>
      </c>
    </row>
    <row r="1030" spans="1:5" ht="12.75">
      <c r="A1030" s="35" t="s">
        <v>56</v>
      </c>
      <c r="E1030" s="40" t="s">
        <v>5</v>
      </c>
    </row>
    <row r="1031" spans="1:5" ht="12.75">
      <c r="A1031" t="s">
        <v>57</v>
      </c>
      <c r="E1031" s="39" t="s">
        <v>5</v>
      </c>
    </row>
    <row r="1032" spans="1:16" ht="12.75">
      <c r="A1032" t="s">
        <v>50</v>
      </c>
      <c s="34" t="s">
        <v>3235</v>
      </c>
      <c s="34" t="s">
        <v>7555</v>
      </c>
      <c s="35" t="s">
        <v>5</v>
      </c>
      <c s="6" t="s">
        <v>7252</v>
      </c>
      <c s="36" t="s">
        <v>228</v>
      </c>
      <c s="37">
        <v>8</v>
      </c>
      <c s="36">
        <v>0</v>
      </c>
      <c s="36">
        <f>ROUND(G1032*H1032,6)</f>
      </c>
      <c r="L1032" s="38">
        <v>0</v>
      </c>
      <c s="32">
        <f>ROUND(ROUND(L1032,2)*ROUND(G1032,3),2)</f>
      </c>
      <c s="36" t="s">
        <v>98</v>
      </c>
      <c>
        <f>(M1032*21)/100</f>
      </c>
      <c t="s">
        <v>28</v>
      </c>
    </row>
    <row r="1033" spans="1:5" ht="12.75">
      <c r="A1033" s="35" t="s">
        <v>55</v>
      </c>
      <c r="E1033" s="39" t="s">
        <v>7252</v>
      </c>
    </row>
    <row r="1034" spans="1:5" ht="12.75">
      <c r="A1034" s="35" t="s">
        <v>56</v>
      </c>
      <c r="E1034" s="40" t="s">
        <v>5</v>
      </c>
    </row>
    <row r="1035" spans="1:5" ht="12.75">
      <c r="A1035" t="s">
        <v>57</v>
      </c>
      <c r="E1035" s="39" t="s">
        <v>5</v>
      </c>
    </row>
    <row r="1036" spans="1:16" ht="12.75">
      <c r="A1036" t="s">
        <v>50</v>
      </c>
      <c s="34" t="s">
        <v>3239</v>
      </c>
      <c s="34" t="s">
        <v>7556</v>
      </c>
      <c s="35" t="s">
        <v>5</v>
      </c>
      <c s="6" t="s">
        <v>7557</v>
      </c>
      <c s="36" t="s">
        <v>228</v>
      </c>
      <c s="37">
        <v>2</v>
      </c>
      <c s="36">
        <v>0</v>
      </c>
      <c s="36">
        <f>ROUND(G1036*H1036,6)</f>
      </c>
      <c r="L1036" s="38">
        <v>0</v>
      </c>
      <c s="32">
        <f>ROUND(ROUND(L1036,2)*ROUND(G1036,3),2)</f>
      </c>
      <c s="36" t="s">
        <v>98</v>
      </c>
      <c>
        <f>(M1036*21)/100</f>
      </c>
      <c t="s">
        <v>28</v>
      </c>
    </row>
    <row r="1037" spans="1:5" ht="12.75">
      <c r="A1037" s="35" t="s">
        <v>55</v>
      </c>
      <c r="E1037" s="39" t="s">
        <v>7557</v>
      </c>
    </row>
    <row r="1038" spans="1:5" ht="12.75">
      <c r="A1038" s="35" t="s">
        <v>56</v>
      </c>
      <c r="E1038" s="40" t="s">
        <v>5</v>
      </c>
    </row>
    <row r="1039" spans="1:5" ht="12.75">
      <c r="A1039" t="s">
        <v>57</v>
      </c>
      <c r="E1039" s="39" t="s">
        <v>5</v>
      </c>
    </row>
    <row r="1040" spans="1:16" ht="12.75">
      <c r="A1040" t="s">
        <v>50</v>
      </c>
      <c s="34" t="s">
        <v>3253</v>
      </c>
      <c s="34" t="s">
        <v>7558</v>
      </c>
      <c s="35" t="s">
        <v>5</v>
      </c>
      <c s="6" t="s">
        <v>7254</v>
      </c>
      <c s="36" t="s">
        <v>228</v>
      </c>
      <c s="37">
        <v>1</v>
      </c>
      <c s="36">
        <v>0</v>
      </c>
      <c s="36">
        <f>ROUND(G1040*H1040,6)</f>
      </c>
      <c r="L1040" s="38">
        <v>0</v>
      </c>
      <c s="32">
        <f>ROUND(ROUND(L1040,2)*ROUND(G1040,3),2)</f>
      </c>
      <c s="36" t="s">
        <v>98</v>
      </c>
      <c>
        <f>(M1040*21)/100</f>
      </c>
      <c t="s">
        <v>28</v>
      </c>
    </row>
    <row r="1041" spans="1:5" ht="12.75">
      <c r="A1041" s="35" t="s">
        <v>55</v>
      </c>
      <c r="E1041" s="39" t="s">
        <v>7254</v>
      </c>
    </row>
    <row r="1042" spans="1:5" ht="12.75">
      <c r="A1042" s="35" t="s">
        <v>56</v>
      </c>
      <c r="E1042" s="40" t="s">
        <v>5</v>
      </c>
    </row>
    <row r="1043" spans="1:5" ht="12.75">
      <c r="A1043" t="s">
        <v>57</v>
      </c>
      <c r="E1043" s="39" t="s">
        <v>5</v>
      </c>
    </row>
    <row r="1044" spans="1:16" ht="12.75">
      <c r="A1044" t="s">
        <v>50</v>
      </c>
      <c s="34" t="s">
        <v>3257</v>
      </c>
      <c s="34" t="s">
        <v>7559</v>
      </c>
      <c s="35" t="s">
        <v>5</v>
      </c>
      <c s="6" t="s">
        <v>7256</v>
      </c>
      <c s="36" t="s">
        <v>228</v>
      </c>
      <c s="37">
        <v>7</v>
      </c>
      <c s="36">
        <v>0</v>
      </c>
      <c s="36">
        <f>ROUND(G1044*H1044,6)</f>
      </c>
      <c r="L1044" s="38">
        <v>0</v>
      </c>
      <c s="32">
        <f>ROUND(ROUND(L1044,2)*ROUND(G1044,3),2)</f>
      </c>
      <c s="36" t="s">
        <v>98</v>
      </c>
      <c>
        <f>(M1044*21)/100</f>
      </c>
      <c t="s">
        <v>28</v>
      </c>
    </row>
    <row r="1045" spans="1:5" ht="12.75">
      <c r="A1045" s="35" t="s">
        <v>55</v>
      </c>
      <c r="E1045" s="39" t="s">
        <v>7256</v>
      </c>
    </row>
    <row r="1046" spans="1:5" ht="12.75">
      <c r="A1046" s="35" t="s">
        <v>56</v>
      </c>
      <c r="E1046" s="40" t="s">
        <v>5</v>
      </c>
    </row>
    <row r="1047" spans="1:5" ht="12.75">
      <c r="A1047" t="s">
        <v>57</v>
      </c>
      <c r="E1047" s="39" t="s">
        <v>5</v>
      </c>
    </row>
    <row r="1048" spans="1:16" ht="12.75">
      <c r="A1048" t="s">
        <v>50</v>
      </c>
      <c s="34" t="s">
        <v>3261</v>
      </c>
      <c s="34" t="s">
        <v>7560</v>
      </c>
      <c s="35" t="s">
        <v>5</v>
      </c>
      <c s="6" t="s">
        <v>7222</v>
      </c>
      <c s="36" t="s">
        <v>7195</v>
      </c>
      <c s="37">
        <v>110</v>
      </c>
      <c s="36">
        <v>0</v>
      </c>
      <c s="36">
        <f>ROUND(G1048*H1048,6)</f>
      </c>
      <c r="L1048" s="38">
        <v>0</v>
      </c>
      <c s="32">
        <f>ROUND(ROUND(L1048,2)*ROUND(G1048,3),2)</f>
      </c>
      <c s="36" t="s">
        <v>98</v>
      </c>
      <c>
        <f>(M1048*21)/100</f>
      </c>
      <c t="s">
        <v>28</v>
      </c>
    </row>
    <row r="1049" spans="1:5" ht="12.75">
      <c r="A1049" s="35" t="s">
        <v>55</v>
      </c>
      <c r="E1049" s="39" t="s">
        <v>7222</v>
      </c>
    </row>
    <row r="1050" spans="1:5" ht="12.75">
      <c r="A1050" s="35" t="s">
        <v>56</v>
      </c>
      <c r="E1050" s="40" t="s">
        <v>5</v>
      </c>
    </row>
    <row r="1051" spans="1:5" ht="12.75">
      <c r="A1051" t="s">
        <v>57</v>
      </c>
      <c r="E1051" s="39" t="s">
        <v>5</v>
      </c>
    </row>
    <row r="1052" spans="1:16" ht="12.75">
      <c r="A1052" t="s">
        <v>50</v>
      </c>
      <c s="34" t="s">
        <v>1676</v>
      </c>
      <c s="34" t="s">
        <v>7561</v>
      </c>
      <c s="35" t="s">
        <v>5</v>
      </c>
      <c s="6" t="s">
        <v>7562</v>
      </c>
      <c s="36" t="s">
        <v>320</v>
      </c>
      <c s="37">
        <v>10</v>
      </c>
      <c s="36">
        <v>0</v>
      </c>
      <c s="36">
        <f>ROUND(G1052*H1052,6)</f>
      </c>
      <c r="L1052" s="38">
        <v>0</v>
      </c>
      <c s="32">
        <f>ROUND(ROUND(L1052,2)*ROUND(G1052,3),2)</f>
      </c>
      <c s="36" t="s">
        <v>98</v>
      </c>
      <c>
        <f>(M1052*21)/100</f>
      </c>
      <c t="s">
        <v>28</v>
      </c>
    </row>
    <row r="1053" spans="1:5" ht="12.75">
      <c r="A1053" s="35" t="s">
        <v>55</v>
      </c>
      <c r="E1053" s="39" t="s">
        <v>7562</v>
      </c>
    </row>
    <row r="1054" spans="1:5" ht="12.75">
      <c r="A1054" s="35" t="s">
        <v>56</v>
      </c>
      <c r="E1054" s="40" t="s">
        <v>5</v>
      </c>
    </row>
    <row r="1055" spans="1:5" ht="12.75">
      <c r="A1055" t="s">
        <v>57</v>
      </c>
      <c r="E1055" s="39" t="s">
        <v>5</v>
      </c>
    </row>
    <row r="1056" spans="1:16" ht="12.75">
      <c r="A1056" t="s">
        <v>50</v>
      </c>
      <c s="34" t="s">
        <v>3871</v>
      </c>
      <c s="34" t="s">
        <v>7563</v>
      </c>
      <c s="35" t="s">
        <v>5</v>
      </c>
      <c s="6" t="s">
        <v>7224</v>
      </c>
      <c s="36" t="s">
        <v>7195</v>
      </c>
      <c s="37">
        <v>1</v>
      </c>
      <c s="36">
        <v>0</v>
      </c>
      <c s="36">
        <f>ROUND(G1056*H1056,6)</f>
      </c>
      <c r="L1056" s="38">
        <v>0</v>
      </c>
      <c s="32">
        <f>ROUND(ROUND(L1056,2)*ROUND(G1056,3),2)</f>
      </c>
      <c s="36" t="s">
        <v>98</v>
      </c>
      <c>
        <f>(M1056*21)/100</f>
      </c>
      <c t="s">
        <v>28</v>
      </c>
    </row>
    <row r="1057" spans="1:5" ht="12.75">
      <c r="A1057" s="35" t="s">
        <v>55</v>
      </c>
      <c r="E1057" s="39" t="s">
        <v>7224</v>
      </c>
    </row>
    <row r="1058" spans="1:5" ht="12.75">
      <c r="A1058" s="35" t="s">
        <v>56</v>
      </c>
      <c r="E1058" s="40" t="s">
        <v>5</v>
      </c>
    </row>
    <row r="1059" spans="1:5" ht="12.75">
      <c r="A1059" t="s">
        <v>57</v>
      </c>
      <c r="E1059" s="39" t="s">
        <v>5</v>
      </c>
    </row>
    <row r="1060" spans="1:16" ht="25.5">
      <c r="A1060" t="s">
        <v>50</v>
      </c>
      <c s="34" t="s">
        <v>3875</v>
      </c>
      <c s="34" t="s">
        <v>7564</v>
      </c>
      <c s="35" t="s">
        <v>5</v>
      </c>
      <c s="6" t="s">
        <v>7226</v>
      </c>
      <c s="36" t="s">
        <v>228</v>
      </c>
      <c s="37">
        <v>1</v>
      </c>
      <c s="36">
        <v>0</v>
      </c>
      <c s="36">
        <f>ROUND(G1060*H1060,6)</f>
      </c>
      <c r="L1060" s="38">
        <v>0</v>
      </c>
      <c s="32">
        <f>ROUND(ROUND(L1060,2)*ROUND(G1060,3),2)</f>
      </c>
      <c s="36" t="s">
        <v>98</v>
      </c>
      <c>
        <f>(M1060*21)/100</f>
      </c>
      <c t="s">
        <v>28</v>
      </c>
    </row>
    <row r="1061" spans="1:5" ht="25.5">
      <c r="A1061" s="35" t="s">
        <v>55</v>
      </c>
      <c r="E1061" s="39" t="s">
        <v>7226</v>
      </c>
    </row>
    <row r="1062" spans="1:5" ht="12.75">
      <c r="A1062" s="35" t="s">
        <v>56</v>
      </c>
      <c r="E1062" s="40" t="s">
        <v>5</v>
      </c>
    </row>
    <row r="1063" spans="1:5" ht="12.75">
      <c r="A1063" t="s">
        <v>57</v>
      </c>
      <c r="E1063" s="39" t="s">
        <v>5</v>
      </c>
    </row>
    <row r="1064" spans="1:13" ht="12.75">
      <c r="A1064" t="s">
        <v>47</v>
      </c>
      <c r="C1064" s="31" t="s">
        <v>7565</v>
      </c>
      <c r="E1064" s="33" t="s">
        <v>7566</v>
      </c>
      <c r="J1064" s="32">
        <f>0</f>
      </c>
      <c s="32">
        <f>0</f>
      </c>
      <c s="32">
        <f>0+L1065+L1069+L1073+L1077+L1081+L1085+L1089+L1093+L1097+L1101+L1105+L1109+L1113+L1117</f>
      </c>
      <c s="32">
        <f>0+M1065+M1069+M1073+M1077+M1081+M1085+M1089+M1093+M1097+M1101+M1105+M1109+M1113+M1117</f>
      </c>
    </row>
    <row r="1065" spans="1:16" ht="25.5">
      <c r="A1065" t="s">
        <v>50</v>
      </c>
      <c s="34" t="s">
        <v>3879</v>
      </c>
      <c s="34" t="s">
        <v>7567</v>
      </c>
      <c s="35" t="s">
        <v>5</v>
      </c>
      <c s="6" t="s">
        <v>7568</v>
      </c>
      <c s="36" t="s">
        <v>228</v>
      </c>
      <c s="37">
        <v>1</v>
      </c>
      <c s="36">
        <v>0</v>
      </c>
      <c s="36">
        <f>ROUND(G1065*H1065,6)</f>
      </c>
      <c r="L1065" s="38">
        <v>0</v>
      </c>
      <c s="32">
        <f>ROUND(ROUND(L1065,2)*ROUND(G1065,3),2)</f>
      </c>
      <c s="36" t="s">
        <v>98</v>
      </c>
      <c>
        <f>(M1065*21)/100</f>
      </c>
      <c t="s">
        <v>28</v>
      </c>
    </row>
    <row r="1066" spans="1:5" ht="25.5">
      <c r="A1066" s="35" t="s">
        <v>55</v>
      </c>
      <c r="E1066" s="39" t="s">
        <v>7568</v>
      </c>
    </row>
    <row r="1067" spans="1:5" ht="12.75">
      <c r="A1067" s="35" t="s">
        <v>56</v>
      </c>
      <c r="E1067" s="40" t="s">
        <v>5</v>
      </c>
    </row>
    <row r="1068" spans="1:5" ht="12.75">
      <c r="A1068" t="s">
        <v>57</v>
      </c>
      <c r="E1068" s="39" t="s">
        <v>5</v>
      </c>
    </row>
    <row r="1069" spans="1:16" ht="25.5">
      <c r="A1069" t="s">
        <v>50</v>
      </c>
      <c s="34" t="s">
        <v>3883</v>
      </c>
      <c s="34" t="s">
        <v>7569</v>
      </c>
      <c s="35" t="s">
        <v>5</v>
      </c>
      <c s="6" t="s">
        <v>7232</v>
      </c>
      <c s="36" t="s">
        <v>228</v>
      </c>
      <c s="37">
        <v>1</v>
      </c>
      <c s="36">
        <v>0</v>
      </c>
      <c s="36">
        <f>ROUND(G1069*H1069,6)</f>
      </c>
      <c r="L1069" s="38">
        <v>0</v>
      </c>
      <c s="32">
        <f>ROUND(ROUND(L1069,2)*ROUND(G1069,3),2)</f>
      </c>
      <c s="36" t="s">
        <v>98</v>
      </c>
      <c>
        <f>(M1069*21)/100</f>
      </c>
      <c t="s">
        <v>28</v>
      </c>
    </row>
    <row r="1070" spans="1:5" ht="25.5">
      <c r="A1070" s="35" t="s">
        <v>55</v>
      </c>
      <c r="E1070" s="39" t="s">
        <v>7232</v>
      </c>
    </row>
    <row r="1071" spans="1:5" ht="12.75">
      <c r="A1071" s="35" t="s">
        <v>56</v>
      </c>
      <c r="E1071" s="40" t="s">
        <v>5</v>
      </c>
    </row>
    <row r="1072" spans="1:5" ht="12.75">
      <c r="A1072" t="s">
        <v>57</v>
      </c>
      <c r="E1072" s="39" t="s">
        <v>5</v>
      </c>
    </row>
    <row r="1073" spans="1:16" ht="12.75">
      <c r="A1073" t="s">
        <v>50</v>
      </c>
      <c s="34" t="s">
        <v>3887</v>
      </c>
      <c s="34" t="s">
        <v>7570</v>
      </c>
      <c s="35" t="s">
        <v>5</v>
      </c>
      <c s="6" t="s">
        <v>7571</v>
      </c>
      <c s="36" t="s">
        <v>228</v>
      </c>
      <c s="37">
        <v>5</v>
      </c>
      <c s="36">
        <v>0</v>
      </c>
      <c s="36">
        <f>ROUND(G1073*H1073,6)</f>
      </c>
      <c r="L1073" s="38">
        <v>0</v>
      </c>
      <c s="32">
        <f>ROUND(ROUND(L1073,2)*ROUND(G1073,3),2)</f>
      </c>
      <c s="36" t="s">
        <v>98</v>
      </c>
      <c>
        <f>(M1073*21)/100</f>
      </c>
      <c t="s">
        <v>28</v>
      </c>
    </row>
    <row r="1074" spans="1:5" ht="12.75">
      <c r="A1074" s="35" t="s">
        <v>55</v>
      </c>
      <c r="E1074" s="39" t="s">
        <v>7571</v>
      </c>
    </row>
    <row r="1075" spans="1:5" ht="12.75">
      <c r="A1075" s="35" t="s">
        <v>56</v>
      </c>
      <c r="E1075" s="40" t="s">
        <v>5</v>
      </c>
    </row>
    <row r="1076" spans="1:5" ht="12.75">
      <c r="A1076" t="s">
        <v>57</v>
      </c>
      <c r="E1076" s="39" t="s">
        <v>5</v>
      </c>
    </row>
    <row r="1077" spans="1:16" ht="12.75">
      <c r="A1077" t="s">
        <v>50</v>
      </c>
      <c s="34" t="s">
        <v>1515</v>
      </c>
      <c s="34" t="s">
        <v>7572</v>
      </c>
      <c s="35" t="s">
        <v>5</v>
      </c>
      <c s="6" t="s">
        <v>7236</v>
      </c>
      <c s="36" t="s">
        <v>228</v>
      </c>
      <c s="37">
        <v>1</v>
      </c>
      <c s="36">
        <v>0</v>
      </c>
      <c s="36">
        <f>ROUND(G1077*H1077,6)</f>
      </c>
      <c r="L1077" s="38">
        <v>0</v>
      </c>
      <c s="32">
        <f>ROUND(ROUND(L1077,2)*ROUND(G1077,3),2)</f>
      </c>
      <c s="36" t="s">
        <v>98</v>
      </c>
      <c>
        <f>(M1077*21)/100</f>
      </c>
      <c t="s">
        <v>28</v>
      </c>
    </row>
    <row r="1078" spans="1:5" ht="12.75">
      <c r="A1078" s="35" t="s">
        <v>55</v>
      </c>
      <c r="E1078" s="39" t="s">
        <v>7236</v>
      </c>
    </row>
    <row r="1079" spans="1:5" ht="12.75">
      <c r="A1079" s="35" t="s">
        <v>56</v>
      </c>
      <c r="E1079" s="40" t="s">
        <v>5</v>
      </c>
    </row>
    <row r="1080" spans="1:5" ht="12.75">
      <c r="A1080" t="s">
        <v>57</v>
      </c>
      <c r="E1080" s="39" t="s">
        <v>5</v>
      </c>
    </row>
    <row r="1081" spans="1:16" ht="12.75">
      <c r="A1081" t="s">
        <v>50</v>
      </c>
      <c s="34" t="s">
        <v>1519</v>
      </c>
      <c s="34" t="s">
        <v>7573</v>
      </c>
      <c s="35" t="s">
        <v>5</v>
      </c>
      <c s="6" t="s">
        <v>7238</v>
      </c>
      <c s="36" t="s">
        <v>228</v>
      </c>
      <c s="37">
        <v>1</v>
      </c>
      <c s="36">
        <v>0</v>
      </c>
      <c s="36">
        <f>ROUND(G1081*H1081,6)</f>
      </c>
      <c r="L1081" s="38">
        <v>0</v>
      </c>
      <c s="32">
        <f>ROUND(ROUND(L1081,2)*ROUND(G1081,3),2)</f>
      </c>
      <c s="36" t="s">
        <v>98</v>
      </c>
      <c>
        <f>(M1081*21)/100</f>
      </c>
      <c t="s">
        <v>28</v>
      </c>
    </row>
    <row r="1082" spans="1:5" ht="12.75">
      <c r="A1082" s="35" t="s">
        <v>55</v>
      </c>
      <c r="E1082" s="39" t="s">
        <v>7238</v>
      </c>
    </row>
    <row r="1083" spans="1:5" ht="12.75">
      <c r="A1083" s="35" t="s">
        <v>56</v>
      </c>
      <c r="E1083" s="40" t="s">
        <v>5</v>
      </c>
    </row>
    <row r="1084" spans="1:5" ht="12.75">
      <c r="A1084" t="s">
        <v>57</v>
      </c>
      <c r="E1084" s="39" t="s">
        <v>5</v>
      </c>
    </row>
    <row r="1085" spans="1:16" ht="12.75">
      <c r="A1085" t="s">
        <v>50</v>
      </c>
      <c s="34" t="s">
        <v>1680</v>
      </c>
      <c s="34" t="s">
        <v>7574</v>
      </c>
      <c s="35" t="s">
        <v>5</v>
      </c>
      <c s="6" t="s">
        <v>7240</v>
      </c>
      <c s="36" t="s">
        <v>228</v>
      </c>
      <c s="37">
        <v>1</v>
      </c>
      <c s="36">
        <v>0</v>
      </c>
      <c s="36">
        <f>ROUND(G1085*H1085,6)</f>
      </c>
      <c r="L1085" s="38">
        <v>0</v>
      </c>
      <c s="32">
        <f>ROUND(ROUND(L1085,2)*ROUND(G1085,3),2)</f>
      </c>
      <c s="36" t="s">
        <v>98</v>
      </c>
      <c>
        <f>(M1085*21)/100</f>
      </c>
      <c t="s">
        <v>28</v>
      </c>
    </row>
    <row r="1086" spans="1:5" ht="12.75">
      <c r="A1086" s="35" t="s">
        <v>55</v>
      </c>
      <c r="E1086" s="39" t="s">
        <v>7240</v>
      </c>
    </row>
    <row r="1087" spans="1:5" ht="12.75">
      <c r="A1087" s="35" t="s">
        <v>56</v>
      </c>
      <c r="E1087" s="40" t="s">
        <v>5</v>
      </c>
    </row>
    <row r="1088" spans="1:5" ht="12.75">
      <c r="A1088" t="s">
        <v>57</v>
      </c>
      <c r="E1088" s="39" t="s">
        <v>5</v>
      </c>
    </row>
    <row r="1089" spans="1:16" ht="25.5">
      <c r="A1089" t="s">
        <v>50</v>
      </c>
      <c s="34" t="s">
        <v>1684</v>
      </c>
      <c s="34" t="s">
        <v>7575</v>
      </c>
      <c s="35" t="s">
        <v>5</v>
      </c>
      <c s="6" t="s">
        <v>7250</v>
      </c>
      <c s="36" t="s">
        <v>228</v>
      </c>
      <c s="37">
        <v>5</v>
      </c>
      <c s="36">
        <v>0</v>
      </c>
      <c s="36">
        <f>ROUND(G1089*H1089,6)</f>
      </c>
      <c r="L1089" s="38">
        <v>0</v>
      </c>
      <c s="32">
        <f>ROUND(ROUND(L1089,2)*ROUND(G1089,3),2)</f>
      </c>
      <c s="36" t="s">
        <v>98</v>
      </c>
      <c>
        <f>(M1089*21)/100</f>
      </c>
      <c t="s">
        <v>28</v>
      </c>
    </row>
    <row r="1090" spans="1:5" ht="25.5">
      <c r="A1090" s="35" t="s">
        <v>55</v>
      </c>
      <c r="E1090" s="39" t="s">
        <v>7250</v>
      </c>
    </row>
    <row r="1091" spans="1:5" ht="12.75">
      <c r="A1091" s="35" t="s">
        <v>56</v>
      </c>
      <c r="E1091" s="40" t="s">
        <v>5</v>
      </c>
    </row>
    <row r="1092" spans="1:5" ht="12.75">
      <c r="A1092" t="s">
        <v>57</v>
      </c>
      <c r="E1092" s="39" t="s">
        <v>5</v>
      </c>
    </row>
    <row r="1093" spans="1:16" ht="12.75">
      <c r="A1093" t="s">
        <v>50</v>
      </c>
      <c s="34" t="s">
        <v>1688</v>
      </c>
      <c s="34" t="s">
        <v>7576</v>
      </c>
      <c s="35" t="s">
        <v>5</v>
      </c>
      <c s="6" t="s">
        <v>7252</v>
      </c>
      <c s="36" t="s">
        <v>228</v>
      </c>
      <c s="37">
        <v>3</v>
      </c>
      <c s="36">
        <v>0</v>
      </c>
      <c s="36">
        <f>ROUND(G1093*H1093,6)</f>
      </c>
      <c r="L1093" s="38">
        <v>0</v>
      </c>
      <c s="32">
        <f>ROUND(ROUND(L1093,2)*ROUND(G1093,3),2)</f>
      </c>
      <c s="36" t="s">
        <v>98</v>
      </c>
      <c>
        <f>(M1093*21)/100</f>
      </c>
      <c t="s">
        <v>28</v>
      </c>
    </row>
    <row r="1094" spans="1:5" ht="12.75">
      <c r="A1094" s="35" t="s">
        <v>55</v>
      </c>
      <c r="E1094" s="39" t="s">
        <v>7252</v>
      </c>
    </row>
    <row r="1095" spans="1:5" ht="12.75">
      <c r="A1095" s="35" t="s">
        <v>56</v>
      </c>
      <c r="E1095" s="40" t="s">
        <v>5</v>
      </c>
    </row>
    <row r="1096" spans="1:5" ht="12.75">
      <c r="A1096" t="s">
        <v>57</v>
      </c>
      <c r="E1096" s="39" t="s">
        <v>5</v>
      </c>
    </row>
    <row r="1097" spans="1:16" ht="12.75">
      <c r="A1097" t="s">
        <v>50</v>
      </c>
      <c s="34" t="s">
        <v>1692</v>
      </c>
      <c s="34" t="s">
        <v>7577</v>
      </c>
      <c s="35" t="s">
        <v>5</v>
      </c>
      <c s="6" t="s">
        <v>7254</v>
      </c>
      <c s="36" t="s">
        <v>228</v>
      </c>
      <c s="37">
        <v>2</v>
      </c>
      <c s="36">
        <v>0</v>
      </c>
      <c s="36">
        <f>ROUND(G1097*H1097,6)</f>
      </c>
      <c r="L1097" s="38">
        <v>0</v>
      </c>
      <c s="32">
        <f>ROUND(ROUND(L1097,2)*ROUND(G1097,3),2)</f>
      </c>
      <c s="36" t="s">
        <v>98</v>
      </c>
      <c>
        <f>(M1097*21)/100</f>
      </c>
      <c t="s">
        <v>28</v>
      </c>
    </row>
    <row r="1098" spans="1:5" ht="12.75">
      <c r="A1098" s="35" t="s">
        <v>55</v>
      </c>
      <c r="E1098" s="39" t="s">
        <v>7254</v>
      </c>
    </row>
    <row r="1099" spans="1:5" ht="12.75">
      <c r="A1099" s="35" t="s">
        <v>56</v>
      </c>
      <c r="E1099" s="40" t="s">
        <v>5</v>
      </c>
    </row>
    <row r="1100" spans="1:5" ht="12.75">
      <c r="A1100" t="s">
        <v>57</v>
      </c>
      <c r="E1100" s="39" t="s">
        <v>5</v>
      </c>
    </row>
    <row r="1101" spans="1:16" ht="12.75">
      <c r="A1101" t="s">
        <v>50</v>
      </c>
      <c s="34" t="s">
        <v>3562</v>
      </c>
      <c s="34" t="s">
        <v>7578</v>
      </c>
      <c s="35" t="s">
        <v>5</v>
      </c>
      <c s="6" t="s">
        <v>7256</v>
      </c>
      <c s="36" t="s">
        <v>228</v>
      </c>
      <c s="37">
        <v>5</v>
      </c>
      <c s="36">
        <v>0</v>
      </c>
      <c s="36">
        <f>ROUND(G1101*H1101,6)</f>
      </c>
      <c r="L1101" s="38">
        <v>0</v>
      </c>
      <c s="32">
        <f>ROUND(ROUND(L1101,2)*ROUND(G1101,3),2)</f>
      </c>
      <c s="36" t="s">
        <v>98</v>
      </c>
      <c>
        <f>(M1101*21)/100</f>
      </c>
      <c t="s">
        <v>28</v>
      </c>
    </row>
    <row r="1102" spans="1:5" ht="12.75">
      <c r="A1102" s="35" t="s">
        <v>55</v>
      </c>
      <c r="E1102" s="39" t="s">
        <v>7256</v>
      </c>
    </row>
    <row r="1103" spans="1:5" ht="12.75">
      <c r="A1103" s="35" t="s">
        <v>56</v>
      </c>
      <c r="E1103" s="40" t="s">
        <v>5</v>
      </c>
    </row>
    <row r="1104" spans="1:5" ht="12.75">
      <c r="A1104" t="s">
        <v>57</v>
      </c>
      <c r="E1104" s="39" t="s">
        <v>5</v>
      </c>
    </row>
    <row r="1105" spans="1:16" ht="12.75">
      <c r="A1105" t="s">
        <v>50</v>
      </c>
      <c s="34" t="s">
        <v>3564</v>
      </c>
      <c s="34" t="s">
        <v>7579</v>
      </c>
      <c s="35" t="s">
        <v>5</v>
      </c>
      <c s="6" t="s">
        <v>7222</v>
      </c>
      <c s="36" t="s">
        <v>7195</v>
      </c>
      <c s="37">
        <v>80</v>
      </c>
      <c s="36">
        <v>0</v>
      </c>
      <c s="36">
        <f>ROUND(G1105*H1105,6)</f>
      </c>
      <c r="L1105" s="38">
        <v>0</v>
      </c>
      <c s="32">
        <f>ROUND(ROUND(L1105,2)*ROUND(G1105,3),2)</f>
      </c>
      <c s="36" t="s">
        <v>98</v>
      </c>
      <c>
        <f>(M1105*21)/100</f>
      </c>
      <c t="s">
        <v>28</v>
      </c>
    </row>
    <row r="1106" spans="1:5" ht="12.75">
      <c r="A1106" s="35" t="s">
        <v>55</v>
      </c>
      <c r="E1106" s="39" t="s">
        <v>7222</v>
      </c>
    </row>
    <row r="1107" spans="1:5" ht="12.75">
      <c r="A1107" s="35" t="s">
        <v>56</v>
      </c>
      <c r="E1107" s="40" t="s">
        <v>5</v>
      </c>
    </row>
    <row r="1108" spans="1:5" ht="12.75">
      <c r="A1108" t="s">
        <v>57</v>
      </c>
      <c r="E1108" s="39" t="s">
        <v>5</v>
      </c>
    </row>
    <row r="1109" spans="1:16" ht="12.75">
      <c r="A1109" t="s">
        <v>50</v>
      </c>
      <c s="34" t="s">
        <v>2610</v>
      </c>
      <c s="34" t="s">
        <v>7580</v>
      </c>
      <c s="35" t="s">
        <v>5</v>
      </c>
      <c s="6" t="s">
        <v>7581</v>
      </c>
      <c s="36" t="s">
        <v>320</v>
      </c>
      <c s="37">
        <v>7</v>
      </c>
      <c s="36">
        <v>0</v>
      </c>
      <c s="36">
        <f>ROUND(G1109*H1109,6)</f>
      </c>
      <c r="L1109" s="38">
        <v>0</v>
      </c>
      <c s="32">
        <f>ROUND(ROUND(L1109,2)*ROUND(G1109,3),2)</f>
      </c>
      <c s="36" t="s">
        <v>98</v>
      </c>
      <c>
        <f>(M1109*21)/100</f>
      </c>
      <c t="s">
        <v>28</v>
      </c>
    </row>
    <row r="1110" spans="1:5" ht="12.75">
      <c r="A1110" s="35" t="s">
        <v>55</v>
      </c>
      <c r="E1110" s="39" t="s">
        <v>7581</v>
      </c>
    </row>
    <row r="1111" spans="1:5" ht="12.75">
      <c r="A1111" s="35" t="s">
        <v>56</v>
      </c>
      <c r="E1111" s="40" t="s">
        <v>5</v>
      </c>
    </row>
    <row r="1112" spans="1:5" ht="12.75">
      <c r="A1112" t="s">
        <v>57</v>
      </c>
      <c r="E1112" s="39" t="s">
        <v>5</v>
      </c>
    </row>
    <row r="1113" spans="1:16" ht="12.75">
      <c r="A1113" t="s">
        <v>50</v>
      </c>
      <c s="34" t="s">
        <v>2614</v>
      </c>
      <c s="34" t="s">
        <v>7582</v>
      </c>
      <c s="35" t="s">
        <v>5</v>
      </c>
      <c s="6" t="s">
        <v>7273</v>
      </c>
      <c s="36" t="s">
        <v>7195</v>
      </c>
      <c s="37">
        <v>2</v>
      </c>
      <c s="36">
        <v>0</v>
      </c>
      <c s="36">
        <f>ROUND(G1113*H1113,6)</f>
      </c>
      <c r="L1113" s="38">
        <v>0</v>
      </c>
      <c s="32">
        <f>ROUND(ROUND(L1113,2)*ROUND(G1113,3),2)</f>
      </c>
      <c s="36" t="s">
        <v>98</v>
      </c>
      <c>
        <f>(M1113*21)/100</f>
      </c>
      <c t="s">
        <v>28</v>
      </c>
    </row>
    <row r="1114" spans="1:5" ht="12.75">
      <c r="A1114" s="35" t="s">
        <v>55</v>
      </c>
      <c r="E1114" s="39" t="s">
        <v>7273</v>
      </c>
    </row>
    <row r="1115" spans="1:5" ht="12.75">
      <c r="A1115" s="35" t="s">
        <v>56</v>
      </c>
      <c r="E1115" s="40" t="s">
        <v>5</v>
      </c>
    </row>
    <row r="1116" spans="1:5" ht="12.75">
      <c r="A1116" t="s">
        <v>57</v>
      </c>
      <c r="E1116" s="39" t="s">
        <v>5</v>
      </c>
    </row>
    <row r="1117" spans="1:16" ht="25.5">
      <c r="A1117" t="s">
        <v>50</v>
      </c>
      <c s="34" t="s">
        <v>2617</v>
      </c>
      <c s="34" t="s">
        <v>7583</v>
      </c>
      <c s="35" t="s">
        <v>5</v>
      </c>
      <c s="6" t="s">
        <v>7226</v>
      </c>
      <c s="36" t="s">
        <v>228</v>
      </c>
      <c s="37">
        <v>1</v>
      </c>
      <c s="36">
        <v>0</v>
      </c>
      <c s="36">
        <f>ROUND(G1117*H1117,6)</f>
      </c>
      <c r="L1117" s="38">
        <v>0</v>
      </c>
      <c s="32">
        <f>ROUND(ROUND(L1117,2)*ROUND(G1117,3),2)</f>
      </c>
      <c s="36" t="s">
        <v>98</v>
      </c>
      <c>
        <f>(M1117*21)/100</f>
      </c>
      <c t="s">
        <v>28</v>
      </c>
    </row>
    <row r="1118" spans="1:5" ht="25.5">
      <c r="A1118" s="35" t="s">
        <v>55</v>
      </c>
      <c r="E1118" s="39" t="s">
        <v>7226</v>
      </c>
    </row>
    <row r="1119" spans="1:5" ht="12.75">
      <c r="A1119" s="35" t="s">
        <v>56</v>
      </c>
      <c r="E1119" s="40" t="s">
        <v>5</v>
      </c>
    </row>
    <row r="1120" spans="1:5" ht="12.75">
      <c r="A1120" t="s">
        <v>57</v>
      </c>
      <c r="E1120" s="39" t="s">
        <v>5</v>
      </c>
    </row>
    <row r="1121" spans="1:13" ht="12.75">
      <c r="A1121" t="s">
        <v>47</v>
      </c>
      <c r="C1121" s="31" t="s">
        <v>7584</v>
      </c>
      <c r="E1121" s="33" t="s">
        <v>7585</v>
      </c>
      <c r="J1121" s="32">
        <f>0</f>
      </c>
      <c s="32">
        <f>0</f>
      </c>
      <c s="32">
        <f>0+L1122+L1126+L1130+L1134+L1138+L1142+L1146+L1150+L1154+L1158+L1162+L1166+L1170+L1174+L1178+L1182+L1186+L1190</f>
      </c>
      <c s="32">
        <f>0+M1122+M1126+M1130+M1134+M1138+M1142+M1146+M1150+M1154+M1158+M1162+M1166+M1170+M1174+M1178+M1182+M1186+M1190</f>
      </c>
    </row>
    <row r="1122" spans="1:16" ht="25.5">
      <c r="A1122" t="s">
        <v>50</v>
      </c>
      <c s="34" t="s">
        <v>192</v>
      </c>
      <c s="34" t="s">
        <v>7586</v>
      </c>
      <c s="35" t="s">
        <v>5</v>
      </c>
      <c s="6" t="s">
        <v>7587</v>
      </c>
      <c s="36" t="s">
        <v>228</v>
      </c>
      <c s="37">
        <v>1</v>
      </c>
      <c s="36">
        <v>0</v>
      </c>
      <c s="36">
        <f>ROUND(G1122*H1122,6)</f>
      </c>
      <c r="L1122" s="38">
        <v>0</v>
      </c>
      <c s="32">
        <f>ROUND(ROUND(L1122,2)*ROUND(G1122,3),2)</f>
      </c>
      <c s="36" t="s">
        <v>98</v>
      </c>
      <c>
        <f>(M1122*21)/100</f>
      </c>
      <c t="s">
        <v>28</v>
      </c>
    </row>
    <row r="1123" spans="1:5" ht="25.5">
      <c r="A1123" s="35" t="s">
        <v>55</v>
      </c>
      <c r="E1123" s="39" t="s">
        <v>7587</v>
      </c>
    </row>
    <row r="1124" spans="1:5" ht="12.75">
      <c r="A1124" s="35" t="s">
        <v>56</v>
      </c>
      <c r="E1124" s="40" t="s">
        <v>5</v>
      </c>
    </row>
    <row r="1125" spans="1:5" ht="12.75">
      <c r="A1125" t="s">
        <v>57</v>
      </c>
      <c r="E1125" s="39" t="s">
        <v>5</v>
      </c>
    </row>
    <row r="1126" spans="1:16" ht="25.5">
      <c r="A1126" t="s">
        <v>50</v>
      </c>
      <c s="34" t="s">
        <v>197</v>
      </c>
      <c s="34" t="s">
        <v>7588</v>
      </c>
      <c s="35" t="s">
        <v>5</v>
      </c>
      <c s="6" t="s">
        <v>7589</v>
      </c>
      <c s="36" t="s">
        <v>228</v>
      </c>
      <c s="37">
        <v>1</v>
      </c>
      <c s="36">
        <v>0</v>
      </c>
      <c s="36">
        <f>ROUND(G1126*H1126,6)</f>
      </c>
      <c r="L1126" s="38">
        <v>0</v>
      </c>
      <c s="32">
        <f>ROUND(ROUND(L1126,2)*ROUND(G1126,3),2)</f>
      </c>
      <c s="36" t="s">
        <v>98</v>
      </c>
      <c>
        <f>(M1126*21)/100</f>
      </c>
      <c t="s">
        <v>28</v>
      </c>
    </row>
    <row r="1127" spans="1:5" ht="25.5">
      <c r="A1127" s="35" t="s">
        <v>55</v>
      </c>
      <c r="E1127" s="39" t="s">
        <v>7589</v>
      </c>
    </row>
    <row r="1128" spans="1:5" ht="12.75">
      <c r="A1128" s="35" t="s">
        <v>56</v>
      </c>
      <c r="E1128" s="40" t="s">
        <v>5</v>
      </c>
    </row>
    <row r="1129" spans="1:5" ht="12.75">
      <c r="A1129" t="s">
        <v>57</v>
      </c>
      <c r="E1129" s="39" t="s">
        <v>5</v>
      </c>
    </row>
    <row r="1130" spans="1:16" ht="12.75">
      <c r="A1130" t="s">
        <v>50</v>
      </c>
      <c s="34" t="s">
        <v>203</v>
      </c>
      <c s="34" t="s">
        <v>7590</v>
      </c>
      <c s="35" t="s">
        <v>5</v>
      </c>
      <c s="6" t="s">
        <v>7591</v>
      </c>
      <c s="36" t="s">
        <v>228</v>
      </c>
      <c s="37">
        <v>4</v>
      </c>
      <c s="36">
        <v>0</v>
      </c>
      <c s="36">
        <f>ROUND(G1130*H1130,6)</f>
      </c>
      <c r="L1130" s="38">
        <v>0</v>
      </c>
      <c s="32">
        <f>ROUND(ROUND(L1130,2)*ROUND(G1130,3),2)</f>
      </c>
      <c s="36" t="s">
        <v>98</v>
      </c>
      <c>
        <f>(M1130*21)/100</f>
      </c>
      <c t="s">
        <v>28</v>
      </c>
    </row>
    <row r="1131" spans="1:5" ht="12.75">
      <c r="A1131" s="35" t="s">
        <v>55</v>
      </c>
      <c r="E1131" s="39" t="s">
        <v>7591</v>
      </c>
    </row>
    <row r="1132" spans="1:5" ht="12.75">
      <c r="A1132" s="35" t="s">
        <v>56</v>
      </c>
      <c r="E1132" s="40" t="s">
        <v>5</v>
      </c>
    </row>
    <row r="1133" spans="1:5" ht="12.75">
      <c r="A1133" t="s">
        <v>57</v>
      </c>
      <c r="E1133" s="39" t="s">
        <v>5</v>
      </c>
    </row>
    <row r="1134" spans="1:16" ht="12.75">
      <c r="A1134" t="s">
        <v>50</v>
      </c>
      <c s="34" t="s">
        <v>208</v>
      </c>
      <c s="34" t="s">
        <v>7592</v>
      </c>
      <c s="35" t="s">
        <v>5</v>
      </c>
      <c s="6" t="s">
        <v>7593</v>
      </c>
      <c s="36" t="s">
        <v>228</v>
      </c>
      <c s="37">
        <v>1</v>
      </c>
      <c s="36">
        <v>0</v>
      </c>
      <c s="36">
        <f>ROUND(G1134*H1134,6)</f>
      </c>
      <c r="L1134" s="38">
        <v>0</v>
      </c>
      <c s="32">
        <f>ROUND(ROUND(L1134,2)*ROUND(G1134,3),2)</f>
      </c>
      <c s="36" t="s">
        <v>98</v>
      </c>
      <c>
        <f>(M1134*21)/100</f>
      </c>
      <c t="s">
        <v>28</v>
      </c>
    </row>
    <row r="1135" spans="1:5" ht="12.75">
      <c r="A1135" s="35" t="s">
        <v>55</v>
      </c>
      <c r="E1135" s="39" t="s">
        <v>7593</v>
      </c>
    </row>
    <row r="1136" spans="1:5" ht="12.75">
      <c r="A1136" s="35" t="s">
        <v>56</v>
      </c>
      <c r="E1136" s="40" t="s">
        <v>5</v>
      </c>
    </row>
    <row r="1137" spans="1:5" ht="12.75">
      <c r="A1137" t="s">
        <v>57</v>
      </c>
      <c r="E1137" s="39" t="s">
        <v>5</v>
      </c>
    </row>
    <row r="1138" spans="1:16" ht="12.75">
      <c r="A1138" t="s">
        <v>50</v>
      </c>
      <c s="34" t="s">
        <v>213</v>
      </c>
      <c s="34" t="s">
        <v>7594</v>
      </c>
      <c s="35" t="s">
        <v>5</v>
      </c>
      <c s="6" t="s">
        <v>7595</v>
      </c>
      <c s="36" t="s">
        <v>228</v>
      </c>
      <c s="37">
        <v>1</v>
      </c>
      <c s="36">
        <v>0</v>
      </c>
      <c s="36">
        <f>ROUND(G1138*H1138,6)</f>
      </c>
      <c r="L1138" s="38">
        <v>0</v>
      </c>
      <c s="32">
        <f>ROUND(ROUND(L1138,2)*ROUND(G1138,3),2)</f>
      </c>
      <c s="36" t="s">
        <v>98</v>
      </c>
      <c>
        <f>(M1138*21)/100</f>
      </c>
      <c t="s">
        <v>28</v>
      </c>
    </row>
    <row r="1139" spans="1:5" ht="12.75">
      <c r="A1139" s="35" t="s">
        <v>55</v>
      </c>
      <c r="E1139" s="39" t="s">
        <v>7595</v>
      </c>
    </row>
    <row r="1140" spans="1:5" ht="12.75">
      <c r="A1140" s="35" t="s">
        <v>56</v>
      </c>
      <c r="E1140" s="40" t="s">
        <v>5</v>
      </c>
    </row>
    <row r="1141" spans="1:5" ht="12.75">
      <c r="A1141" t="s">
        <v>57</v>
      </c>
      <c r="E1141" s="39" t="s">
        <v>5</v>
      </c>
    </row>
    <row r="1142" spans="1:16" ht="12.75">
      <c r="A1142" t="s">
        <v>50</v>
      </c>
      <c s="34" t="s">
        <v>487</v>
      </c>
      <c s="34" t="s">
        <v>7596</v>
      </c>
      <c s="35" t="s">
        <v>5</v>
      </c>
      <c s="6" t="s">
        <v>7479</v>
      </c>
      <c s="36" t="s">
        <v>228</v>
      </c>
      <c s="37">
        <v>1</v>
      </c>
      <c s="36">
        <v>0</v>
      </c>
      <c s="36">
        <f>ROUND(G1142*H1142,6)</f>
      </c>
      <c r="L1142" s="38">
        <v>0</v>
      </c>
      <c s="32">
        <f>ROUND(ROUND(L1142,2)*ROUND(G1142,3),2)</f>
      </c>
      <c s="36" t="s">
        <v>98</v>
      </c>
      <c>
        <f>(M1142*21)/100</f>
      </c>
      <c t="s">
        <v>28</v>
      </c>
    </row>
    <row r="1143" spans="1:5" ht="12.75">
      <c r="A1143" s="35" t="s">
        <v>55</v>
      </c>
      <c r="E1143" s="39" t="s">
        <v>7479</v>
      </c>
    </row>
    <row r="1144" spans="1:5" ht="12.75">
      <c r="A1144" s="35" t="s">
        <v>56</v>
      </c>
      <c r="E1144" s="40" t="s">
        <v>5</v>
      </c>
    </row>
    <row r="1145" spans="1:5" ht="12.75">
      <c r="A1145" t="s">
        <v>57</v>
      </c>
      <c r="E1145" s="39" t="s">
        <v>5</v>
      </c>
    </row>
    <row r="1146" spans="1:16" ht="12.75">
      <c r="A1146" t="s">
        <v>50</v>
      </c>
      <c s="34" t="s">
        <v>490</v>
      </c>
      <c s="34" t="s">
        <v>7597</v>
      </c>
      <c s="35" t="s">
        <v>5</v>
      </c>
      <c s="6" t="s">
        <v>7164</v>
      </c>
      <c s="36" t="s">
        <v>228</v>
      </c>
      <c s="37">
        <v>2</v>
      </c>
      <c s="36">
        <v>0</v>
      </c>
      <c s="36">
        <f>ROUND(G1146*H1146,6)</f>
      </c>
      <c r="L1146" s="38">
        <v>0</v>
      </c>
      <c s="32">
        <f>ROUND(ROUND(L1146,2)*ROUND(G1146,3),2)</f>
      </c>
      <c s="36" t="s">
        <v>98</v>
      </c>
      <c>
        <f>(M1146*21)/100</f>
      </c>
      <c t="s">
        <v>28</v>
      </c>
    </row>
    <row r="1147" spans="1:5" ht="12.75">
      <c r="A1147" s="35" t="s">
        <v>55</v>
      </c>
      <c r="E1147" s="39" t="s">
        <v>7164</v>
      </c>
    </row>
    <row r="1148" spans="1:5" ht="12.75">
      <c r="A1148" s="35" t="s">
        <v>56</v>
      </c>
      <c r="E1148" s="40" t="s">
        <v>5</v>
      </c>
    </row>
    <row r="1149" spans="1:5" ht="12.75">
      <c r="A1149" t="s">
        <v>57</v>
      </c>
      <c r="E1149" s="39" t="s">
        <v>5</v>
      </c>
    </row>
    <row r="1150" spans="1:16" ht="12.75">
      <c r="A1150" t="s">
        <v>50</v>
      </c>
      <c s="34" t="s">
        <v>494</v>
      </c>
      <c s="34" t="s">
        <v>7598</v>
      </c>
      <c s="35" t="s">
        <v>5</v>
      </c>
      <c s="6" t="s">
        <v>7170</v>
      </c>
      <c s="36" t="s">
        <v>228</v>
      </c>
      <c s="37">
        <v>2</v>
      </c>
      <c s="36">
        <v>0</v>
      </c>
      <c s="36">
        <f>ROUND(G1150*H1150,6)</f>
      </c>
      <c r="L1150" s="38">
        <v>0</v>
      </c>
      <c s="32">
        <f>ROUND(ROUND(L1150,2)*ROUND(G1150,3),2)</f>
      </c>
      <c s="36" t="s">
        <v>98</v>
      </c>
      <c>
        <f>(M1150*21)/100</f>
      </c>
      <c t="s">
        <v>28</v>
      </c>
    </row>
    <row r="1151" spans="1:5" ht="12.75">
      <c r="A1151" s="35" t="s">
        <v>55</v>
      </c>
      <c r="E1151" s="39" t="s">
        <v>7170</v>
      </c>
    </row>
    <row r="1152" spans="1:5" ht="12.75">
      <c r="A1152" s="35" t="s">
        <v>56</v>
      </c>
      <c r="E1152" s="40" t="s">
        <v>5</v>
      </c>
    </row>
    <row r="1153" spans="1:5" ht="12.75">
      <c r="A1153" t="s">
        <v>57</v>
      </c>
      <c r="E1153" s="39" t="s">
        <v>5</v>
      </c>
    </row>
    <row r="1154" spans="1:16" ht="12.75">
      <c r="A1154" t="s">
        <v>50</v>
      </c>
      <c s="34" t="s">
        <v>497</v>
      </c>
      <c s="34" t="s">
        <v>7599</v>
      </c>
      <c s="35" t="s">
        <v>5</v>
      </c>
      <c s="6" t="s">
        <v>7172</v>
      </c>
      <c s="36" t="s">
        <v>228</v>
      </c>
      <c s="37">
        <v>2</v>
      </c>
      <c s="36">
        <v>0</v>
      </c>
      <c s="36">
        <f>ROUND(G1154*H1154,6)</f>
      </c>
      <c r="L1154" s="38">
        <v>0</v>
      </c>
      <c s="32">
        <f>ROUND(ROUND(L1154,2)*ROUND(G1154,3),2)</f>
      </c>
      <c s="36" t="s">
        <v>98</v>
      </c>
      <c>
        <f>(M1154*21)/100</f>
      </c>
      <c t="s">
        <v>28</v>
      </c>
    </row>
    <row r="1155" spans="1:5" ht="12.75">
      <c r="A1155" s="35" t="s">
        <v>55</v>
      </c>
      <c r="E1155" s="39" t="s">
        <v>7172</v>
      </c>
    </row>
    <row r="1156" spans="1:5" ht="12.75">
      <c r="A1156" s="35" t="s">
        <v>56</v>
      </c>
      <c r="E1156" s="40" t="s">
        <v>5</v>
      </c>
    </row>
    <row r="1157" spans="1:5" ht="12.75">
      <c r="A1157" t="s">
        <v>57</v>
      </c>
      <c r="E1157" s="39" t="s">
        <v>5</v>
      </c>
    </row>
    <row r="1158" spans="1:16" ht="12.75">
      <c r="A1158" t="s">
        <v>50</v>
      </c>
      <c s="34" t="s">
        <v>500</v>
      </c>
      <c s="34" t="s">
        <v>7600</v>
      </c>
      <c s="35" t="s">
        <v>5</v>
      </c>
      <c s="6" t="s">
        <v>7188</v>
      </c>
      <c s="36" t="s">
        <v>228</v>
      </c>
      <c s="37">
        <v>2</v>
      </c>
      <c s="36">
        <v>0</v>
      </c>
      <c s="36">
        <f>ROUND(G1158*H1158,6)</f>
      </c>
      <c r="L1158" s="38">
        <v>0</v>
      </c>
      <c s="32">
        <f>ROUND(ROUND(L1158,2)*ROUND(G1158,3),2)</f>
      </c>
      <c s="36" t="s">
        <v>98</v>
      </c>
      <c>
        <f>(M1158*21)/100</f>
      </c>
      <c t="s">
        <v>28</v>
      </c>
    </row>
    <row r="1159" spans="1:5" ht="12.75">
      <c r="A1159" s="35" t="s">
        <v>55</v>
      </c>
      <c r="E1159" s="39" t="s">
        <v>7188</v>
      </c>
    </row>
    <row r="1160" spans="1:5" ht="12.75">
      <c r="A1160" s="35" t="s">
        <v>56</v>
      </c>
      <c r="E1160" s="40" t="s">
        <v>5</v>
      </c>
    </row>
    <row r="1161" spans="1:5" ht="12.75">
      <c r="A1161" t="s">
        <v>57</v>
      </c>
      <c r="E1161" s="39" t="s">
        <v>5</v>
      </c>
    </row>
    <row r="1162" spans="1:16" ht="12.75">
      <c r="A1162" t="s">
        <v>50</v>
      </c>
      <c s="34" t="s">
        <v>503</v>
      </c>
      <c s="34" t="s">
        <v>7601</v>
      </c>
      <c s="35" t="s">
        <v>5</v>
      </c>
      <c s="6" t="s">
        <v>7523</v>
      </c>
      <c s="36" t="s">
        <v>70</v>
      </c>
      <c s="37">
        <v>1</v>
      </c>
      <c s="36">
        <v>0</v>
      </c>
      <c s="36">
        <f>ROUND(G1162*H1162,6)</f>
      </c>
      <c r="L1162" s="38">
        <v>0</v>
      </c>
      <c s="32">
        <f>ROUND(ROUND(L1162,2)*ROUND(G1162,3),2)</f>
      </c>
      <c s="36" t="s">
        <v>98</v>
      </c>
      <c>
        <f>(M1162*21)/100</f>
      </c>
      <c t="s">
        <v>28</v>
      </c>
    </row>
    <row r="1163" spans="1:5" ht="12.75">
      <c r="A1163" s="35" t="s">
        <v>55</v>
      </c>
      <c r="E1163" s="39" t="s">
        <v>7523</v>
      </c>
    </row>
    <row r="1164" spans="1:5" ht="12.75">
      <c r="A1164" s="35" t="s">
        <v>56</v>
      </c>
      <c r="E1164" s="40" t="s">
        <v>5</v>
      </c>
    </row>
    <row r="1165" spans="1:5" ht="12.75">
      <c r="A1165" t="s">
        <v>57</v>
      </c>
      <c r="E1165" s="39" t="s">
        <v>5</v>
      </c>
    </row>
    <row r="1166" spans="1:16" ht="25.5">
      <c r="A1166" t="s">
        <v>50</v>
      </c>
      <c s="34" t="s">
        <v>506</v>
      </c>
      <c s="34" t="s">
        <v>7602</v>
      </c>
      <c s="35" t="s">
        <v>5</v>
      </c>
      <c s="6" t="s">
        <v>7603</v>
      </c>
      <c s="36" t="s">
        <v>7206</v>
      </c>
      <c s="37">
        <v>1</v>
      </c>
      <c s="36">
        <v>0</v>
      </c>
      <c s="36">
        <f>ROUND(G1166*H1166,6)</f>
      </c>
      <c r="L1166" s="38">
        <v>0</v>
      </c>
      <c s="32">
        <f>ROUND(ROUND(L1166,2)*ROUND(G1166,3),2)</f>
      </c>
      <c s="36" t="s">
        <v>98</v>
      </c>
      <c>
        <f>(M1166*21)/100</f>
      </c>
      <c t="s">
        <v>28</v>
      </c>
    </row>
    <row r="1167" spans="1:5" ht="25.5">
      <c r="A1167" s="35" t="s">
        <v>55</v>
      </c>
      <c r="E1167" s="39" t="s">
        <v>7603</v>
      </c>
    </row>
    <row r="1168" spans="1:5" ht="12.75">
      <c r="A1168" s="35" t="s">
        <v>56</v>
      </c>
      <c r="E1168" s="40" t="s">
        <v>5</v>
      </c>
    </row>
    <row r="1169" spans="1:5" ht="12.75">
      <c r="A1169" t="s">
        <v>57</v>
      </c>
      <c r="E1169" s="39" t="s">
        <v>5</v>
      </c>
    </row>
    <row r="1170" spans="1:16" ht="12.75">
      <c r="A1170" t="s">
        <v>50</v>
      </c>
      <c s="34" t="s">
        <v>509</v>
      </c>
      <c s="34" t="s">
        <v>7604</v>
      </c>
      <c s="35" t="s">
        <v>5</v>
      </c>
      <c s="6" t="s">
        <v>7201</v>
      </c>
      <c s="36" t="s">
        <v>7195</v>
      </c>
      <c s="37">
        <v>63</v>
      </c>
      <c s="36">
        <v>0</v>
      </c>
      <c s="36">
        <f>ROUND(G1170*H1170,6)</f>
      </c>
      <c r="L1170" s="38">
        <v>0</v>
      </c>
      <c s="32">
        <f>ROUND(ROUND(L1170,2)*ROUND(G1170,3),2)</f>
      </c>
      <c s="36" t="s">
        <v>98</v>
      </c>
      <c>
        <f>(M1170*21)/100</f>
      </c>
      <c t="s">
        <v>28</v>
      </c>
    </row>
    <row r="1171" spans="1:5" ht="12.75">
      <c r="A1171" s="35" t="s">
        <v>55</v>
      </c>
      <c r="E1171" s="39" t="s">
        <v>7201</v>
      </c>
    </row>
    <row r="1172" spans="1:5" ht="12.75">
      <c r="A1172" s="35" t="s">
        <v>56</v>
      </c>
      <c r="E1172" s="40" t="s">
        <v>5</v>
      </c>
    </row>
    <row r="1173" spans="1:5" ht="12.75">
      <c r="A1173" t="s">
        <v>57</v>
      </c>
      <c r="E1173" s="39" t="s">
        <v>5</v>
      </c>
    </row>
    <row r="1174" spans="1:16" ht="12.75">
      <c r="A1174" t="s">
        <v>50</v>
      </c>
      <c s="34" t="s">
        <v>512</v>
      </c>
      <c s="34" t="s">
        <v>7605</v>
      </c>
      <c s="35" t="s">
        <v>5</v>
      </c>
      <c s="6" t="s">
        <v>7203</v>
      </c>
      <c s="36" t="s">
        <v>7195</v>
      </c>
      <c s="37">
        <v>33</v>
      </c>
      <c s="36">
        <v>0</v>
      </c>
      <c s="36">
        <f>ROUND(G1174*H1174,6)</f>
      </c>
      <c r="L1174" s="38">
        <v>0</v>
      </c>
      <c s="32">
        <f>ROUND(ROUND(L1174,2)*ROUND(G1174,3),2)</f>
      </c>
      <c s="36" t="s">
        <v>98</v>
      </c>
      <c>
        <f>(M1174*21)/100</f>
      </c>
      <c t="s">
        <v>28</v>
      </c>
    </row>
    <row r="1175" spans="1:5" ht="12.75">
      <c r="A1175" s="35" t="s">
        <v>55</v>
      </c>
      <c r="E1175" s="39" t="s">
        <v>7203</v>
      </c>
    </row>
    <row r="1176" spans="1:5" ht="12.75">
      <c r="A1176" s="35" t="s">
        <v>56</v>
      </c>
      <c r="E1176" s="40" t="s">
        <v>5</v>
      </c>
    </row>
    <row r="1177" spans="1:5" ht="12.75">
      <c r="A1177" t="s">
        <v>57</v>
      </c>
      <c r="E1177" s="39" t="s">
        <v>5</v>
      </c>
    </row>
    <row r="1178" spans="1:16" ht="12.75">
      <c r="A1178" t="s">
        <v>50</v>
      </c>
      <c s="34" t="s">
        <v>515</v>
      </c>
      <c s="34" t="s">
        <v>7606</v>
      </c>
      <c s="35" t="s">
        <v>5</v>
      </c>
      <c s="6" t="s">
        <v>7320</v>
      </c>
      <c s="36" t="s">
        <v>7206</v>
      </c>
      <c s="37">
        <v>1</v>
      </c>
      <c s="36">
        <v>0</v>
      </c>
      <c s="36">
        <f>ROUND(G1178*H1178,6)</f>
      </c>
      <c r="L1178" s="38">
        <v>0</v>
      </c>
      <c s="32">
        <f>ROUND(ROUND(L1178,2)*ROUND(G1178,3),2)</f>
      </c>
      <c s="36" t="s">
        <v>98</v>
      </c>
      <c>
        <f>(M1178*21)/100</f>
      </c>
      <c t="s">
        <v>28</v>
      </c>
    </row>
    <row r="1179" spans="1:5" ht="12.75">
      <c r="A1179" s="35" t="s">
        <v>55</v>
      </c>
      <c r="E1179" s="39" t="s">
        <v>7320</v>
      </c>
    </row>
    <row r="1180" spans="1:5" ht="12.75">
      <c r="A1180" s="35" t="s">
        <v>56</v>
      </c>
      <c r="E1180" s="40" t="s">
        <v>5</v>
      </c>
    </row>
    <row r="1181" spans="1:5" ht="12.75">
      <c r="A1181" t="s">
        <v>57</v>
      </c>
      <c r="E1181" s="39" t="s">
        <v>5</v>
      </c>
    </row>
    <row r="1182" spans="1:16" ht="12.75">
      <c r="A1182" t="s">
        <v>50</v>
      </c>
      <c s="34" t="s">
        <v>518</v>
      </c>
      <c s="34" t="s">
        <v>7607</v>
      </c>
      <c s="35" t="s">
        <v>5</v>
      </c>
      <c s="6" t="s">
        <v>7205</v>
      </c>
      <c s="36" t="s">
        <v>7206</v>
      </c>
      <c s="37">
        <v>1</v>
      </c>
      <c s="36">
        <v>0</v>
      </c>
      <c s="36">
        <f>ROUND(G1182*H1182,6)</f>
      </c>
      <c r="L1182" s="38">
        <v>0</v>
      </c>
      <c s="32">
        <f>ROUND(ROUND(L1182,2)*ROUND(G1182,3),2)</f>
      </c>
      <c s="36" t="s">
        <v>98</v>
      </c>
      <c>
        <f>(M1182*21)/100</f>
      </c>
      <c t="s">
        <v>28</v>
      </c>
    </row>
    <row r="1183" spans="1:5" ht="12.75">
      <c r="A1183" s="35" t="s">
        <v>55</v>
      </c>
      <c r="E1183" s="39" t="s">
        <v>7205</v>
      </c>
    </row>
    <row r="1184" spans="1:5" ht="12.75">
      <c r="A1184" s="35" t="s">
        <v>56</v>
      </c>
      <c r="E1184" s="40" t="s">
        <v>5</v>
      </c>
    </row>
    <row r="1185" spans="1:5" ht="12.75">
      <c r="A1185" t="s">
        <v>57</v>
      </c>
      <c r="E1185" s="39" t="s">
        <v>5</v>
      </c>
    </row>
    <row r="1186" spans="1:16" ht="12.75">
      <c r="A1186" t="s">
        <v>50</v>
      </c>
      <c s="34" t="s">
        <v>521</v>
      </c>
      <c s="34" t="s">
        <v>7608</v>
      </c>
      <c s="35" t="s">
        <v>5</v>
      </c>
      <c s="6" t="s">
        <v>7208</v>
      </c>
      <c s="36" t="s">
        <v>7206</v>
      </c>
      <c s="37">
        <v>1</v>
      </c>
      <c s="36">
        <v>0</v>
      </c>
      <c s="36">
        <f>ROUND(G1186*H1186,6)</f>
      </c>
      <c r="L1186" s="38">
        <v>0</v>
      </c>
      <c s="32">
        <f>ROUND(ROUND(L1186,2)*ROUND(G1186,3),2)</f>
      </c>
      <c s="36" t="s">
        <v>98</v>
      </c>
      <c>
        <f>(M1186*21)/100</f>
      </c>
      <c t="s">
        <v>28</v>
      </c>
    </row>
    <row r="1187" spans="1:5" ht="12.75">
      <c r="A1187" s="35" t="s">
        <v>55</v>
      </c>
      <c r="E1187" s="39" t="s">
        <v>7208</v>
      </c>
    </row>
    <row r="1188" spans="1:5" ht="12.75">
      <c r="A1188" s="35" t="s">
        <v>56</v>
      </c>
      <c r="E1188" s="40" t="s">
        <v>5</v>
      </c>
    </row>
    <row r="1189" spans="1:5" ht="12.75">
      <c r="A1189" t="s">
        <v>57</v>
      </c>
      <c r="E1189" s="39" t="s">
        <v>5</v>
      </c>
    </row>
    <row r="1190" spans="1:16" ht="25.5">
      <c r="A1190" t="s">
        <v>50</v>
      </c>
      <c s="34" t="s">
        <v>524</v>
      </c>
      <c s="34" t="s">
        <v>7609</v>
      </c>
      <c s="35" t="s">
        <v>5</v>
      </c>
      <c s="6" t="s">
        <v>7210</v>
      </c>
      <c s="36" t="s">
        <v>70</v>
      </c>
      <c s="37">
        <v>4</v>
      </c>
      <c s="36">
        <v>0</v>
      </c>
      <c s="36">
        <f>ROUND(G1190*H1190,6)</f>
      </c>
      <c r="L1190" s="38">
        <v>0</v>
      </c>
      <c s="32">
        <f>ROUND(ROUND(L1190,2)*ROUND(G1190,3),2)</f>
      </c>
      <c s="36" t="s">
        <v>98</v>
      </c>
      <c>
        <f>(M1190*21)/100</f>
      </c>
      <c t="s">
        <v>28</v>
      </c>
    </row>
    <row r="1191" spans="1:5" ht="25.5">
      <c r="A1191" s="35" t="s">
        <v>55</v>
      </c>
      <c r="E1191" s="39" t="s">
        <v>7210</v>
      </c>
    </row>
    <row r="1192" spans="1:5" ht="12.75">
      <c r="A1192" s="35" t="s">
        <v>56</v>
      </c>
      <c r="E1192" s="40" t="s">
        <v>5</v>
      </c>
    </row>
    <row r="1193" spans="1:5" ht="12.75">
      <c r="A1193" t="s">
        <v>57</v>
      </c>
      <c r="E1193" s="39" t="s">
        <v>5</v>
      </c>
    </row>
    <row r="1194" spans="1:13" ht="12.75">
      <c r="A1194" t="s">
        <v>47</v>
      </c>
      <c r="C1194" s="31" t="s">
        <v>7610</v>
      </c>
      <c r="E1194" s="33" t="s">
        <v>7611</v>
      </c>
      <c r="J1194" s="32">
        <f>0</f>
      </c>
      <c s="32">
        <f>0</f>
      </c>
      <c s="32">
        <f>0+L1195+L1199+L1203+L1207+L1211+L1215</f>
      </c>
      <c s="32">
        <f>0+M1195+M1199+M1203+M1207+M1211+M1215</f>
      </c>
    </row>
    <row r="1195" spans="1:16" ht="25.5">
      <c r="A1195" t="s">
        <v>50</v>
      </c>
      <c s="34" t="s">
        <v>527</v>
      </c>
      <c s="34" t="s">
        <v>7612</v>
      </c>
      <c s="35" t="s">
        <v>5</v>
      </c>
      <c s="6" t="s">
        <v>7613</v>
      </c>
      <c s="36" t="s">
        <v>228</v>
      </c>
      <c s="37">
        <v>1</v>
      </c>
      <c s="36">
        <v>0</v>
      </c>
      <c s="36">
        <f>ROUND(G1195*H1195,6)</f>
      </c>
      <c r="L1195" s="38">
        <v>0</v>
      </c>
      <c s="32">
        <f>ROUND(ROUND(L1195,2)*ROUND(G1195,3),2)</f>
      </c>
      <c s="36" t="s">
        <v>98</v>
      </c>
      <c>
        <f>(M1195*21)/100</f>
      </c>
      <c t="s">
        <v>28</v>
      </c>
    </row>
    <row r="1196" spans="1:5" ht="25.5">
      <c r="A1196" s="35" t="s">
        <v>55</v>
      </c>
      <c r="E1196" s="39" t="s">
        <v>7613</v>
      </c>
    </row>
    <row r="1197" spans="1:5" ht="12.75">
      <c r="A1197" s="35" t="s">
        <v>56</v>
      </c>
      <c r="E1197" s="40" t="s">
        <v>5</v>
      </c>
    </row>
    <row r="1198" spans="1:5" ht="12.75">
      <c r="A1198" t="s">
        <v>57</v>
      </c>
      <c r="E1198" s="39" t="s">
        <v>5</v>
      </c>
    </row>
    <row r="1199" spans="1:16" ht="25.5">
      <c r="A1199" t="s">
        <v>50</v>
      </c>
      <c s="34" t="s">
        <v>530</v>
      </c>
      <c s="34" t="s">
        <v>7614</v>
      </c>
      <c s="35" t="s">
        <v>5</v>
      </c>
      <c s="6" t="s">
        <v>7216</v>
      </c>
      <c s="36" t="s">
        <v>228</v>
      </c>
      <c s="37">
        <v>1</v>
      </c>
      <c s="36">
        <v>0</v>
      </c>
      <c s="36">
        <f>ROUND(G1199*H1199,6)</f>
      </c>
      <c r="L1199" s="38">
        <v>0</v>
      </c>
      <c s="32">
        <f>ROUND(ROUND(L1199,2)*ROUND(G1199,3),2)</f>
      </c>
      <c s="36" t="s">
        <v>98</v>
      </c>
      <c>
        <f>(M1199*21)/100</f>
      </c>
      <c t="s">
        <v>28</v>
      </c>
    </row>
    <row r="1200" spans="1:5" ht="25.5">
      <c r="A1200" s="35" t="s">
        <v>55</v>
      </c>
      <c r="E1200" s="39" t="s">
        <v>7216</v>
      </c>
    </row>
    <row r="1201" spans="1:5" ht="12.75">
      <c r="A1201" s="35" t="s">
        <v>56</v>
      </c>
      <c r="E1201" s="40" t="s">
        <v>5</v>
      </c>
    </row>
    <row r="1202" spans="1:5" ht="12.75">
      <c r="A1202" t="s">
        <v>57</v>
      </c>
      <c r="E1202" s="39" t="s">
        <v>5</v>
      </c>
    </row>
    <row r="1203" spans="1:16" ht="12.75">
      <c r="A1203" t="s">
        <v>50</v>
      </c>
      <c s="34" t="s">
        <v>533</v>
      </c>
      <c s="34" t="s">
        <v>7615</v>
      </c>
      <c s="35" t="s">
        <v>5</v>
      </c>
      <c s="6" t="s">
        <v>7616</v>
      </c>
      <c s="36" t="s">
        <v>228</v>
      </c>
      <c s="37">
        <v>1</v>
      </c>
      <c s="36">
        <v>0</v>
      </c>
      <c s="36">
        <f>ROUND(G1203*H1203,6)</f>
      </c>
      <c r="L1203" s="38">
        <v>0</v>
      </c>
      <c s="32">
        <f>ROUND(ROUND(L1203,2)*ROUND(G1203,3),2)</f>
      </c>
      <c s="36" t="s">
        <v>98</v>
      </c>
      <c>
        <f>(M1203*21)/100</f>
      </c>
      <c t="s">
        <v>28</v>
      </c>
    </row>
    <row r="1204" spans="1:5" ht="12.75">
      <c r="A1204" s="35" t="s">
        <v>55</v>
      </c>
      <c r="E1204" s="39" t="s">
        <v>7616</v>
      </c>
    </row>
    <row r="1205" spans="1:5" ht="12.75">
      <c r="A1205" s="35" t="s">
        <v>56</v>
      </c>
      <c r="E1205" s="40" t="s">
        <v>5</v>
      </c>
    </row>
    <row r="1206" spans="1:5" ht="12.75">
      <c r="A1206" t="s">
        <v>57</v>
      </c>
      <c r="E1206" s="39" t="s">
        <v>5</v>
      </c>
    </row>
    <row r="1207" spans="1:16" ht="12.75">
      <c r="A1207" t="s">
        <v>50</v>
      </c>
      <c s="34" t="s">
        <v>536</v>
      </c>
      <c s="34" t="s">
        <v>7617</v>
      </c>
      <c s="35" t="s">
        <v>5</v>
      </c>
      <c s="6" t="s">
        <v>7222</v>
      </c>
      <c s="36" t="s">
        <v>7195</v>
      </c>
      <c s="37">
        <v>25</v>
      </c>
      <c s="36">
        <v>0</v>
      </c>
      <c s="36">
        <f>ROUND(G1207*H1207,6)</f>
      </c>
      <c r="L1207" s="38">
        <v>0</v>
      </c>
      <c s="32">
        <f>ROUND(ROUND(L1207,2)*ROUND(G1207,3),2)</f>
      </c>
      <c s="36" t="s">
        <v>98</v>
      </c>
      <c>
        <f>(M1207*21)/100</f>
      </c>
      <c t="s">
        <v>28</v>
      </c>
    </row>
    <row r="1208" spans="1:5" ht="12.75">
      <c r="A1208" s="35" t="s">
        <v>55</v>
      </c>
      <c r="E1208" s="39" t="s">
        <v>7222</v>
      </c>
    </row>
    <row r="1209" spans="1:5" ht="12.75">
      <c r="A1209" s="35" t="s">
        <v>56</v>
      </c>
      <c r="E1209" s="40" t="s">
        <v>5</v>
      </c>
    </row>
    <row r="1210" spans="1:5" ht="12.75">
      <c r="A1210" t="s">
        <v>57</v>
      </c>
      <c r="E1210" s="39" t="s">
        <v>5</v>
      </c>
    </row>
    <row r="1211" spans="1:16" ht="12.75">
      <c r="A1211" t="s">
        <v>50</v>
      </c>
      <c s="34" t="s">
        <v>539</v>
      </c>
      <c s="34" t="s">
        <v>7618</v>
      </c>
      <c s="35" t="s">
        <v>5</v>
      </c>
      <c s="6" t="s">
        <v>7273</v>
      </c>
      <c s="36" t="s">
        <v>7195</v>
      </c>
      <c s="37">
        <v>2</v>
      </c>
      <c s="36">
        <v>0</v>
      </c>
      <c s="36">
        <f>ROUND(G1211*H1211,6)</f>
      </c>
      <c r="L1211" s="38">
        <v>0</v>
      </c>
      <c s="32">
        <f>ROUND(ROUND(L1211,2)*ROUND(G1211,3),2)</f>
      </c>
      <c s="36" t="s">
        <v>98</v>
      </c>
      <c>
        <f>(M1211*21)/100</f>
      </c>
      <c t="s">
        <v>28</v>
      </c>
    </row>
    <row r="1212" spans="1:5" ht="12.75">
      <c r="A1212" s="35" t="s">
        <v>55</v>
      </c>
      <c r="E1212" s="39" t="s">
        <v>7273</v>
      </c>
    </row>
    <row r="1213" spans="1:5" ht="12.75">
      <c r="A1213" s="35" t="s">
        <v>56</v>
      </c>
      <c r="E1213" s="40" t="s">
        <v>5</v>
      </c>
    </row>
    <row r="1214" spans="1:5" ht="12.75">
      <c r="A1214" t="s">
        <v>57</v>
      </c>
      <c r="E1214" s="39" t="s">
        <v>5</v>
      </c>
    </row>
    <row r="1215" spans="1:16" ht="25.5">
      <c r="A1215" t="s">
        <v>50</v>
      </c>
      <c s="34" t="s">
        <v>542</v>
      </c>
      <c s="34" t="s">
        <v>7619</v>
      </c>
      <c s="35" t="s">
        <v>5</v>
      </c>
      <c s="6" t="s">
        <v>7226</v>
      </c>
      <c s="36" t="s">
        <v>228</v>
      </c>
      <c s="37">
        <v>1</v>
      </c>
      <c s="36">
        <v>0</v>
      </c>
      <c s="36">
        <f>ROUND(G1215*H1215,6)</f>
      </c>
      <c r="L1215" s="38">
        <v>0</v>
      </c>
      <c s="32">
        <f>ROUND(ROUND(L1215,2)*ROUND(G1215,3),2)</f>
      </c>
      <c s="36" t="s">
        <v>98</v>
      </c>
      <c>
        <f>(M1215*21)/100</f>
      </c>
      <c t="s">
        <v>28</v>
      </c>
    </row>
    <row r="1216" spans="1:5" ht="25.5">
      <c r="A1216" s="35" t="s">
        <v>55</v>
      </c>
      <c r="E1216" s="39" t="s">
        <v>7226</v>
      </c>
    </row>
    <row r="1217" spans="1:5" ht="12.75">
      <c r="A1217" s="35" t="s">
        <v>56</v>
      </c>
      <c r="E1217" s="40" t="s">
        <v>5</v>
      </c>
    </row>
    <row r="1218" spans="1:5" ht="12.75">
      <c r="A1218" t="s">
        <v>57</v>
      </c>
      <c r="E1218" s="39" t="s">
        <v>5</v>
      </c>
    </row>
    <row r="1219" spans="1:13" ht="12.75">
      <c r="A1219" t="s">
        <v>47</v>
      </c>
      <c r="C1219" s="31" t="s">
        <v>7620</v>
      </c>
      <c r="E1219" s="33" t="s">
        <v>7621</v>
      </c>
      <c r="J1219" s="32">
        <f>0</f>
      </c>
      <c s="32">
        <f>0</f>
      </c>
      <c s="32">
        <f>0+L1220+L1224+L1228+L1232+L1236+L1240+L1244+L1248+L1252+L1256+L1260+L1264+L1268+L1272+L1276+L1280+L1284+L1288</f>
      </c>
      <c s="32">
        <f>0+M1220+M1224+M1228+M1232+M1236+M1240+M1244+M1248+M1252+M1256+M1260+M1264+M1268+M1272+M1276+M1280+M1284+M1288</f>
      </c>
    </row>
    <row r="1220" spans="1:16" ht="25.5">
      <c r="A1220" t="s">
        <v>50</v>
      </c>
      <c s="34" t="s">
        <v>48</v>
      </c>
      <c s="34" t="s">
        <v>7622</v>
      </c>
      <c s="35" t="s">
        <v>5</v>
      </c>
      <c s="6" t="s">
        <v>7623</v>
      </c>
      <c s="36" t="s">
        <v>228</v>
      </c>
      <c s="37">
        <v>1</v>
      </c>
      <c s="36">
        <v>0</v>
      </c>
      <c s="36">
        <f>ROUND(G1220*H1220,6)</f>
      </c>
      <c r="L1220" s="38">
        <v>0</v>
      </c>
      <c s="32">
        <f>ROUND(ROUND(L1220,2)*ROUND(G1220,3),2)</f>
      </c>
      <c s="36" t="s">
        <v>98</v>
      </c>
      <c>
        <f>(M1220*21)/100</f>
      </c>
      <c t="s">
        <v>28</v>
      </c>
    </row>
    <row r="1221" spans="1:5" ht="25.5">
      <c r="A1221" s="35" t="s">
        <v>55</v>
      </c>
      <c r="E1221" s="39" t="s">
        <v>7623</v>
      </c>
    </row>
    <row r="1222" spans="1:5" ht="12.75">
      <c r="A1222" s="35" t="s">
        <v>56</v>
      </c>
      <c r="E1222" s="40" t="s">
        <v>5</v>
      </c>
    </row>
    <row r="1223" spans="1:5" ht="12.75">
      <c r="A1223" t="s">
        <v>57</v>
      </c>
      <c r="E1223" s="39" t="s">
        <v>5</v>
      </c>
    </row>
    <row r="1224" spans="1:16" ht="25.5">
      <c r="A1224" t="s">
        <v>50</v>
      </c>
      <c s="34" t="s">
        <v>28</v>
      </c>
      <c s="34" t="s">
        <v>7624</v>
      </c>
      <c s="35" t="s">
        <v>5</v>
      </c>
      <c s="6" t="s">
        <v>7625</v>
      </c>
      <c s="36" t="s">
        <v>228</v>
      </c>
      <c s="37">
        <v>4</v>
      </c>
      <c s="36">
        <v>0</v>
      </c>
      <c s="36">
        <f>ROUND(G1224*H1224,6)</f>
      </c>
      <c r="L1224" s="38">
        <v>0</v>
      </c>
      <c s="32">
        <f>ROUND(ROUND(L1224,2)*ROUND(G1224,3),2)</f>
      </c>
      <c s="36" t="s">
        <v>98</v>
      </c>
      <c>
        <f>(M1224*21)/100</f>
      </c>
      <c t="s">
        <v>28</v>
      </c>
    </row>
    <row r="1225" spans="1:5" ht="25.5">
      <c r="A1225" s="35" t="s">
        <v>55</v>
      </c>
      <c r="E1225" s="39" t="s">
        <v>7625</v>
      </c>
    </row>
    <row r="1226" spans="1:5" ht="12.75">
      <c r="A1226" s="35" t="s">
        <v>56</v>
      </c>
      <c r="E1226" s="40" t="s">
        <v>5</v>
      </c>
    </row>
    <row r="1227" spans="1:5" ht="12.75">
      <c r="A1227" t="s">
        <v>57</v>
      </c>
      <c r="E1227" s="39" t="s">
        <v>5</v>
      </c>
    </row>
    <row r="1228" spans="1:16" ht="25.5">
      <c r="A1228" t="s">
        <v>50</v>
      </c>
      <c s="34" t="s">
        <v>26</v>
      </c>
      <c s="34" t="s">
        <v>7626</v>
      </c>
      <c s="35" t="s">
        <v>5</v>
      </c>
      <c s="6" t="s">
        <v>7627</v>
      </c>
      <c s="36" t="s">
        <v>228</v>
      </c>
      <c s="37">
        <v>2</v>
      </c>
      <c s="36">
        <v>0</v>
      </c>
      <c s="36">
        <f>ROUND(G1228*H1228,6)</f>
      </c>
      <c r="L1228" s="38">
        <v>0</v>
      </c>
      <c s="32">
        <f>ROUND(ROUND(L1228,2)*ROUND(G1228,3),2)</f>
      </c>
      <c s="36" t="s">
        <v>98</v>
      </c>
      <c>
        <f>(M1228*21)/100</f>
      </c>
      <c t="s">
        <v>28</v>
      </c>
    </row>
    <row r="1229" spans="1:5" ht="25.5">
      <c r="A1229" s="35" t="s">
        <v>55</v>
      </c>
      <c r="E1229" s="39" t="s">
        <v>7627</v>
      </c>
    </row>
    <row r="1230" spans="1:5" ht="12.75">
      <c r="A1230" s="35" t="s">
        <v>56</v>
      </c>
      <c r="E1230" s="40" t="s">
        <v>5</v>
      </c>
    </row>
    <row r="1231" spans="1:5" ht="12.75">
      <c r="A1231" t="s">
        <v>57</v>
      </c>
      <c r="E1231" s="39" t="s">
        <v>5</v>
      </c>
    </row>
    <row r="1232" spans="1:16" ht="25.5">
      <c r="A1232" t="s">
        <v>50</v>
      </c>
      <c s="34" t="s">
        <v>63</v>
      </c>
      <c s="34" t="s">
        <v>7628</v>
      </c>
      <c s="35" t="s">
        <v>5</v>
      </c>
      <c s="6" t="s">
        <v>7629</v>
      </c>
      <c s="36" t="s">
        <v>228</v>
      </c>
      <c s="37">
        <v>1</v>
      </c>
      <c s="36">
        <v>0</v>
      </c>
      <c s="36">
        <f>ROUND(G1232*H1232,6)</f>
      </c>
      <c r="L1232" s="38">
        <v>0</v>
      </c>
      <c s="32">
        <f>ROUND(ROUND(L1232,2)*ROUND(G1232,3),2)</f>
      </c>
      <c s="36" t="s">
        <v>98</v>
      </c>
      <c>
        <f>(M1232*21)/100</f>
      </c>
      <c t="s">
        <v>28</v>
      </c>
    </row>
    <row r="1233" spans="1:5" ht="25.5">
      <c r="A1233" s="35" t="s">
        <v>55</v>
      </c>
      <c r="E1233" s="39" t="s">
        <v>7629</v>
      </c>
    </row>
    <row r="1234" spans="1:5" ht="12.75">
      <c r="A1234" s="35" t="s">
        <v>56</v>
      </c>
      <c r="E1234" s="40" t="s">
        <v>5</v>
      </c>
    </row>
    <row r="1235" spans="1:5" ht="12.75">
      <c r="A1235" t="s">
        <v>57</v>
      </c>
      <c r="E1235" s="39" t="s">
        <v>5</v>
      </c>
    </row>
    <row r="1236" spans="1:16" ht="25.5">
      <c r="A1236" t="s">
        <v>50</v>
      </c>
      <c s="34" t="s">
        <v>66</v>
      </c>
      <c s="34" t="s">
        <v>7630</v>
      </c>
      <c s="35" t="s">
        <v>5</v>
      </c>
      <c s="6" t="s">
        <v>7631</v>
      </c>
      <c s="36" t="s">
        <v>228</v>
      </c>
      <c s="37">
        <v>20</v>
      </c>
      <c s="36">
        <v>0</v>
      </c>
      <c s="36">
        <f>ROUND(G1236*H1236,6)</f>
      </c>
      <c r="L1236" s="38">
        <v>0</v>
      </c>
      <c s="32">
        <f>ROUND(ROUND(L1236,2)*ROUND(G1236,3),2)</f>
      </c>
      <c s="36" t="s">
        <v>98</v>
      </c>
      <c>
        <f>(M1236*21)/100</f>
      </c>
      <c t="s">
        <v>28</v>
      </c>
    </row>
    <row r="1237" spans="1:5" ht="25.5">
      <c r="A1237" s="35" t="s">
        <v>55</v>
      </c>
      <c r="E1237" s="39" t="s">
        <v>7631</v>
      </c>
    </row>
    <row r="1238" spans="1:5" ht="12.75">
      <c r="A1238" s="35" t="s">
        <v>56</v>
      </c>
      <c r="E1238" s="40" t="s">
        <v>5</v>
      </c>
    </row>
    <row r="1239" spans="1:5" ht="12.75">
      <c r="A1239" t="s">
        <v>57</v>
      </c>
      <c r="E1239" s="39" t="s">
        <v>5</v>
      </c>
    </row>
    <row r="1240" spans="1:16" ht="12.75">
      <c r="A1240" t="s">
        <v>50</v>
      </c>
      <c s="34" t="s">
        <v>27</v>
      </c>
      <c s="34" t="s">
        <v>7632</v>
      </c>
      <c s="35" t="s">
        <v>5</v>
      </c>
      <c s="6" t="s">
        <v>7633</v>
      </c>
      <c s="36" t="s">
        <v>228</v>
      </c>
      <c s="37">
        <v>6</v>
      </c>
      <c s="36">
        <v>0</v>
      </c>
      <c s="36">
        <f>ROUND(G1240*H1240,6)</f>
      </c>
      <c r="L1240" s="38">
        <v>0</v>
      </c>
      <c s="32">
        <f>ROUND(ROUND(L1240,2)*ROUND(G1240,3),2)</f>
      </c>
      <c s="36" t="s">
        <v>98</v>
      </c>
      <c>
        <f>(M1240*21)/100</f>
      </c>
      <c t="s">
        <v>28</v>
      </c>
    </row>
    <row r="1241" spans="1:5" ht="12.75">
      <c r="A1241" s="35" t="s">
        <v>55</v>
      </c>
      <c r="E1241" s="39" t="s">
        <v>7633</v>
      </c>
    </row>
    <row r="1242" spans="1:5" ht="12.75">
      <c r="A1242" s="35" t="s">
        <v>56</v>
      </c>
      <c r="E1242" s="40" t="s">
        <v>5</v>
      </c>
    </row>
    <row r="1243" spans="1:5" ht="12.75">
      <c r="A1243" t="s">
        <v>57</v>
      </c>
      <c r="E1243" s="39" t="s">
        <v>5</v>
      </c>
    </row>
    <row r="1244" spans="1:16" ht="12.75">
      <c r="A1244" t="s">
        <v>50</v>
      </c>
      <c s="34" t="s">
        <v>75</v>
      </c>
      <c s="34" t="s">
        <v>7634</v>
      </c>
      <c s="35" t="s">
        <v>5</v>
      </c>
      <c s="6" t="s">
        <v>7635</v>
      </c>
      <c s="36" t="s">
        <v>228</v>
      </c>
      <c s="37">
        <v>3</v>
      </c>
      <c s="36">
        <v>0</v>
      </c>
      <c s="36">
        <f>ROUND(G1244*H1244,6)</f>
      </c>
      <c r="L1244" s="38">
        <v>0</v>
      </c>
      <c s="32">
        <f>ROUND(ROUND(L1244,2)*ROUND(G1244,3),2)</f>
      </c>
      <c s="36" t="s">
        <v>98</v>
      </c>
      <c>
        <f>(M1244*21)/100</f>
      </c>
      <c t="s">
        <v>28</v>
      </c>
    </row>
    <row r="1245" spans="1:5" ht="12.75">
      <c r="A1245" s="35" t="s">
        <v>55</v>
      </c>
      <c r="E1245" s="39" t="s">
        <v>7635</v>
      </c>
    </row>
    <row r="1246" spans="1:5" ht="12.75">
      <c r="A1246" s="35" t="s">
        <v>56</v>
      </c>
      <c r="E1246" s="40" t="s">
        <v>5</v>
      </c>
    </row>
    <row r="1247" spans="1:5" ht="12.75">
      <c r="A1247" t="s">
        <v>57</v>
      </c>
      <c r="E1247" s="39" t="s">
        <v>5</v>
      </c>
    </row>
    <row r="1248" spans="1:16" ht="12.75">
      <c r="A1248" t="s">
        <v>50</v>
      </c>
      <c s="34" t="s">
        <v>79</v>
      </c>
      <c s="34" t="s">
        <v>7636</v>
      </c>
      <c s="35" t="s">
        <v>5</v>
      </c>
      <c s="6" t="s">
        <v>7637</v>
      </c>
      <c s="36" t="s">
        <v>228</v>
      </c>
      <c s="37">
        <v>6</v>
      </c>
      <c s="36">
        <v>0</v>
      </c>
      <c s="36">
        <f>ROUND(G1248*H1248,6)</f>
      </c>
      <c r="L1248" s="38">
        <v>0</v>
      </c>
      <c s="32">
        <f>ROUND(ROUND(L1248,2)*ROUND(G1248,3),2)</f>
      </c>
      <c s="36" t="s">
        <v>98</v>
      </c>
      <c>
        <f>(M1248*21)/100</f>
      </c>
      <c t="s">
        <v>28</v>
      </c>
    </row>
    <row r="1249" spans="1:5" ht="12.75">
      <c r="A1249" s="35" t="s">
        <v>55</v>
      </c>
      <c r="E1249" s="39" t="s">
        <v>7637</v>
      </c>
    </row>
    <row r="1250" spans="1:5" ht="12.75">
      <c r="A1250" s="35" t="s">
        <v>56</v>
      </c>
      <c r="E1250" s="40" t="s">
        <v>5</v>
      </c>
    </row>
    <row r="1251" spans="1:5" ht="12.75">
      <c r="A1251" t="s">
        <v>57</v>
      </c>
      <c r="E1251" s="39" t="s">
        <v>5</v>
      </c>
    </row>
    <row r="1252" spans="1:16" ht="25.5">
      <c r="A1252" t="s">
        <v>50</v>
      </c>
      <c s="34" t="s">
        <v>82</v>
      </c>
      <c s="34" t="s">
        <v>7638</v>
      </c>
      <c s="35" t="s">
        <v>5</v>
      </c>
      <c s="6" t="s">
        <v>7180</v>
      </c>
      <c s="36" t="s">
        <v>228</v>
      </c>
      <c s="37">
        <v>20</v>
      </c>
      <c s="36">
        <v>0</v>
      </c>
      <c s="36">
        <f>ROUND(G1252*H1252,6)</f>
      </c>
      <c r="L1252" s="38">
        <v>0</v>
      </c>
      <c s="32">
        <f>ROUND(ROUND(L1252,2)*ROUND(G1252,3),2)</f>
      </c>
      <c s="36" t="s">
        <v>98</v>
      </c>
      <c>
        <f>(M1252*21)/100</f>
      </c>
      <c t="s">
        <v>28</v>
      </c>
    </row>
    <row r="1253" spans="1:5" ht="25.5">
      <c r="A1253" s="35" t="s">
        <v>55</v>
      </c>
      <c r="E1253" s="39" t="s">
        <v>7180</v>
      </c>
    </row>
    <row r="1254" spans="1:5" ht="12.75">
      <c r="A1254" s="35" t="s">
        <v>56</v>
      </c>
      <c r="E1254" s="40" t="s">
        <v>5</v>
      </c>
    </row>
    <row r="1255" spans="1:5" ht="12.75">
      <c r="A1255" t="s">
        <v>57</v>
      </c>
      <c r="E1255" s="39" t="s">
        <v>5</v>
      </c>
    </row>
    <row r="1256" spans="1:16" ht="25.5">
      <c r="A1256" t="s">
        <v>50</v>
      </c>
      <c s="34" t="s">
        <v>86</v>
      </c>
      <c s="34" t="s">
        <v>7639</v>
      </c>
      <c s="35" t="s">
        <v>5</v>
      </c>
      <c s="6" t="s">
        <v>7640</v>
      </c>
      <c s="36" t="s">
        <v>70</v>
      </c>
      <c s="37">
        <v>45</v>
      </c>
      <c s="36">
        <v>0</v>
      </c>
      <c s="36">
        <f>ROUND(G1256*H1256,6)</f>
      </c>
      <c r="L1256" s="38">
        <v>0</v>
      </c>
      <c s="32">
        <f>ROUND(ROUND(L1256,2)*ROUND(G1256,3),2)</f>
      </c>
      <c s="36" t="s">
        <v>98</v>
      </c>
      <c>
        <f>(M1256*21)/100</f>
      </c>
      <c t="s">
        <v>28</v>
      </c>
    </row>
    <row r="1257" spans="1:5" ht="25.5">
      <c r="A1257" s="35" t="s">
        <v>55</v>
      </c>
      <c r="E1257" s="39" t="s">
        <v>7640</v>
      </c>
    </row>
    <row r="1258" spans="1:5" ht="12.75">
      <c r="A1258" s="35" t="s">
        <v>56</v>
      </c>
      <c r="E1258" s="40" t="s">
        <v>5</v>
      </c>
    </row>
    <row r="1259" spans="1:5" ht="12.75">
      <c r="A1259" t="s">
        <v>57</v>
      </c>
      <c r="E1259" s="39" t="s">
        <v>5</v>
      </c>
    </row>
    <row r="1260" spans="1:16" ht="25.5">
      <c r="A1260" t="s">
        <v>50</v>
      </c>
      <c s="34" t="s">
        <v>89</v>
      </c>
      <c s="34" t="s">
        <v>7641</v>
      </c>
      <c s="35" t="s">
        <v>5</v>
      </c>
      <c s="6" t="s">
        <v>7525</v>
      </c>
      <c s="36" t="s">
        <v>7206</v>
      </c>
      <c s="37">
        <v>5</v>
      </c>
      <c s="36">
        <v>0</v>
      </c>
      <c s="36">
        <f>ROUND(G1260*H1260,6)</f>
      </c>
      <c r="L1260" s="38">
        <v>0</v>
      </c>
      <c s="32">
        <f>ROUND(ROUND(L1260,2)*ROUND(G1260,3),2)</f>
      </c>
      <c s="36" t="s">
        <v>98</v>
      </c>
      <c>
        <f>(M1260*21)/100</f>
      </c>
      <c t="s">
        <v>28</v>
      </c>
    </row>
    <row r="1261" spans="1:5" ht="25.5">
      <c r="A1261" s="35" t="s">
        <v>55</v>
      </c>
      <c r="E1261" s="39" t="s">
        <v>7525</v>
      </c>
    </row>
    <row r="1262" spans="1:5" ht="12.75">
      <c r="A1262" s="35" t="s">
        <v>56</v>
      </c>
      <c r="E1262" s="40" t="s">
        <v>5</v>
      </c>
    </row>
    <row r="1263" spans="1:5" ht="12.75">
      <c r="A1263" t="s">
        <v>57</v>
      </c>
      <c r="E1263" s="39" t="s">
        <v>5</v>
      </c>
    </row>
    <row r="1264" spans="1:16" ht="25.5">
      <c r="A1264" t="s">
        <v>50</v>
      </c>
      <c s="34" t="s">
        <v>92</v>
      </c>
      <c s="34" t="s">
        <v>7642</v>
      </c>
      <c s="35" t="s">
        <v>5</v>
      </c>
      <c s="6" t="s">
        <v>7643</v>
      </c>
      <c s="36" t="s">
        <v>70</v>
      </c>
      <c s="37">
        <v>130</v>
      </c>
      <c s="36">
        <v>0</v>
      </c>
      <c s="36">
        <f>ROUND(G1264*H1264,6)</f>
      </c>
      <c r="L1264" s="38">
        <v>0</v>
      </c>
      <c s="32">
        <f>ROUND(ROUND(L1264,2)*ROUND(G1264,3),2)</f>
      </c>
      <c s="36" t="s">
        <v>98</v>
      </c>
      <c>
        <f>(M1264*21)/100</f>
      </c>
      <c t="s">
        <v>28</v>
      </c>
    </row>
    <row r="1265" spans="1:5" ht="25.5">
      <c r="A1265" s="35" t="s">
        <v>55</v>
      </c>
      <c r="E1265" s="39" t="s">
        <v>7643</v>
      </c>
    </row>
    <row r="1266" spans="1:5" ht="12.75">
      <c r="A1266" s="35" t="s">
        <v>56</v>
      </c>
      <c r="E1266" s="40" t="s">
        <v>5</v>
      </c>
    </row>
    <row r="1267" spans="1:5" ht="12.75">
      <c r="A1267" t="s">
        <v>57</v>
      </c>
      <c r="E1267" s="39" t="s">
        <v>5</v>
      </c>
    </row>
    <row r="1268" spans="1:16" ht="25.5">
      <c r="A1268" t="s">
        <v>50</v>
      </c>
      <c s="34" t="s">
        <v>95</v>
      </c>
      <c s="34" t="s">
        <v>7644</v>
      </c>
      <c s="35" t="s">
        <v>5</v>
      </c>
      <c s="6" t="s">
        <v>7645</v>
      </c>
      <c s="36" t="s">
        <v>70</v>
      </c>
      <c s="37">
        <v>520</v>
      </c>
      <c s="36">
        <v>0</v>
      </c>
      <c s="36">
        <f>ROUND(G1268*H1268,6)</f>
      </c>
      <c r="L1268" s="38">
        <v>0</v>
      </c>
      <c s="32">
        <f>ROUND(ROUND(L1268,2)*ROUND(G1268,3),2)</f>
      </c>
      <c s="36" t="s">
        <v>98</v>
      </c>
      <c>
        <f>(M1268*21)/100</f>
      </c>
      <c t="s">
        <v>28</v>
      </c>
    </row>
    <row r="1269" spans="1:5" ht="25.5">
      <c r="A1269" s="35" t="s">
        <v>55</v>
      </c>
      <c r="E1269" s="39" t="s">
        <v>7645</v>
      </c>
    </row>
    <row r="1270" spans="1:5" ht="12.75">
      <c r="A1270" s="35" t="s">
        <v>56</v>
      </c>
      <c r="E1270" s="40" t="s">
        <v>5</v>
      </c>
    </row>
    <row r="1271" spans="1:5" ht="12.75">
      <c r="A1271" t="s">
        <v>57</v>
      </c>
      <c r="E1271" s="39" t="s">
        <v>5</v>
      </c>
    </row>
    <row r="1272" spans="1:16" ht="12.75">
      <c r="A1272" t="s">
        <v>50</v>
      </c>
      <c s="34" t="s">
        <v>101</v>
      </c>
      <c s="34" t="s">
        <v>7646</v>
      </c>
      <c s="35" t="s">
        <v>5</v>
      </c>
      <c s="6" t="s">
        <v>7192</v>
      </c>
      <c s="36" t="s">
        <v>70</v>
      </c>
      <c s="37">
        <v>100</v>
      </c>
      <c s="36">
        <v>0</v>
      </c>
      <c s="36">
        <f>ROUND(G1272*H1272,6)</f>
      </c>
      <c r="L1272" s="38">
        <v>0</v>
      </c>
      <c s="32">
        <f>ROUND(ROUND(L1272,2)*ROUND(G1272,3),2)</f>
      </c>
      <c s="36" t="s">
        <v>98</v>
      </c>
      <c>
        <f>(M1272*21)/100</f>
      </c>
      <c t="s">
        <v>28</v>
      </c>
    </row>
    <row r="1273" spans="1:5" ht="12.75">
      <c r="A1273" s="35" t="s">
        <v>55</v>
      </c>
      <c r="E1273" s="39" t="s">
        <v>7192</v>
      </c>
    </row>
    <row r="1274" spans="1:5" ht="12.75">
      <c r="A1274" s="35" t="s">
        <v>56</v>
      </c>
      <c r="E1274" s="40" t="s">
        <v>5</v>
      </c>
    </row>
    <row r="1275" spans="1:5" ht="12.75">
      <c r="A1275" t="s">
        <v>57</v>
      </c>
      <c r="E1275" s="39" t="s">
        <v>5</v>
      </c>
    </row>
    <row r="1276" spans="1:16" ht="12.75">
      <c r="A1276" t="s">
        <v>50</v>
      </c>
      <c s="34" t="s">
        <v>104</v>
      </c>
      <c s="34" t="s">
        <v>7647</v>
      </c>
      <c s="35" t="s">
        <v>5</v>
      </c>
      <c s="6" t="s">
        <v>7648</v>
      </c>
      <c s="36" t="s">
        <v>7195</v>
      </c>
      <c s="37">
        <v>36</v>
      </c>
      <c s="36">
        <v>0</v>
      </c>
      <c s="36">
        <f>ROUND(G1276*H1276,6)</f>
      </c>
      <c r="L1276" s="38">
        <v>0</v>
      </c>
      <c s="32">
        <f>ROUND(ROUND(L1276,2)*ROUND(G1276,3),2)</f>
      </c>
      <c s="36" t="s">
        <v>98</v>
      </c>
      <c>
        <f>(M1276*21)/100</f>
      </c>
      <c t="s">
        <v>28</v>
      </c>
    </row>
    <row r="1277" spans="1:5" ht="12.75">
      <c r="A1277" s="35" t="s">
        <v>55</v>
      </c>
      <c r="E1277" s="39" t="s">
        <v>7648</v>
      </c>
    </row>
    <row r="1278" spans="1:5" ht="12.75">
      <c r="A1278" s="35" t="s">
        <v>56</v>
      </c>
      <c r="E1278" s="40" t="s">
        <v>5</v>
      </c>
    </row>
    <row r="1279" spans="1:5" ht="12.75">
      <c r="A1279" t="s">
        <v>57</v>
      </c>
      <c r="E1279" s="39" t="s">
        <v>5</v>
      </c>
    </row>
    <row r="1280" spans="1:16" ht="12.75">
      <c r="A1280" t="s">
        <v>50</v>
      </c>
      <c s="34" t="s">
        <v>109</v>
      </c>
      <c s="34" t="s">
        <v>7649</v>
      </c>
      <c s="35" t="s">
        <v>5</v>
      </c>
      <c s="6" t="s">
        <v>7194</v>
      </c>
      <c s="36" t="s">
        <v>7195</v>
      </c>
      <c s="37">
        <v>60</v>
      </c>
      <c s="36">
        <v>0</v>
      </c>
      <c s="36">
        <f>ROUND(G1280*H1280,6)</f>
      </c>
      <c r="L1280" s="38">
        <v>0</v>
      </c>
      <c s="32">
        <f>ROUND(ROUND(L1280,2)*ROUND(G1280,3),2)</f>
      </c>
      <c s="36" t="s">
        <v>98</v>
      </c>
      <c>
        <f>(M1280*21)/100</f>
      </c>
      <c t="s">
        <v>28</v>
      </c>
    </row>
    <row r="1281" spans="1:5" ht="12.75">
      <c r="A1281" s="35" t="s">
        <v>55</v>
      </c>
      <c r="E1281" s="39" t="s">
        <v>7194</v>
      </c>
    </row>
    <row r="1282" spans="1:5" ht="12.75">
      <c r="A1282" s="35" t="s">
        <v>56</v>
      </c>
      <c r="E1282" s="40" t="s">
        <v>5</v>
      </c>
    </row>
    <row r="1283" spans="1:5" ht="12.75">
      <c r="A1283" t="s">
        <v>57</v>
      </c>
      <c r="E1283" s="39" t="s">
        <v>5</v>
      </c>
    </row>
    <row r="1284" spans="1:16" ht="25.5">
      <c r="A1284" t="s">
        <v>50</v>
      </c>
      <c s="34" t="s">
        <v>112</v>
      </c>
      <c s="34" t="s">
        <v>7650</v>
      </c>
      <c s="35" t="s">
        <v>5</v>
      </c>
      <c s="6" t="s">
        <v>7651</v>
      </c>
      <c s="36" t="s">
        <v>7206</v>
      </c>
      <c s="37">
        <v>3</v>
      </c>
      <c s="36">
        <v>0</v>
      </c>
      <c s="36">
        <f>ROUND(G1284*H1284,6)</f>
      </c>
      <c r="L1284" s="38">
        <v>0</v>
      </c>
      <c s="32">
        <f>ROUND(ROUND(L1284,2)*ROUND(G1284,3),2)</f>
      </c>
      <c s="36" t="s">
        <v>98</v>
      </c>
      <c>
        <f>(M1284*21)/100</f>
      </c>
      <c t="s">
        <v>28</v>
      </c>
    </row>
    <row r="1285" spans="1:5" ht="25.5">
      <c r="A1285" s="35" t="s">
        <v>55</v>
      </c>
      <c r="E1285" s="39" t="s">
        <v>7651</v>
      </c>
    </row>
    <row r="1286" spans="1:5" ht="12.75">
      <c r="A1286" s="35" t="s">
        <v>56</v>
      </c>
      <c r="E1286" s="40" t="s">
        <v>5</v>
      </c>
    </row>
    <row r="1287" spans="1:5" ht="12.75">
      <c r="A1287" t="s">
        <v>57</v>
      </c>
      <c r="E1287" s="39" t="s">
        <v>5</v>
      </c>
    </row>
    <row r="1288" spans="1:16" ht="25.5">
      <c r="A1288" t="s">
        <v>50</v>
      </c>
      <c s="34" t="s">
        <v>115</v>
      </c>
      <c s="34" t="s">
        <v>7652</v>
      </c>
      <c s="35" t="s">
        <v>5</v>
      </c>
      <c s="6" t="s">
        <v>7653</v>
      </c>
      <c s="36" t="s">
        <v>70</v>
      </c>
      <c s="37">
        <v>140</v>
      </c>
      <c s="36">
        <v>0</v>
      </c>
      <c s="36">
        <f>ROUND(G1288*H1288,6)</f>
      </c>
      <c r="L1288" s="38">
        <v>0</v>
      </c>
      <c s="32">
        <f>ROUND(ROUND(L1288,2)*ROUND(G1288,3),2)</f>
      </c>
      <c s="36" t="s">
        <v>98</v>
      </c>
      <c>
        <f>(M1288*21)/100</f>
      </c>
      <c t="s">
        <v>28</v>
      </c>
    </row>
    <row r="1289" spans="1:5" ht="25.5">
      <c r="A1289" s="35" t="s">
        <v>55</v>
      </c>
      <c r="E1289" s="39" t="s">
        <v>7653</v>
      </c>
    </row>
    <row r="1290" spans="1:5" ht="12.75">
      <c r="A1290" s="35" t="s">
        <v>56</v>
      </c>
      <c r="E1290" s="40" t="s">
        <v>5</v>
      </c>
    </row>
    <row r="1291" spans="1:5" ht="12.75">
      <c r="A1291" t="s">
        <v>57</v>
      </c>
      <c r="E1291" s="39" t="s">
        <v>5</v>
      </c>
    </row>
    <row r="1292" spans="1:13" ht="12.75">
      <c r="A1292" t="s">
        <v>47</v>
      </c>
      <c r="C1292" s="31" t="s">
        <v>7654</v>
      </c>
      <c r="E1292" s="33" t="s">
        <v>7655</v>
      </c>
      <c r="J1292" s="32">
        <f>0</f>
      </c>
      <c s="32">
        <f>0</f>
      </c>
      <c s="32">
        <f>0+L1293+L1297+L1301+L1305+L1309+L1313+L1317+L1321+L1325+L1329+L1333+L1337+L1341</f>
      </c>
      <c s="32">
        <f>0+M1293+M1297+M1301+M1305+M1309+M1313+M1317+M1321+M1325+M1329+M1333+M1337+M1341</f>
      </c>
    </row>
    <row r="1293" spans="1:16" ht="25.5">
      <c r="A1293" t="s">
        <v>50</v>
      </c>
      <c s="34" t="s">
        <v>118</v>
      </c>
      <c s="34" t="s">
        <v>7656</v>
      </c>
      <c s="35" t="s">
        <v>5</v>
      </c>
      <c s="6" t="s">
        <v>7657</v>
      </c>
      <c s="36" t="s">
        <v>228</v>
      </c>
      <c s="37">
        <v>2</v>
      </c>
      <c s="36">
        <v>0</v>
      </c>
      <c s="36">
        <f>ROUND(G1293*H1293,6)</f>
      </c>
      <c r="L1293" s="38">
        <v>0</v>
      </c>
      <c s="32">
        <f>ROUND(ROUND(L1293,2)*ROUND(G1293,3),2)</f>
      </c>
      <c s="36" t="s">
        <v>98</v>
      </c>
      <c>
        <f>(M1293*21)/100</f>
      </c>
      <c t="s">
        <v>28</v>
      </c>
    </row>
    <row r="1294" spans="1:5" ht="25.5">
      <c r="A1294" s="35" t="s">
        <v>55</v>
      </c>
      <c r="E1294" s="39" t="s">
        <v>7657</v>
      </c>
    </row>
    <row r="1295" spans="1:5" ht="12.75">
      <c r="A1295" s="35" t="s">
        <v>56</v>
      </c>
      <c r="E1295" s="40" t="s">
        <v>5</v>
      </c>
    </row>
    <row r="1296" spans="1:5" ht="12.75">
      <c r="A1296" t="s">
        <v>57</v>
      </c>
      <c r="E1296" s="39" t="s">
        <v>5</v>
      </c>
    </row>
    <row r="1297" spans="1:16" ht="12.75">
      <c r="A1297" t="s">
        <v>50</v>
      </c>
      <c s="34" t="s">
        <v>121</v>
      </c>
      <c s="34" t="s">
        <v>7658</v>
      </c>
      <c s="35" t="s">
        <v>5</v>
      </c>
      <c s="6" t="s">
        <v>7659</v>
      </c>
      <c s="36" t="s">
        <v>228</v>
      </c>
      <c s="37">
        <v>4</v>
      </c>
      <c s="36">
        <v>0</v>
      </c>
      <c s="36">
        <f>ROUND(G1297*H1297,6)</f>
      </c>
      <c r="L1297" s="38">
        <v>0</v>
      </c>
      <c s="32">
        <f>ROUND(ROUND(L1297,2)*ROUND(G1297,3),2)</f>
      </c>
      <c s="36" t="s">
        <v>98</v>
      </c>
      <c>
        <f>(M1297*21)/100</f>
      </c>
      <c t="s">
        <v>28</v>
      </c>
    </row>
    <row r="1298" spans="1:5" ht="12.75">
      <c r="A1298" s="35" t="s">
        <v>55</v>
      </c>
      <c r="E1298" s="39" t="s">
        <v>7659</v>
      </c>
    </row>
    <row r="1299" spans="1:5" ht="12.75">
      <c r="A1299" s="35" t="s">
        <v>56</v>
      </c>
      <c r="E1299" s="40" t="s">
        <v>5</v>
      </c>
    </row>
    <row r="1300" spans="1:5" ht="12.75">
      <c r="A1300" t="s">
        <v>57</v>
      </c>
      <c r="E1300" s="39" t="s">
        <v>5</v>
      </c>
    </row>
    <row r="1301" spans="1:16" ht="12.75">
      <c r="A1301" t="s">
        <v>50</v>
      </c>
      <c s="34" t="s">
        <v>124</v>
      </c>
      <c s="34" t="s">
        <v>7660</v>
      </c>
      <c s="35" t="s">
        <v>5</v>
      </c>
      <c s="6" t="s">
        <v>7661</v>
      </c>
      <c s="36" t="s">
        <v>228</v>
      </c>
      <c s="37">
        <v>1</v>
      </c>
      <c s="36">
        <v>0</v>
      </c>
      <c s="36">
        <f>ROUND(G1301*H1301,6)</f>
      </c>
      <c r="L1301" s="38">
        <v>0</v>
      </c>
      <c s="32">
        <f>ROUND(ROUND(L1301,2)*ROUND(G1301,3),2)</f>
      </c>
      <c s="36" t="s">
        <v>98</v>
      </c>
      <c>
        <f>(M1301*21)/100</f>
      </c>
      <c t="s">
        <v>28</v>
      </c>
    </row>
    <row r="1302" spans="1:5" ht="12.75">
      <c r="A1302" s="35" t="s">
        <v>55</v>
      </c>
      <c r="E1302" s="39" t="s">
        <v>7661</v>
      </c>
    </row>
    <row r="1303" spans="1:5" ht="12.75">
      <c r="A1303" s="35" t="s">
        <v>56</v>
      </c>
      <c r="E1303" s="40" t="s">
        <v>5</v>
      </c>
    </row>
    <row r="1304" spans="1:5" ht="12.75">
      <c r="A1304" t="s">
        <v>57</v>
      </c>
      <c r="E1304" s="39" t="s">
        <v>5</v>
      </c>
    </row>
    <row r="1305" spans="1:16" ht="12.75">
      <c r="A1305" t="s">
        <v>50</v>
      </c>
      <c s="34" t="s">
        <v>127</v>
      </c>
      <c s="34" t="s">
        <v>7662</v>
      </c>
      <c s="35" t="s">
        <v>5</v>
      </c>
      <c s="6" t="s">
        <v>7170</v>
      </c>
      <c s="36" t="s">
        <v>228</v>
      </c>
      <c s="37">
        <v>13</v>
      </c>
      <c s="36">
        <v>0</v>
      </c>
      <c s="36">
        <f>ROUND(G1305*H1305,6)</f>
      </c>
      <c r="L1305" s="38">
        <v>0</v>
      </c>
      <c s="32">
        <f>ROUND(ROUND(L1305,2)*ROUND(G1305,3),2)</f>
      </c>
      <c s="36" t="s">
        <v>98</v>
      </c>
      <c>
        <f>(M1305*21)/100</f>
      </c>
      <c t="s">
        <v>28</v>
      </c>
    </row>
    <row r="1306" spans="1:5" ht="12.75">
      <c r="A1306" s="35" t="s">
        <v>55</v>
      </c>
      <c r="E1306" s="39" t="s">
        <v>7170</v>
      </c>
    </row>
    <row r="1307" spans="1:5" ht="12.75">
      <c r="A1307" s="35" t="s">
        <v>56</v>
      </c>
      <c r="E1307" s="40" t="s">
        <v>5</v>
      </c>
    </row>
    <row r="1308" spans="1:5" ht="12.75">
      <c r="A1308" t="s">
        <v>57</v>
      </c>
      <c r="E1308" s="39" t="s">
        <v>5</v>
      </c>
    </row>
    <row r="1309" spans="1:16" ht="12.75">
      <c r="A1309" t="s">
        <v>50</v>
      </c>
      <c s="34" t="s">
        <v>130</v>
      </c>
      <c s="34" t="s">
        <v>7663</v>
      </c>
      <c s="35" t="s">
        <v>5</v>
      </c>
      <c s="6" t="s">
        <v>7664</v>
      </c>
      <c s="36" t="s">
        <v>228</v>
      </c>
      <c s="37">
        <v>2</v>
      </c>
      <c s="36">
        <v>0</v>
      </c>
      <c s="36">
        <f>ROUND(G1309*H1309,6)</f>
      </c>
      <c r="L1309" s="38">
        <v>0</v>
      </c>
      <c s="32">
        <f>ROUND(ROUND(L1309,2)*ROUND(G1309,3),2)</f>
      </c>
      <c s="36" t="s">
        <v>98</v>
      </c>
      <c>
        <f>(M1309*21)/100</f>
      </c>
      <c t="s">
        <v>28</v>
      </c>
    </row>
    <row r="1310" spans="1:5" ht="12.75">
      <c r="A1310" s="35" t="s">
        <v>55</v>
      </c>
      <c r="E1310" s="39" t="s">
        <v>7664</v>
      </c>
    </row>
    <row r="1311" spans="1:5" ht="12.75">
      <c r="A1311" s="35" t="s">
        <v>56</v>
      </c>
      <c r="E1311" s="40" t="s">
        <v>5</v>
      </c>
    </row>
    <row r="1312" spans="1:5" ht="12.75">
      <c r="A1312" t="s">
        <v>57</v>
      </c>
      <c r="E1312" s="39" t="s">
        <v>5</v>
      </c>
    </row>
    <row r="1313" spans="1:16" ht="25.5">
      <c r="A1313" t="s">
        <v>50</v>
      </c>
      <c s="34" t="s">
        <v>135</v>
      </c>
      <c s="34" t="s">
        <v>7665</v>
      </c>
      <c s="35" t="s">
        <v>5</v>
      </c>
      <c s="6" t="s">
        <v>7182</v>
      </c>
      <c s="36" t="s">
        <v>228</v>
      </c>
      <c s="37">
        <v>2</v>
      </c>
      <c s="36">
        <v>0</v>
      </c>
      <c s="36">
        <f>ROUND(G1313*H1313,6)</f>
      </c>
      <c r="L1313" s="38">
        <v>0</v>
      </c>
      <c s="32">
        <f>ROUND(ROUND(L1313,2)*ROUND(G1313,3),2)</f>
      </c>
      <c s="36" t="s">
        <v>98</v>
      </c>
      <c>
        <f>(M1313*21)/100</f>
      </c>
      <c t="s">
        <v>28</v>
      </c>
    </row>
    <row r="1314" spans="1:5" ht="25.5">
      <c r="A1314" s="35" t="s">
        <v>55</v>
      </c>
      <c r="E1314" s="39" t="s">
        <v>7182</v>
      </c>
    </row>
    <row r="1315" spans="1:5" ht="12.75">
      <c r="A1315" s="35" t="s">
        <v>56</v>
      </c>
      <c r="E1315" s="40" t="s">
        <v>5</v>
      </c>
    </row>
    <row r="1316" spans="1:5" ht="12.75">
      <c r="A1316" t="s">
        <v>57</v>
      </c>
      <c r="E1316" s="39" t="s">
        <v>5</v>
      </c>
    </row>
    <row r="1317" spans="1:16" ht="12.75">
      <c r="A1317" t="s">
        <v>50</v>
      </c>
      <c s="34" t="s">
        <v>138</v>
      </c>
      <c s="34" t="s">
        <v>7666</v>
      </c>
      <c s="35" t="s">
        <v>5</v>
      </c>
      <c s="6" t="s">
        <v>7188</v>
      </c>
      <c s="36" t="s">
        <v>228</v>
      </c>
      <c s="37">
        <v>8</v>
      </c>
      <c s="36">
        <v>0</v>
      </c>
      <c s="36">
        <f>ROUND(G1317*H1317,6)</f>
      </c>
      <c r="L1317" s="38">
        <v>0</v>
      </c>
      <c s="32">
        <f>ROUND(ROUND(L1317,2)*ROUND(G1317,3),2)</f>
      </c>
      <c s="36" t="s">
        <v>98</v>
      </c>
      <c>
        <f>(M1317*21)/100</f>
      </c>
      <c t="s">
        <v>28</v>
      </c>
    </row>
    <row r="1318" spans="1:5" ht="12.75">
      <c r="A1318" s="35" t="s">
        <v>55</v>
      </c>
      <c r="E1318" s="39" t="s">
        <v>7188</v>
      </c>
    </row>
    <row r="1319" spans="1:5" ht="12.75">
      <c r="A1319" s="35" t="s">
        <v>56</v>
      </c>
      <c r="E1319" s="40" t="s">
        <v>5</v>
      </c>
    </row>
    <row r="1320" spans="1:5" ht="12.75">
      <c r="A1320" t="s">
        <v>57</v>
      </c>
      <c r="E1320" s="39" t="s">
        <v>5</v>
      </c>
    </row>
    <row r="1321" spans="1:16" ht="25.5">
      <c r="A1321" t="s">
        <v>50</v>
      </c>
      <c s="34" t="s">
        <v>141</v>
      </c>
      <c s="34" t="s">
        <v>7667</v>
      </c>
      <c s="35" t="s">
        <v>5</v>
      </c>
      <c s="6" t="s">
        <v>7525</v>
      </c>
      <c s="36" t="s">
        <v>7206</v>
      </c>
      <c s="37">
        <v>1</v>
      </c>
      <c s="36">
        <v>0</v>
      </c>
      <c s="36">
        <f>ROUND(G1321*H1321,6)</f>
      </c>
      <c r="L1321" s="38">
        <v>0</v>
      </c>
      <c s="32">
        <f>ROUND(ROUND(L1321,2)*ROUND(G1321,3),2)</f>
      </c>
      <c s="36" t="s">
        <v>98</v>
      </c>
      <c>
        <f>(M1321*21)/100</f>
      </c>
      <c t="s">
        <v>28</v>
      </c>
    </row>
    <row r="1322" spans="1:5" ht="25.5">
      <c r="A1322" s="35" t="s">
        <v>55</v>
      </c>
      <c r="E1322" s="39" t="s">
        <v>7525</v>
      </c>
    </row>
    <row r="1323" spans="1:5" ht="12.75">
      <c r="A1323" s="35" t="s">
        <v>56</v>
      </c>
      <c r="E1323" s="40" t="s">
        <v>5</v>
      </c>
    </row>
    <row r="1324" spans="1:5" ht="12.75">
      <c r="A1324" t="s">
        <v>57</v>
      </c>
      <c r="E1324" s="39" t="s">
        <v>5</v>
      </c>
    </row>
    <row r="1325" spans="1:16" ht="12.75">
      <c r="A1325" t="s">
        <v>50</v>
      </c>
      <c s="34" t="s">
        <v>144</v>
      </c>
      <c s="34" t="s">
        <v>7668</v>
      </c>
      <c s="35" t="s">
        <v>5</v>
      </c>
      <c s="6" t="s">
        <v>7192</v>
      </c>
      <c s="36" t="s">
        <v>70</v>
      </c>
      <c s="37">
        <v>1</v>
      </c>
      <c s="36">
        <v>0</v>
      </c>
      <c s="36">
        <f>ROUND(G1325*H1325,6)</f>
      </c>
      <c r="L1325" s="38">
        <v>0</v>
      </c>
      <c s="32">
        <f>ROUND(ROUND(L1325,2)*ROUND(G1325,3),2)</f>
      </c>
      <c s="36" t="s">
        <v>98</v>
      </c>
      <c>
        <f>(M1325*21)/100</f>
      </c>
      <c t="s">
        <v>28</v>
      </c>
    </row>
    <row r="1326" spans="1:5" ht="12.75">
      <c r="A1326" s="35" t="s">
        <v>55</v>
      </c>
      <c r="E1326" s="39" t="s">
        <v>7192</v>
      </c>
    </row>
    <row r="1327" spans="1:5" ht="12.75">
      <c r="A1327" s="35" t="s">
        <v>56</v>
      </c>
      <c r="E1327" s="40" t="s">
        <v>5</v>
      </c>
    </row>
    <row r="1328" spans="1:5" ht="12.75">
      <c r="A1328" t="s">
        <v>57</v>
      </c>
      <c r="E1328" s="39" t="s">
        <v>5</v>
      </c>
    </row>
    <row r="1329" spans="1:16" ht="12.75">
      <c r="A1329" t="s">
        <v>50</v>
      </c>
      <c s="34" t="s">
        <v>149</v>
      </c>
      <c s="34" t="s">
        <v>7669</v>
      </c>
      <c s="35" t="s">
        <v>5</v>
      </c>
      <c s="6" t="s">
        <v>7194</v>
      </c>
      <c s="36" t="s">
        <v>7195</v>
      </c>
      <c s="37">
        <v>6</v>
      </c>
      <c s="36">
        <v>0</v>
      </c>
      <c s="36">
        <f>ROUND(G1329*H1329,6)</f>
      </c>
      <c r="L1329" s="38">
        <v>0</v>
      </c>
      <c s="32">
        <f>ROUND(ROUND(L1329,2)*ROUND(G1329,3),2)</f>
      </c>
      <c s="36" t="s">
        <v>98</v>
      </c>
      <c>
        <f>(M1329*21)/100</f>
      </c>
      <c t="s">
        <v>28</v>
      </c>
    </row>
    <row r="1330" spans="1:5" ht="12.75">
      <c r="A1330" s="35" t="s">
        <v>55</v>
      </c>
      <c r="E1330" s="39" t="s">
        <v>7194</v>
      </c>
    </row>
    <row r="1331" spans="1:5" ht="12.75">
      <c r="A1331" s="35" t="s">
        <v>56</v>
      </c>
      <c r="E1331" s="40" t="s">
        <v>5</v>
      </c>
    </row>
    <row r="1332" spans="1:5" ht="12.75">
      <c r="A1332" t="s">
        <v>57</v>
      </c>
      <c r="E1332" s="39" t="s">
        <v>5</v>
      </c>
    </row>
    <row r="1333" spans="1:16" ht="12.75">
      <c r="A1333" t="s">
        <v>50</v>
      </c>
      <c s="34" t="s">
        <v>152</v>
      </c>
      <c s="34" t="s">
        <v>7670</v>
      </c>
      <c s="35" t="s">
        <v>5</v>
      </c>
      <c s="6" t="s">
        <v>7199</v>
      </c>
      <c s="36" t="s">
        <v>7195</v>
      </c>
      <c s="37">
        <v>21</v>
      </c>
      <c s="36">
        <v>0</v>
      </c>
      <c s="36">
        <f>ROUND(G1333*H1333,6)</f>
      </c>
      <c r="L1333" s="38">
        <v>0</v>
      </c>
      <c s="32">
        <f>ROUND(ROUND(L1333,2)*ROUND(G1333,3),2)</f>
      </c>
      <c s="36" t="s">
        <v>98</v>
      </c>
      <c>
        <f>(M1333*21)/100</f>
      </c>
      <c t="s">
        <v>28</v>
      </c>
    </row>
    <row r="1334" spans="1:5" ht="12.75">
      <c r="A1334" s="35" t="s">
        <v>55</v>
      </c>
      <c r="E1334" s="39" t="s">
        <v>7199</v>
      </c>
    </row>
    <row r="1335" spans="1:5" ht="12.75">
      <c r="A1335" s="35" t="s">
        <v>56</v>
      </c>
      <c r="E1335" s="40" t="s">
        <v>5</v>
      </c>
    </row>
    <row r="1336" spans="1:5" ht="12.75">
      <c r="A1336" t="s">
        <v>57</v>
      </c>
      <c r="E1336" s="39" t="s">
        <v>5</v>
      </c>
    </row>
    <row r="1337" spans="1:16" ht="12.75">
      <c r="A1337" t="s">
        <v>50</v>
      </c>
      <c s="34" t="s">
        <v>156</v>
      </c>
      <c s="34" t="s">
        <v>7671</v>
      </c>
      <c s="35" t="s">
        <v>5</v>
      </c>
      <c s="6" t="s">
        <v>7201</v>
      </c>
      <c s="36" t="s">
        <v>7195</v>
      </c>
      <c s="37">
        <v>21</v>
      </c>
      <c s="36">
        <v>0</v>
      </c>
      <c s="36">
        <f>ROUND(G1337*H1337,6)</f>
      </c>
      <c r="L1337" s="38">
        <v>0</v>
      </c>
      <c s="32">
        <f>ROUND(ROUND(L1337,2)*ROUND(G1337,3),2)</f>
      </c>
      <c s="36" t="s">
        <v>98</v>
      </c>
      <c>
        <f>(M1337*21)/100</f>
      </c>
      <c t="s">
        <v>28</v>
      </c>
    </row>
    <row r="1338" spans="1:5" ht="12.75">
      <c r="A1338" s="35" t="s">
        <v>55</v>
      </c>
      <c r="E1338" s="39" t="s">
        <v>7201</v>
      </c>
    </row>
    <row r="1339" spans="1:5" ht="12.75">
      <c r="A1339" s="35" t="s">
        <v>56</v>
      </c>
      <c r="E1339" s="40" t="s">
        <v>5</v>
      </c>
    </row>
    <row r="1340" spans="1:5" ht="12.75">
      <c r="A1340" t="s">
        <v>57</v>
      </c>
      <c r="E1340" s="39" t="s">
        <v>5</v>
      </c>
    </row>
    <row r="1341" spans="1:16" ht="12.75">
      <c r="A1341" t="s">
        <v>50</v>
      </c>
      <c s="34" t="s">
        <v>159</v>
      </c>
      <c s="34" t="s">
        <v>7672</v>
      </c>
      <c s="35" t="s">
        <v>5</v>
      </c>
      <c s="6" t="s">
        <v>7205</v>
      </c>
      <c s="36" t="s">
        <v>7206</v>
      </c>
      <c s="37">
        <v>2</v>
      </c>
      <c s="36">
        <v>0</v>
      </c>
      <c s="36">
        <f>ROUND(G1341*H1341,6)</f>
      </c>
      <c r="L1341" s="38">
        <v>0</v>
      </c>
      <c s="32">
        <f>ROUND(ROUND(L1341,2)*ROUND(G1341,3),2)</f>
      </c>
      <c s="36" t="s">
        <v>98</v>
      </c>
      <c>
        <f>(M1341*21)/100</f>
      </c>
      <c t="s">
        <v>28</v>
      </c>
    </row>
    <row r="1342" spans="1:5" ht="12.75">
      <c r="A1342" s="35" t="s">
        <v>55</v>
      </c>
      <c r="E1342" s="39" t="s">
        <v>7205</v>
      </c>
    </row>
    <row r="1343" spans="1:5" ht="12.75">
      <c r="A1343" s="35" t="s">
        <v>56</v>
      </c>
      <c r="E1343" s="40" t="s">
        <v>5</v>
      </c>
    </row>
    <row r="1344" spans="1:5" ht="12.75">
      <c r="A1344" t="s">
        <v>57</v>
      </c>
      <c r="E1344" s="39" t="s">
        <v>5</v>
      </c>
    </row>
    <row r="1345" spans="1:13" ht="12.75">
      <c r="A1345" t="s">
        <v>47</v>
      </c>
      <c r="C1345" s="31" t="s">
        <v>7673</v>
      </c>
      <c r="E1345" s="33" t="s">
        <v>7674</v>
      </c>
      <c r="J1345" s="32">
        <f>0</f>
      </c>
      <c s="32">
        <f>0</f>
      </c>
      <c s="32">
        <f>0+L1346+L1350+L1354+L1358+L1362+L1366</f>
      </c>
      <c s="32">
        <f>0+M1346+M1350+M1354+M1358+M1362+M1366</f>
      </c>
    </row>
    <row r="1346" spans="1:16" ht="12.75">
      <c r="A1346" t="s">
        <v>50</v>
      </c>
      <c s="34" t="s">
        <v>162</v>
      </c>
      <c s="34" t="s">
        <v>7675</v>
      </c>
      <c s="35" t="s">
        <v>5</v>
      </c>
      <c s="6" t="s">
        <v>7676</v>
      </c>
      <c s="36" t="s">
        <v>228</v>
      </c>
      <c s="37">
        <v>2</v>
      </c>
      <c s="36">
        <v>0</v>
      </c>
      <c s="36">
        <f>ROUND(G1346*H1346,6)</f>
      </c>
      <c r="L1346" s="38">
        <v>0</v>
      </c>
      <c s="32">
        <f>ROUND(ROUND(L1346,2)*ROUND(G1346,3),2)</f>
      </c>
      <c s="36" t="s">
        <v>98</v>
      </c>
      <c>
        <f>(M1346*21)/100</f>
      </c>
      <c t="s">
        <v>28</v>
      </c>
    </row>
    <row r="1347" spans="1:5" ht="12.75">
      <c r="A1347" s="35" t="s">
        <v>55</v>
      </c>
      <c r="E1347" s="39" t="s">
        <v>7676</v>
      </c>
    </row>
    <row r="1348" spans="1:5" ht="12.75">
      <c r="A1348" s="35" t="s">
        <v>56</v>
      </c>
      <c r="E1348" s="40" t="s">
        <v>5</v>
      </c>
    </row>
    <row r="1349" spans="1:5" ht="12.75">
      <c r="A1349" t="s">
        <v>57</v>
      </c>
      <c r="E1349" s="39" t="s">
        <v>5</v>
      </c>
    </row>
    <row r="1350" spans="1:16" ht="12.75">
      <c r="A1350" t="s">
        <v>50</v>
      </c>
      <c s="34" t="s">
        <v>165</v>
      </c>
      <c s="34" t="s">
        <v>7677</v>
      </c>
      <c s="35" t="s">
        <v>5</v>
      </c>
      <c s="6" t="s">
        <v>7678</v>
      </c>
      <c s="36" t="s">
        <v>228</v>
      </c>
      <c s="37">
        <v>1</v>
      </c>
      <c s="36">
        <v>0</v>
      </c>
      <c s="36">
        <f>ROUND(G1350*H1350,6)</f>
      </c>
      <c r="L1350" s="38">
        <v>0</v>
      </c>
      <c s="32">
        <f>ROUND(ROUND(L1350,2)*ROUND(G1350,3),2)</f>
      </c>
      <c s="36" t="s">
        <v>98</v>
      </c>
      <c>
        <f>(M1350*21)/100</f>
      </c>
      <c t="s">
        <v>28</v>
      </c>
    </row>
    <row r="1351" spans="1:5" ht="12.75">
      <c r="A1351" s="35" t="s">
        <v>55</v>
      </c>
      <c r="E1351" s="39" t="s">
        <v>7678</v>
      </c>
    </row>
    <row r="1352" spans="1:5" ht="12.75">
      <c r="A1352" s="35" t="s">
        <v>56</v>
      </c>
      <c r="E1352" s="40" t="s">
        <v>5</v>
      </c>
    </row>
    <row r="1353" spans="1:5" ht="12.75">
      <c r="A1353" t="s">
        <v>57</v>
      </c>
      <c r="E1353" s="39" t="s">
        <v>5</v>
      </c>
    </row>
    <row r="1354" spans="1:16" ht="12.75">
      <c r="A1354" t="s">
        <v>50</v>
      </c>
      <c s="34" t="s">
        <v>169</v>
      </c>
      <c s="34" t="s">
        <v>7679</v>
      </c>
      <c s="35" t="s">
        <v>5</v>
      </c>
      <c s="6" t="s">
        <v>7523</v>
      </c>
      <c s="36" t="s">
        <v>70</v>
      </c>
      <c s="37">
        <v>1</v>
      </c>
      <c s="36">
        <v>0</v>
      </c>
      <c s="36">
        <f>ROUND(G1354*H1354,6)</f>
      </c>
      <c r="L1354" s="38">
        <v>0</v>
      </c>
      <c s="32">
        <f>ROUND(ROUND(L1354,2)*ROUND(G1354,3),2)</f>
      </c>
      <c s="36" t="s">
        <v>98</v>
      </c>
      <c>
        <f>(M1354*21)/100</f>
      </c>
      <c t="s">
        <v>28</v>
      </c>
    </row>
    <row r="1355" spans="1:5" ht="12.75">
      <c r="A1355" s="35" t="s">
        <v>55</v>
      </c>
      <c r="E1355" s="39" t="s">
        <v>7523</v>
      </c>
    </row>
    <row r="1356" spans="1:5" ht="12.75">
      <c r="A1356" s="35" t="s">
        <v>56</v>
      </c>
      <c r="E1356" s="40" t="s">
        <v>5</v>
      </c>
    </row>
    <row r="1357" spans="1:5" ht="12.75">
      <c r="A1357" t="s">
        <v>57</v>
      </c>
      <c r="E1357" s="39" t="s">
        <v>5</v>
      </c>
    </row>
    <row r="1358" spans="1:16" ht="12.75">
      <c r="A1358" t="s">
        <v>50</v>
      </c>
      <c s="34" t="s">
        <v>172</v>
      </c>
      <c s="34" t="s">
        <v>7680</v>
      </c>
      <c s="35" t="s">
        <v>5</v>
      </c>
      <c s="6" t="s">
        <v>7203</v>
      </c>
      <c s="36" t="s">
        <v>7195</v>
      </c>
      <c s="37">
        <v>3</v>
      </c>
      <c s="36">
        <v>0</v>
      </c>
      <c s="36">
        <f>ROUND(G1358*H1358,6)</f>
      </c>
      <c r="L1358" s="38">
        <v>0</v>
      </c>
      <c s="32">
        <f>ROUND(ROUND(L1358,2)*ROUND(G1358,3),2)</f>
      </c>
      <c s="36" t="s">
        <v>98</v>
      </c>
      <c>
        <f>(M1358*21)/100</f>
      </c>
      <c t="s">
        <v>28</v>
      </c>
    </row>
    <row r="1359" spans="1:5" ht="12.75">
      <c r="A1359" s="35" t="s">
        <v>55</v>
      </c>
      <c r="E1359" s="39" t="s">
        <v>7203</v>
      </c>
    </row>
    <row r="1360" spans="1:5" ht="12.75">
      <c r="A1360" s="35" t="s">
        <v>56</v>
      </c>
      <c r="E1360" s="40" t="s">
        <v>5</v>
      </c>
    </row>
    <row r="1361" spans="1:5" ht="12.75">
      <c r="A1361" t="s">
        <v>57</v>
      </c>
      <c r="E1361" s="39" t="s">
        <v>5</v>
      </c>
    </row>
    <row r="1362" spans="1:16" ht="12.75">
      <c r="A1362" t="s">
        <v>50</v>
      </c>
      <c s="34" t="s">
        <v>175</v>
      </c>
      <c s="34" t="s">
        <v>7681</v>
      </c>
      <c s="35" t="s">
        <v>5</v>
      </c>
      <c s="6" t="s">
        <v>7208</v>
      </c>
      <c s="36" t="s">
        <v>7206</v>
      </c>
      <c s="37">
        <v>1</v>
      </c>
      <c s="36">
        <v>0</v>
      </c>
      <c s="36">
        <f>ROUND(G1362*H1362,6)</f>
      </c>
      <c r="L1362" s="38">
        <v>0</v>
      </c>
      <c s="32">
        <f>ROUND(ROUND(L1362,2)*ROUND(G1362,3),2)</f>
      </c>
      <c s="36" t="s">
        <v>98</v>
      </c>
      <c>
        <f>(M1362*21)/100</f>
      </c>
      <c t="s">
        <v>28</v>
      </c>
    </row>
    <row r="1363" spans="1:5" ht="12.75">
      <c r="A1363" s="35" t="s">
        <v>55</v>
      </c>
      <c r="E1363" s="39" t="s">
        <v>7208</v>
      </c>
    </row>
    <row r="1364" spans="1:5" ht="12.75">
      <c r="A1364" s="35" t="s">
        <v>56</v>
      </c>
      <c r="E1364" s="40" t="s">
        <v>5</v>
      </c>
    </row>
    <row r="1365" spans="1:5" ht="12.75">
      <c r="A1365" t="s">
        <v>57</v>
      </c>
      <c r="E1365" s="39" t="s">
        <v>5</v>
      </c>
    </row>
    <row r="1366" spans="1:16" ht="12.75">
      <c r="A1366" t="s">
        <v>50</v>
      </c>
      <c s="34" t="s">
        <v>180</v>
      </c>
      <c s="34" t="s">
        <v>7682</v>
      </c>
      <c s="35" t="s">
        <v>5</v>
      </c>
      <c s="6" t="s">
        <v>7683</v>
      </c>
      <c s="36" t="s">
        <v>228</v>
      </c>
      <c s="37">
        <v>1</v>
      </c>
      <c s="36">
        <v>0</v>
      </c>
      <c s="36">
        <f>ROUND(G1366*H1366,6)</f>
      </c>
      <c r="L1366" s="38">
        <v>0</v>
      </c>
      <c s="32">
        <f>ROUND(ROUND(L1366,2)*ROUND(G1366,3),2)</f>
      </c>
      <c s="36" t="s">
        <v>98</v>
      </c>
      <c>
        <f>(M1366*21)/100</f>
      </c>
      <c t="s">
        <v>28</v>
      </c>
    </row>
    <row r="1367" spans="1:5" ht="12.75">
      <c r="A1367" s="35" t="s">
        <v>55</v>
      </c>
      <c r="E1367" s="39" t="s">
        <v>7683</v>
      </c>
    </row>
    <row r="1368" spans="1:5" ht="12.75">
      <c r="A1368" s="35" t="s">
        <v>56</v>
      </c>
      <c r="E1368" s="40" t="s">
        <v>5</v>
      </c>
    </row>
    <row r="1369" spans="1:5" ht="12.75">
      <c r="A1369" t="s">
        <v>57</v>
      </c>
      <c r="E1369" s="39" t="s">
        <v>5</v>
      </c>
    </row>
    <row r="1370" spans="1:13" ht="12.75">
      <c r="A1370" t="s">
        <v>47</v>
      </c>
      <c r="C1370" s="31" t="s">
        <v>7684</v>
      </c>
      <c r="E1370" s="33" t="s">
        <v>7685</v>
      </c>
      <c r="J1370" s="32">
        <f>0</f>
      </c>
      <c s="32">
        <f>0</f>
      </c>
      <c s="32">
        <f>0+L1371+L1375+L1379+L1383</f>
      </c>
      <c s="32">
        <f>0+M1371+M1375+M1379+M1383</f>
      </c>
    </row>
    <row r="1371" spans="1:16" ht="25.5">
      <c r="A1371" t="s">
        <v>50</v>
      </c>
      <c s="34" t="s">
        <v>183</v>
      </c>
      <c s="34" t="s">
        <v>7686</v>
      </c>
      <c s="35" t="s">
        <v>5</v>
      </c>
      <c s="6" t="s">
        <v>7687</v>
      </c>
      <c s="36" t="s">
        <v>228</v>
      </c>
      <c s="37">
        <v>4</v>
      </c>
      <c s="36">
        <v>0</v>
      </c>
      <c s="36">
        <f>ROUND(G1371*H1371,6)</f>
      </c>
      <c r="L1371" s="38">
        <v>0</v>
      </c>
      <c s="32">
        <f>ROUND(ROUND(L1371,2)*ROUND(G1371,3),2)</f>
      </c>
      <c s="36" t="s">
        <v>98</v>
      </c>
      <c>
        <f>(M1371*21)/100</f>
      </c>
      <c t="s">
        <v>28</v>
      </c>
    </row>
    <row r="1372" spans="1:5" ht="25.5">
      <c r="A1372" s="35" t="s">
        <v>55</v>
      </c>
      <c r="E1372" s="39" t="s">
        <v>7687</v>
      </c>
    </row>
    <row r="1373" spans="1:5" ht="12.75">
      <c r="A1373" s="35" t="s">
        <v>56</v>
      </c>
      <c r="E1373" s="40" t="s">
        <v>5</v>
      </c>
    </row>
    <row r="1374" spans="1:5" ht="12.75">
      <c r="A1374" t="s">
        <v>57</v>
      </c>
      <c r="E1374" s="39" t="s">
        <v>5</v>
      </c>
    </row>
    <row r="1375" spans="1:16" ht="12.75">
      <c r="A1375" t="s">
        <v>50</v>
      </c>
      <c s="34" t="s">
        <v>186</v>
      </c>
      <c s="34" t="s">
        <v>7688</v>
      </c>
      <c s="35" t="s">
        <v>5</v>
      </c>
      <c s="6" t="s">
        <v>7689</v>
      </c>
      <c s="36" t="s">
        <v>228</v>
      </c>
      <c s="37">
        <v>4</v>
      </c>
      <c s="36">
        <v>0</v>
      </c>
      <c s="36">
        <f>ROUND(G1375*H1375,6)</f>
      </c>
      <c r="L1375" s="38">
        <v>0</v>
      </c>
      <c s="32">
        <f>ROUND(ROUND(L1375,2)*ROUND(G1375,3),2)</f>
      </c>
      <c s="36" t="s">
        <v>98</v>
      </c>
      <c>
        <f>(M1375*21)/100</f>
      </c>
      <c t="s">
        <v>28</v>
      </c>
    </row>
    <row r="1376" spans="1:5" ht="12.75">
      <c r="A1376" s="35" t="s">
        <v>55</v>
      </c>
      <c r="E1376" s="39" t="s">
        <v>7689</v>
      </c>
    </row>
    <row r="1377" spans="1:5" ht="12.75">
      <c r="A1377" s="35" t="s">
        <v>56</v>
      </c>
      <c r="E1377" s="40" t="s">
        <v>5</v>
      </c>
    </row>
    <row r="1378" spans="1:5" ht="12.75">
      <c r="A1378" t="s">
        <v>57</v>
      </c>
      <c r="E1378" s="39" t="s">
        <v>5</v>
      </c>
    </row>
    <row r="1379" spans="1:16" ht="12.75">
      <c r="A1379" t="s">
        <v>50</v>
      </c>
      <c s="34" t="s">
        <v>189</v>
      </c>
      <c s="34" t="s">
        <v>7690</v>
      </c>
      <c s="35" t="s">
        <v>5</v>
      </c>
      <c s="6" t="s">
        <v>7691</v>
      </c>
      <c s="36" t="s">
        <v>228</v>
      </c>
      <c s="37">
        <v>32</v>
      </c>
      <c s="36">
        <v>0</v>
      </c>
      <c s="36">
        <f>ROUND(G1379*H1379,6)</f>
      </c>
      <c r="L1379" s="38">
        <v>0</v>
      </c>
      <c s="32">
        <f>ROUND(ROUND(L1379,2)*ROUND(G1379,3),2)</f>
      </c>
      <c s="36" t="s">
        <v>98</v>
      </c>
      <c>
        <f>(M1379*21)/100</f>
      </c>
      <c t="s">
        <v>28</v>
      </c>
    </row>
    <row r="1380" spans="1:5" ht="12.75">
      <c r="A1380" s="35" t="s">
        <v>55</v>
      </c>
      <c r="E1380" s="39" t="s">
        <v>7691</v>
      </c>
    </row>
    <row r="1381" spans="1:5" ht="12.75">
      <c r="A1381" s="35" t="s">
        <v>56</v>
      </c>
      <c r="E1381" s="40" t="s">
        <v>5</v>
      </c>
    </row>
    <row r="1382" spans="1:5" ht="12.75">
      <c r="A1382" t="s">
        <v>57</v>
      </c>
      <c r="E1382" s="39" t="s">
        <v>5</v>
      </c>
    </row>
    <row r="1383" spans="1:16" ht="12.75">
      <c r="A1383" t="s">
        <v>50</v>
      </c>
      <c s="34" t="s">
        <v>474</v>
      </c>
      <c s="34" t="s">
        <v>7692</v>
      </c>
      <c s="35" t="s">
        <v>5</v>
      </c>
      <c s="6" t="s">
        <v>7693</v>
      </c>
      <c s="36" t="s">
        <v>7195</v>
      </c>
      <c s="37">
        <v>32</v>
      </c>
      <c s="36">
        <v>0</v>
      </c>
      <c s="36">
        <f>ROUND(G1383*H1383,6)</f>
      </c>
      <c r="L1383" s="38">
        <v>0</v>
      </c>
      <c s="32">
        <f>ROUND(ROUND(L1383,2)*ROUND(G1383,3),2)</f>
      </c>
      <c s="36" t="s">
        <v>98</v>
      </c>
      <c>
        <f>(M1383*21)/100</f>
      </c>
      <c t="s">
        <v>28</v>
      </c>
    </row>
    <row r="1384" spans="1:5" ht="12.75">
      <c r="A1384" s="35" t="s">
        <v>55</v>
      </c>
      <c r="E1384" s="39" t="s">
        <v>7693</v>
      </c>
    </row>
    <row r="1385" spans="1:5" ht="12.75">
      <c r="A1385" s="35" t="s">
        <v>56</v>
      </c>
      <c r="E1385" s="40" t="s">
        <v>5</v>
      </c>
    </row>
    <row r="1386" spans="1:5" ht="12.75">
      <c r="A1386" t="s">
        <v>57</v>
      </c>
      <c r="E1386" s="39" t="s">
        <v>5</v>
      </c>
    </row>
    <row r="1387" spans="1:13" ht="12.75">
      <c r="A1387" t="s">
        <v>47</v>
      </c>
      <c r="C1387" s="31" t="s">
        <v>7694</v>
      </c>
      <c r="E1387" s="33" t="s">
        <v>7695</v>
      </c>
      <c r="J1387" s="32">
        <f>0</f>
      </c>
      <c s="32">
        <f>0</f>
      </c>
      <c s="32">
        <f>0+L1388+L1392+L1396+L1400+L1404+L1408+L1412+L1416+L1420+L1424+L1428+L1432+L1436+L1440+L1444+L1448+L1452+L1456+L1460+L1464+L1468+L1472+L1476+L1480+L1484+L1488+L1492+L1496+L1500+L1504+L1508+L1512+L1516+L1520+L1524+L1528+L1532+L1536</f>
      </c>
      <c s="32">
        <f>0+M1388+M1392+M1396+M1400+M1404+M1408+M1412+M1416+M1420+M1424+M1428+M1432+M1436+M1440+M1444+M1448+M1452+M1456+M1460+M1464+M1468+M1472+M1476+M1480+M1484+M1488+M1492+M1496+M1500+M1504+M1508+M1512+M1516+M1520+M1524+M1528+M1532+M1536</f>
      </c>
    </row>
    <row r="1388" spans="1:16" ht="25.5">
      <c r="A1388" t="s">
        <v>50</v>
      </c>
      <c s="34" t="s">
        <v>545</v>
      </c>
      <c s="34" t="s">
        <v>7696</v>
      </c>
      <c s="35" t="s">
        <v>5</v>
      </c>
      <c s="6" t="s">
        <v>7150</v>
      </c>
      <c s="36" t="s">
        <v>228</v>
      </c>
      <c s="37">
        <v>1</v>
      </c>
      <c s="36">
        <v>0</v>
      </c>
      <c s="36">
        <f>ROUND(G1388*H1388,6)</f>
      </c>
      <c r="L1388" s="38">
        <v>0</v>
      </c>
      <c s="32">
        <f>ROUND(ROUND(L1388,2)*ROUND(G1388,3),2)</f>
      </c>
      <c s="36" t="s">
        <v>98</v>
      </c>
      <c>
        <f>(M1388*21)/100</f>
      </c>
      <c t="s">
        <v>28</v>
      </c>
    </row>
    <row r="1389" spans="1:5" ht="25.5">
      <c r="A1389" s="35" t="s">
        <v>55</v>
      </c>
      <c r="E1389" s="39" t="s">
        <v>7150</v>
      </c>
    </row>
    <row r="1390" spans="1:5" ht="12.75">
      <c r="A1390" s="35" t="s">
        <v>56</v>
      </c>
      <c r="E1390" s="40" t="s">
        <v>5</v>
      </c>
    </row>
    <row r="1391" spans="1:5" ht="12.75">
      <c r="A1391" t="s">
        <v>57</v>
      </c>
      <c r="E1391" s="39" t="s">
        <v>5</v>
      </c>
    </row>
    <row r="1392" spans="1:16" ht="12.75">
      <c r="A1392" t="s">
        <v>50</v>
      </c>
      <c s="34" t="s">
        <v>548</v>
      </c>
      <c s="34" t="s">
        <v>7697</v>
      </c>
      <c s="35" t="s">
        <v>5</v>
      </c>
      <c s="6" t="s">
        <v>7698</v>
      </c>
      <c s="36" t="s">
        <v>228</v>
      </c>
      <c s="37">
        <v>1</v>
      </c>
      <c s="36">
        <v>0</v>
      </c>
      <c s="36">
        <f>ROUND(G1392*H1392,6)</f>
      </c>
      <c r="L1392" s="38">
        <v>0</v>
      </c>
      <c s="32">
        <f>ROUND(ROUND(L1392,2)*ROUND(G1392,3),2)</f>
      </c>
      <c s="36" t="s">
        <v>98</v>
      </c>
      <c>
        <f>(M1392*21)/100</f>
      </c>
      <c t="s">
        <v>28</v>
      </c>
    </row>
    <row r="1393" spans="1:5" ht="12.75">
      <c r="A1393" s="35" t="s">
        <v>55</v>
      </c>
      <c r="E1393" s="39" t="s">
        <v>7698</v>
      </c>
    </row>
    <row r="1394" spans="1:5" ht="12.75">
      <c r="A1394" s="35" t="s">
        <v>56</v>
      </c>
      <c r="E1394" s="40" t="s">
        <v>5</v>
      </c>
    </row>
    <row r="1395" spans="1:5" ht="12.75">
      <c r="A1395" t="s">
        <v>57</v>
      </c>
      <c r="E1395" s="39" t="s">
        <v>5</v>
      </c>
    </row>
    <row r="1396" spans="1:16" ht="12.75">
      <c r="A1396" t="s">
        <v>50</v>
      </c>
      <c s="34" t="s">
        <v>551</v>
      </c>
      <c s="34" t="s">
        <v>7699</v>
      </c>
      <c s="35" t="s">
        <v>5</v>
      </c>
      <c s="6" t="s">
        <v>7700</v>
      </c>
      <c s="36" t="s">
        <v>228</v>
      </c>
      <c s="37">
        <v>1</v>
      </c>
      <c s="36">
        <v>0</v>
      </c>
      <c s="36">
        <f>ROUND(G1396*H1396,6)</f>
      </c>
      <c r="L1396" s="38">
        <v>0</v>
      </c>
      <c s="32">
        <f>ROUND(ROUND(L1396,2)*ROUND(G1396,3),2)</f>
      </c>
      <c s="36" t="s">
        <v>98</v>
      </c>
      <c>
        <f>(M1396*21)/100</f>
      </c>
      <c t="s">
        <v>28</v>
      </c>
    </row>
    <row r="1397" spans="1:5" ht="12.75">
      <c r="A1397" s="35" t="s">
        <v>55</v>
      </c>
      <c r="E1397" s="39" t="s">
        <v>7700</v>
      </c>
    </row>
    <row r="1398" spans="1:5" ht="12.75">
      <c r="A1398" s="35" t="s">
        <v>56</v>
      </c>
      <c r="E1398" s="40" t="s">
        <v>5</v>
      </c>
    </row>
    <row r="1399" spans="1:5" ht="12.75">
      <c r="A1399" t="s">
        <v>57</v>
      </c>
      <c r="E1399" s="39" t="s">
        <v>5</v>
      </c>
    </row>
    <row r="1400" spans="1:16" ht="25.5">
      <c r="A1400" t="s">
        <v>50</v>
      </c>
      <c s="34" t="s">
        <v>554</v>
      </c>
      <c s="34" t="s">
        <v>7701</v>
      </c>
      <c s="35" t="s">
        <v>5</v>
      </c>
      <c s="6" t="s">
        <v>7154</v>
      </c>
      <c s="36" t="s">
        <v>228</v>
      </c>
      <c s="37">
        <v>4</v>
      </c>
      <c s="36">
        <v>0</v>
      </c>
      <c s="36">
        <f>ROUND(G1400*H1400,6)</f>
      </c>
      <c r="L1400" s="38">
        <v>0</v>
      </c>
      <c s="32">
        <f>ROUND(ROUND(L1400,2)*ROUND(G1400,3),2)</f>
      </c>
      <c s="36" t="s">
        <v>98</v>
      </c>
      <c>
        <f>(M1400*21)/100</f>
      </c>
      <c t="s">
        <v>28</v>
      </c>
    </row>
    <row r="1401" spans="1:5" ht="25.5">
      <c r="A1401" s="35" t="s">
        <v>55</v>
      </c>
      <c r="E1401" s="39" t="s">
        <v>7154</v>
      </c>
    </row>
    <row r="1402" spans="1:5" ht="12.75">
      <c r="A1402" s="35" t="s">
        <v>56</v>
      </c>
      <c r="E1402" s="40" t="s">
        <v>5</v>
      </c>
    </row>
    <row r="1403" spans="1:5" ht="12.75">
      <c r="A1403" t="s">
        <v>57</v>
      </c>
      <c r="E1403" s="39" t="s">
        <v>5</v>
      </c>
    </row>
    <row r="1404" spans="1:16" ht="25.5">
      <c r="A1404" t="s">
        <v>50</v>
      </c>
      <c s="34" t="s">
        <v>73</v>
      </c>
      <c s="34" t="s">
        <v>7702</v>
      </c>
      <c s="35" t="s">
        <v>5</v>
      </c>
      <c s="6" t="s">
        <v>7703</v>
      </c>
      <c s="36" t="s">
        <v>228</v>
      </c>
      <c s="37">
        <v>2</v>
      </c>
      <c s="36">
        <v>0</v>
      </c>
      <c s="36">
        <f>ROUND(G1404*H1404,6)</f>
      </c>
      <c r="L1404" s="38">
        <v>0</v>
      </c>
      <c s="32">
        <f>ROUND(ROUND(L1404,2)*ROUND(G1404,3),2)</f>
      </c>
      <c s="36" t="s">
        <v>98</v>
      </c>
      <c>
        <f>(M1404*21)/100</f>
      </c>
      <c t="s">
        <v>28</v>
      </c>
    </row>
    <row r="1405" spans="1:5" ht="25.5">
      <c r="A1405" s="35" t="s">
        <v>55</v>
      </c>
      <c r="E1405" s="39" t="s">
        <v>7703</v>
      </c>
    </row>
    <row r="1406" spans="1:5" ht="12.75">
      <c r="A1406" s="35" t="s">
        <v>56</v>
      </c>
      <c r="E1406" s="40" t="s">
        <v>5</v>
      </c>
    </row>
    <row r="1407" spans="1:5" ht="12.75">
      <c r="A1407" t="s">
        <v>57</v>
      </c>
      <c r="E1407" s="39" t="s">
        <v>5</v>
      </c>
    </row>
    <row r="1408" spans="1:16" ht="25.5">
      <c r="A1408" t="s">
        <v>50</v>
      </c>
      <c s="34" t="s">
        <v>559</v>
      </c>
      <c s="34" t="s">
        <v>7704</v>
      </c>
      <c s="35" t="s">
        <v>5</v>
      </c>
      <c s="6" t="s">
        <v>7705</v>
      </c>
      <c s="36" t="s">
        <v>228</v>
      </c>
      <c s="37">
        <v>2</v>
      </c>
      <c s="36">
        <v>0</v>
      </c>
      <c s="36">
        <f>ROUND(G1408*H1408,6)</f>
      </c>
      <c r="L1408" s="38">
        <v>0</v>
      </c>
      <c s="32">
        <f>ROUND(ROUND(L1408,2)*ROUND(G1408,3),2)</f>
      </c>
      <c s="36" t="s">
        <v>98</v>
      </c>
      <c>
        <f>(M1408*21)/100</f>
      </c>
      <c t="s">
        <v>28</v>
      </c>
    </row>
    <row r="1409" spans="1:5" ht="25.5">
      <c r="A1409" s="35" t="s">
        <v>55</v>
      </c>
      <c r="E1409" s="39" t="s">
        <v>7705</v>
      </c>
    </row>
    <row r="1410" spans="1:5" ht="12.75">
      <c r="A1410" s="35" t="s">
        <v>56</v>
      </c>
      <c r="E1410" s="40" t="s">
        <v>5</v>
      </c>
    </row>
    <row r="1411" spans="1:5" ht="12.75">
      <c r="A1411" t="s">
        <v>57</v>
      </c>
      <c r="E1411" s="39" t="s">
        <v>5</v>
      </c>
    </row>
    <row r="1412" spans="1:16" ht="25.5">
      <c r="A1412" t="s">
        <v>50</v>
      </c>
      <c s="34" t="s">
        <v>562</v>
      </c>
      <c s="34" t="s">
        <v>7706</v>
      </c>
      <c s="35" t="s">
        <v>5</v>
      </c>
      <c s="6" t="s">
        <v>7707</v>
      </c>
      <c s="36" t="s">
        <v>228</v>
      </c>
      <c s="37">
        <v>2</v>
      </c>
      <c s="36">
        <v>0</v>
      </c>
      <c s="36">
        <f>ROUND(G1412*H1412,6)</f>
      </c>
      <c r="L1412" s="38">
        <v>0</v>
      </c>
      <c s="32">
        <f>ROUND(ROUND(L1412,2)*ROUND(G1412,3),2)</f>
      </c>
      <c s="36" t="s">
        <v>98</v>
      </c>
      <c>
        <f>(M1412*21)/100</f>
      </c>
      <c t="s">
        <v>28</v>
      </c>
    </row>
    <row r="1413" spans="1:5" ht="25.5">
      <c r="A1413" s="35" t="s">
        <v>55</v>
      </c>
      <c r="E1413" s="39" t="s">
        <v>7707</v>
      </c>
    </row>
    <row r="1414" spans="1:5" ht="12.75">
      <c r="A1414" s="35" t="s">
        <v>56</v>
      </c>
      <c r="E1414" s="40" t="s">
        <v>5</v>
      </c>
    </row>
    <row r="1415" spans="1:5" ht="12.75">
      <c r="A1415" t="s">
        <v>57</v>
      </c>
      <c r="E1415" s="39" t="s">
        <v>5</v>
      </c>
    </row>
    <row r="1416" spans="1:16" ht="25.5">
      <c r="A1416" t="s">
        <v>50</v>
      </c>
      <c s="34" t="s">
        <v>565</v>
      </c>
      <c s="34" t="s">
        <v>7708</v>
      </c>
      <c s="35" t="s">
        <v>5</v>
      </c>
      <c s="6" t="s">
        <v>7293</v>
      </c>
      <c s="36" t="s">
        <v>228</v>
      </c>
      <c s="37">
        <v>2</v>
      </c>
      <c s="36">
        <v>0</v>
      </c>
      <c s="36">
        <f>ROUND(G1416*H1416,6)</f>
      </c>
      <c r="L1416" s="38">
        <v>0</v>
      </c>
      <c s="32">
        <f>ROUND(ROUND(L1416,2)*ROUND(G1416,3),2)</f>
      </c>
      <c s="36" t="s">
        <v>98</v>
      </c>
      <c>
        <f>(M1416*21)/100</f>
      </c>
      <c t="s">
        <v>28</v>
      </c>
    </row>
    <row r="1417" spans="1:5" ht="25.5">
      <c r="A1417" s="35" t="s">
        <v>55</v>
      </c>
      <c r="E1417" s="39" t="s">
        <v>7293</v>
      </c>
    </row>
    <row r="1418" spans="1:5" ht="12.75">
      <c r="A1418" s="35" t="s">
        <v>56</v>
      </c>
      <c r="E1418" s="40" t="s">
        <v>5</v>
      </c>
    </row>
    <row r="1419" spans="1:5" ht="12.75">
      <c r="A1419" t="s">
        <v>57</v>
      </c>
      <c r="E1419" s="39" t="s">
        <v>5</v>
      </c>
    </row>
    <row r="1420" spans="1:16" ht="25.5">
      <c r="A1420" t="s">
        <v>50</v>
      </c>
      <c s="34" t="s">
        <v>568</v>
      </c>
      <c s="34" t="s">
        <v>7709</v>
      </c>
      <c s="35" t="s">
        <v>5</v>
      </c>
      <c s="6" t="s">
        <v>7295</v>
      </c>
      <c s="36" t="s">
        <v>228</v>
      </c>
      <c s="37">
        <v>2</v>
      </c>
      <c s="36">
        <v>0</v>
      </c>
      <c s="36">
        <f>ROUND(G1420*H1420,6)</f>
      </c>
      <c r="L1420" s="38">
        <v>0</v>
      </c>
      <c s="32">
        <f>ROUND(ROUND(L1420,2)*ROUND(G1420,3),2)</f>
      </c>
      <c s="36" t="s">
        <v>98</v>
      </c>
      <c>
        <f>(M1420*21)/100</f>
      </c>
      <c t="s">
        <v>28</v>
      </c>
    </row>
    <row r="1421" spans="1:5" ht="25.5">
      <c r="A1421" s="35" t="s">
        <v>55</v>
      </c>
      <c r="E1421" s="39" t="s">
        <v>7295</v>
      </c>
    </row>
    <row r="1422" spans="1:5" ht="12.75">
      <c r="A1422" s="35" t="s">
        <v>56</v>
      </c>
      <c r="E1422" s="40" t="s">
        <v>5</v>
      </c>
    </row>
    <row r="1423" spans="1:5" ht="12.75">
      <c r="A1423" t="s">
        <v>57</v>
      </c>
      <c r="E1423" s="39" t="s">
        <v>5</v>
      </c>
    </row>
    <row r="1424" spans="1:16" ht="12.75">
      <c r="A1424" t="s">
        <v>50</v>
      </c>
      <c s="34" t="s">
        <v>571</v>
      </c>
      <c s="34" t="s">
        <v>7710</v>
      </c>
      <c s="35" t="s">
        <v>5</v>
      </c>
      <c s="6" t="s">
        <v>7158</v>
      </c>
      <c s="36" t="s">
        <v>228</v>
      </c>
      <c s="37">
        <v>1</v>
      </c>
      <c s="36">
        <v>0</v>
      </c>
      <c s="36">
        <f>ROUND(G1424*H1424,6)</f>
      </c>
      <c r="L1424" s="38">
        <v>0</v>
      </c>
      <c s="32">
        <f>ROUND(ROUND(L1424,2)*ROUND(G1424,3),2)</f>
      </c>
      <c s="36" t="s">
        <v>98</v>
      </c>
      <c>
        <f>(M1424*21)/100</f>
      </c>
      <c t="s">
        <v>28</v>
      </c>
    </row>
    <row r="1425" spans="1:5" ht="12.75">
      <c r="A1425" s="35" t="s">
        <v>55</v>
      </c>
      <c r="E1425" s="39" t="s">
        <v>7158</v>
      </c>
    </row>
    <row r="1426" spans="1:5" ht="12.75">
      <c r="A1426" s="35" t="s">
        <v>56</v>
      </c>
      <c r="E1426" s="40" t="s">
        <v>5</v>
      </c>
    </row>
    <row r="1427" spans="1:5" ht="12.75">
      <c r="A1427" t="s">
        <v>57</v>
      </c>
      <c r="E1427" s="39" t="s">
        <v>5</v>
      </c>
    </row>
    <row r="1428" spans="1:16" ht="12.75">
      <c r="A1428" t="s">
        <v>50</v>
      </c>
      <c s="34" t="s">
        <v>574</v>
      </c>
      <c s="34" t="s">
        <v>7711</v>
      </c>
      <c s="35" t="s">
        <v>5</v>
      </c>
      <c s="6" t="s">
        <v>7356</v>
      </c>
      <c s="36" t="s">
        <v>228</v>
      </c>
      <c s="37">
        <v>10</v>
      </c>
      <c s="36">
        <v>0</v>
      </c>
      <c s="36">
        <f>ROUND(G1428*H1428,6)</f>
      </c>
      <c r="L1428" s="38">
        <v>0</v>
      </c>
      <c s="32">
        <f>ROUND(ROUND(L1428,2)*ROUND(G1428,3),2)</f>
      </c>
      <c s="36" t="s">
        <v>98</v>
      </c>
      <c>
        <f>(M1428*21)/100</f>
      </c>
      <c t="s">
        <v>28</v>
      </c>
    </row>
    <row r="1429" spans="1:5" ht="12.75">
      <c r="A1429" s="35" t="s">
        <v>55</v>
      </c>
      <c r="E1429" s="39" t="s">
        <v>7356</v>
      </c>
    </row>
    <row r="1430" spans="1:5" ht="12.75">
      <c r="A1430" s="35" t="s">
        <v>56</v>
      </c>
      <c r="E1430" s="40" t="s">
        <v>5</v>
      </c>
    </row>
    <row r="1431" spans="1:5" ht="12.75">
      <c r="A1431" t="s">
        <v>57</v>
      </c>
      <c r="E1431" s="39" t="s">
        <v>5</v>
      </c>
    </row>
    <row r="1432" spans="1:16" ht="12.75">
      <c r="A1432" t="s">
        <v>50</v>
      </c>
      <c s="34" t="s">
        <v>577</v>
      </c>
      <c s="34" t="s">
        <v>7712</v>
      </c>
      <c s="35" t="s">
        <v>5</v>
      </c>
      <c s="6" t="s">
        <v>7477</v>
      </c>
      <c s="36" t="s">
        <v>228</v>
      </c>
      <c s="37">
        <v>2</v>
      </c>
      <c s="36">
        <v>0</v>
      </c>
      <c s="36">
        <f>ROUND(G1432*H1432,6)</f>
      </c>
      <c r="L1432" s="38">
        <v>0</v>
      </c>
      <c s="32">
        <f>ROUND(ROUND(L1432,2)*ROUND(G1432,3),2)</f>
      </c>
      <c s="36" t="s">
        <v>98</v>
      </c>
      <c>
        <f>(M1432*21)/100</f>
      </c>
      <c t="s">
        <v>28</v>
      </c>
    </row>
    <row r="1433" spans="1:5" ht="12.75">
      <c r="A1433" s="35" t="s">
        <v>55</v>
      </c>
      <c r="E1433" s="39" t="s">
        <v>7477</v>
      </c>
    </row>
    <row r="1434" spans="1:5" ht="12.75">
      <c r="A1434" s="35" t="s">
        <v>56</v>
      </c>
      <c r="E1434" s="40" t="s">
        <v>5</v>
      </c>
    </row>
    <row r="1435" spans="1:5" ht="12.75">
      <c r="A1435" t="s">
        <v>57</v>
      </c>
      <c r="E1435" s="39" t="s">
        <v>5</v>
      </c>
    </row>
    <row r="1436" spans="1:16" ht="12.75">
      <c r="A1436" t="s">
        <v>50</v>
      </c>
      <c s="34" t="s">
        <v>580</v>
      </c>
      <c s="34" t="s">
        <v>7713</v>
      </c>
      <c s="35" t="s">
        <v>5</v>
      </c>
      <c s="6" t="s">
        <v>7160</v>
      </c>
      <c s="36" t="s">
        <v>228</v>
      </c>
      <c s="37">
        <v>2</v>
      </c>
      <c s="36">
        <v>0</v>
      </c>
      <c s="36">
        <f>ROUND(G1436*H1436,6)</f>
      </c>
      <c r="L1436" s="38">
        <v>0</v>
      </c>
      <c s="32">
        <f>ROUND(ROUND(L1436,2)*ROUND(G1436,3),2)</f>
      </c>
      <c s="36" t="s">
        <v>98</v>
      </c>
      <c>
        <f>(M1436*21)/100</f>
      </c>
      <c t="s">
        <v>28</v>
      </c>
    </row>
    <row r="1437" spans="1:5" ht="12.75">
      <c r="A1437" s="35" t="s">
        <v>55</v>
      </c>
      <c r="E1437" s="39" t="s">
        <v>7160</v>
      </c>
    </row>
    <row r="1438" spans="1:5" ht="12.75">
      <c r="A1438" s="35" t="s">
        <v>56</v>
      </c>
      <c r="E1438" s="40" t="s">
        <v>5</v>
      </c>
    </row>
    <row r="1439" spans="1:5" ht="12.75">
      <c r="A1439" t="s">
        <v>57</v>
      </c>
      <c r="E1439" s="39" t="s">
        <v>5</v>
      </c>
    </row>
    <row r="1440" spans="1:16" ht="12.75">
      <c r="A1440" t="s">
        <v>50</v>
      </c>
      <c s="34" t="s">
        <v>583</v>
      </c>
      <c s="34" t="s">
        <v>7714</v>
      </c>
      <c s="35" t="s">
        <v>5</v>
      </c>
      <c s="6" t="s">
        <v>7715</v>
      </c>
      <c s="36" t="s">
        <v>228</v>
      </c>
      <c s="37">
        <v>1</v>
      </c>
      <c s="36">
        <v>0</v>
      </c>
      <c s="36">
        <f>ROUND(G1440*H1440,6)</f>
      </c>
      <c r="L1440" s="38">
        <v>0</v>
      </c>
      <c s="32">
        <f>ROUND(ROUND(L1440,2)*ROUND(G1440,3),2)</f>
      </c>
      <c s="36" t="s">
        <v>98</v>
      </c>
      <c>
        <f>(M1440*21)/100</f>
      </c>
      <c t="s">
        <v>28</v>
      </c>
    </row>
    <row r="1441" spans="1:5" ht="12.75">
      <c r="A1441" s="35" t="s">
        <v>55</v>
      </c>
      <c r="E1441" s="39" t="s">
        <v>7715</v>
      </c>
    </row>
    <row r="1442" spans="1:5" ht="12.75">
      <c r="A1442" s="35" t="s">
        <v>56</v>
      </c>
      <c r="E1442" s="40" t="s">
        <v>5</v>
      </c>
    </row>
    <row r="1443" spans="1:5" ht="12.75">
      <c r="A1443" t="s">
        <v>57</v>
      </c>
      <c r="E1443" s="39" t="s">
        <v>5</v>
      </c>
    </row>
    <row r="1444" spans="1:16" ht="12.75">
      <c r="A1444" t="s">
        <v>50</v>
      </c>
      <c s="34" t="s">
        <v>587</v>
      </c>
      <c s="34" t="s">
        <v>7716</v>
      </c>
      <c s="35" t="s">
        <v>5</v>
      </c>
      <c s="6" t="s">
        <v>7359</v>
      </c>
      <c s="36" t="s">
        <v>228</v>
      </c>
      <c s="37">
        <v>11</v>
      </c>
      <c s="36">
        <v>0</v>
      </c>
      <c s="36">
        <f>ROUND(G1444*H1444,6)</f>
      </c>
      <c r="L1444" s="38">
        <v>0</v>
      </c>
      <c s="32">
        <f>ROUND(ROUND(L1444,2)*ROUND(G1444,3),2)</f>
      </c>
      <c s="36" t="s">
        <v>98</v>
      </c>
      <c>
        <f>(M1444*21)/100</f>
      </c>
      <c t="s">
        <v>28</v>
      </c>
    </row>
    <row r="1445" spans="1:5" ht="12.75">
      <c r="A1445" s="35" t="s">
        <v>55</v>
      </c>
      <c r="E1445" s="39" t="s">
        <v>7359</v>
      </c>
    </row>
    <row r="1446" spans="1:5" ht="12.75">
      <c r="A1446" s="35" t="s">
        <v>56</v>
      </c>
      <c r="E1446" s="40" t="s">
        <v>5</v>
      </c>
    </row>
    <row r="1447" spans="1:5" ht="12.75">
      <c r="A1447" t="s">
        <v>57</v>
      </c>
      <c r="E1447" s="39" t="s">
        <v>5</v>
      </c>
    </row>
    <row r="1448" spans="1:16" ht="12.75">
      <c r="A1448" t="s">
        <v>50</v>
      </c>
      <c s="34" t="s">
        <v>591</v>
      </c>
      <c s="34" t="s">
        <v>7717</v>
      </c>
      <c s="35" t="s">
        <v>5</v>
      </c>
      <c s="6" t="s">
        <v>7718</v>
      </c>
      <c s="36" t="s">
        <v>228</v>
      </c>
      <c s="37">
        <v>2</v>
      </c>
      <c s="36">
        <v>0</v>
      </c>
      <c s="36">
        <f>ROUND(G1448*H1448,6)</f>
      </c>
      <c r="L1448" s="38">
        <v>0</v>
      </c>
      <c s="32">
        <f>ROUND(ROUND(L1448,2)*ROUND(G1448,3),2)</f>
      </c>
      <c s="36" t="s">
        <v>98</v>
      </c>
      <c>
        <f>(M1448*21)/100</f>
      </c>
      <c t="s">
        <v>28</v>
      </c>
    </row>
    <row r="1449" spans="1:5" ht="12.75">
      <c r="A1449" s="35" t="s">
        <v>55</v>
      </c>
      <c r="E1449" s="39" t="s">
        <v>7718</v>
      </c>
    </row>
    <row r="1450" spans="1:5" ht="12.75">
      <c r="A1450" s="35" t="s">
        <v>56</v>
      </c>
      <c r="E1450" s="40" t="s">
        <v>5</v>
      </c>
    </row>
    <row r="1451" spans="1:5" ht="12.75">
      <c r="A1451" t="s">
        <v>57</v>
      </c>
      <c r="E1451" s="39" t="s">
        <v>5</v>
      </c>
    </row>
    <row r="1452" spans="1:16" ht="12.75">
      <c r="A1452" t="s">
        <v>50</v>
      </c>
      <c s="34" t="s">
        <v>917</v>
      </c>
      <c s="34" t="s">
        <v>7719</v>
      </c>
      <c s="35" t="s">
        <v>5</v>
      </c>
      <c s="6" t="s">
        <v>7479</v>
      </c>
      <c s="36" t="s">
        <v>228</v>
      </c>
      <c s="37">
        <v>1</v>
      </c>
      <c s="36">
        <v>0</v>
      </c>
      <c s="36">
        <f>ROUND(G1452*H1452,6)</f>
      </c>
      <c r="L1452" s="38">
        <v>0</v>
      </c>
      <c s="32">
        <f>ROUND(ROUND(L1452,2)*ROUND(G1452,3),2)</f>
      </c>
      <c s="36" t="s">
        <v>98</v>
      </c>
      <c>
        <f>(M1452*21)/100</f>
      </c>
      <c t="s">
        <v>28</v>
      </c>
    </row>
    <row r="1453" spans="1:5" ht="12.75">
      <c r="A1453" s="35" t="s">
        <v>55</v>
      </c>
      <c r="E1453" s="39" t="s">
        <v>7479</v>
      </c>
    </row>
    <row r="1454" spans="1:5" ht="12.75">
      <c r="A1454" s="35" t="s">
        <v>56</v>
      </c>
      <c r="E1454" s="40" t="s">
        <v>5</v>
      </c>
    </row>
    <row r="1455" spans="1:5" ht="12.75">
      <c r="A1455" t="s">
        <v>57</v>
      </c>
      <c r="E1455" s="39" t="s">
        <v>5</v>
      </c>
    </row>
    <row r="1456" spans="1:16" ht="12.75">
      <c r="A1456" t="s">
        <v>50</v>
      </c>
      <c s="34" t="s">
        <v>919</v>
      </c>
      <c s="34" t="s">
        <v>7720</v>
      </c>
      <c s="35" t="s">
        <v>5</v>
      </c>
      <c s="6" t="s">
        <v>7162</v>
      </c>
      <c s="36" t="s">
        <v>228</v>
      </c>
      <c s="37">
        <v>1</v>
      </c>
      <c s="36">
        <v>0</v>
      </c>
      <c s="36">
        <f>ROUND(G1456*H1456,6)</f>
      </c>
      <c r="L1456" s="38">
        <v>0</v>
      </c>
      <c s="32">
        <f>ROUND(ROUND(L1456,2)*ROUND(G1456,3),2)</f>
      </c>
      <c s="36" t="s">
        <v>98</v>
      </c>
      <c>
        <f>(M1456*21)/100</f>
      </c>
      <c t="s">
        <v>28</v>
      </c>
    </row>
    <row r="1457" spans="1:5" ht="12.75">
      <c r="A1457" s="35" t="s">
        <v>55</v>
      </c>
      <c r="E1457" s="39" t="s">
        <v>7162</v>
      </c>
    </row>
    <row r="1458" spans="1:5" ht="12.75">
      <c r="A1458" s="35" t="s">
        <v>56</v>
      </c>
      <c r="E1458" s="40" t="s">
        <v>5</v>
      </c>
    </row>
    <row r="1459" spans="1:5" ht="12.75">
      <c r="A1459" t="s">
        <v>57</v>
      </c>
      <c r="E1459" s="39" t="s">
        <v>5</v>
      </c>
    </row>
    <row r="1460" spans="1:16" ht="12.75">
      <c r="A1460" t="s">
        <v>50</v>
      </c>
      <c s="34" t="s">
        <v>925</v>
      </c>
      <c s="34" t="s">
        <v>7721</v>
      </c>
      <c s="35" t="s">
        <v>5</v>
      </c>
      <c s="6" t="s">
        <v>7164</v>
      </c>
      <c s="36" t="s">
        <v>228</v>
      </c>
      <c s="37">
        <v>6</v>
      </c>
      <c s="36">
        <v>0</v>
      </c>
      <c s="36">
        <f>ROUND(G1460*H1460,6)</f>
      </c>
      <c r="L1460" s="38">
        <v>0</v>
      </c>
      <c s="32">
        <f>ROUND(ROUND(L1460,2)*ROUND(G1460,3),2)</f>
      </c>
      <c s="36" t="s">
        <v>98</v>
      </c>
      <c>
        <f>(M1460*21)/100</f>
      </c>
      <c t="s">
        <v>28</v>
      </c>
    </row>
    <row r="1461" spans="1:5" ht="12.75">
      <c r="A1461" s="35" t="s">
        <v>55</v>
      </c>
      <c r="E1461" s="39" t="s">
        <v>7164</v>
      </c>
    </row>
    <row r="1462" spans="1:5" ht="12.75">
      <c r="A1462" s="35" t="s">
        <v>56</v>
      </c>
      <c r="E1462" s="40" t="s">
        <v>5</v>
      </c>
    </row>
    <row r="1463" spans="1:5" ht="12.75">
      <c r="A1463" t="s">
        <v>57</v>
      </c>
      <c r="E1463" s="39" t="s">
        <v>5</v>
      </c>
    </row>
    <row r="1464" spans="1:16" ht="12.75">
      <c r="A1464" t="s">
        <v>50</v>
      </c>
      <c s="34" t="s">
        <v>608</v>
      </c>
      <c s="34" t="s">
        <v>7722</v>
      </c>
      <c s="35" t="s">
        <v>5</v>
      </c>
      <c s="6" t="s">
        <v>7426</v>
      </c>
      <c s="36" t="s">
        <v>228</v>
      </c>
      <c s="37">
        <v>1</v>
      </c>
      <c s="36">
        <v>0</v>
      </c>
      <c s="36">
        <f>ROUND(G1464*H1464,6)</f>
      </c>
      <c r="L1464" s="38">
        <v>0</v>
      </c>
      <c s="32">
        <f>ROUND(ROUND(L1464,2)*ROUND(G1464,3),2)</f>
      </c>
      <c s="36" t="s">
        <v>98</v>
      </c>
      <c>
        <f>(M1464*21)/100</f>
      </c>
      <c t="s">
        <v>28</v>
      </c>
    </row>
    <row r="1465" spans="1:5" ht="12.75">
      <c r="A1465" s="35" t="s">
        <v>55</v>
      </c>
      <c r="E1465" s="39" t="s">
        <v>7426</v>
      </c>
    </row>
    <row r="1466" spans="1:5" ht="12.75">
      <c r="A1466" s="35" t="s">
        <v>56</v>
      </c>
      <c r="E1466" s="40" t="s">
        <v>5</v>
      </c>
    </row>
    <row r="1467" spans="1:5" ht="12.75">
      <c r="A1467" t="s">
        <v>57</v>
      </c>
      <c r="E1467" s="39" t="s">
        <v>5</v>
      </c>
    </row>
    <row r="1468" spans="1:16" ht="12.75">
      <c r="A1468" t="s">
        <v>50</v>
      </c>
      <c s="34" t="s">
        <v>614</v>
      </c>
      <c s="34" t="s">
        <v>7723</v>
      </c>
      <c s="35" t="s">
        <v>5</v>
      </c>
      <c s="6" t="s">
        <v>7170</v>
      </c>
      <c s="36" t="s">
        <v>228</v>
      </c>
      <c s="37">
        <v>3</v>
      </c>
      <c s="36">
        <v>0</v>
      </c>
      <c s="36">
        <f>ROUND(G1468*H1468,6)</f>
      </c>
      <c r="L1468" s="38">
        <v>0</v>
      </c>
      <c s="32">
        <f>ROUND(ROUND(L1468,2)*ROUND(G1468,3),2)</f>
      </c>
      <c s="36" t="s">
        <v>98</v>
      </c>
      <c>
        <f>(M1468*21)/100</f>
      </c>
      <c t="s">
        <v>28</v>
      </c>
    </row>
    <row r="1469" spans="1:5" ht="12.75">
      <c r="A1469" s="35" t="s">
        <v>55</v>
      </c>
      <c r="E1469" s="39" t="s">
        <v>7170</v>
      </c>
    </row>
    <row r="1470" spans="1:5" ht="12.75">
      <c r="A1470" s="35" t="s">
        <v>56</v>
      </c>
      <c r="E1470" s="40" t="s">
        <v>5</v>
      </c>
    </row>
    <row r="1471" spans="1:5" ht="12.75">
      <c r="A1471" t="s">
        <v>57</v>
      </c>
      <c r="E1471" s="39" t="s">
        <v>5</v>
      </c>
    </row>
    <row r="1472" spans="1:16" ht="12.75">
      <c r="A1472" t="s">
        <v>50</v>
      </c>
      <c s="34" t="s">
        <v>620</v>
      </c>
      <c s="34" t="s">
        <v>7724</v>
      </c>
      <c s="35" t="s">
        <v>5</v>
      </c>
      <c s="6" t="s">
        <v>7172</v>
      </c>
      <c s="36" t="s">
        <v>228</v>
      </c>
      <c s="37">
        <v>6</v>
      </c>
      <c s="36">
        <v>0</v>
      </c>
      <c s="36">
        <f>ROUND(G1472*H1472,6)</f>
      </c>
      <c r="L1472" s="38">
        <v>0</v>
      </c>
      <c s="32">
        <f>ROUND(ROUND(L1472,2)*ROUND(G1472,3),2)</f>
      </c>
      <c s="36" t="s">
        <v>98</v>
      </c>
      <c>
        <f>(M1472*21)/100</f>
      </c>
      <c t="s">
        <v>28</v>
      </c>
    </row>
    <row r="1473" spans="1:5" ht="12.75">
      <c r="A1473" s="35" t="s">
        <v>55</v>
      </c>
      <c r="E1473" s="39" t="s">
        <v>7172</v>
      </c>
    </row>
    <row r="1474" spans="1:5" ht="12.75">
      <c r="A1474" s="35" t="s">
        <v>56</v>
      </c>
      <c r="E1474" s="40" t="s">
        <v>5</v>
      </c>
    </row>
    <row r="1475" spans="1:5" ht="12.75">
      <c r="A1475" t="s">
        <v>57</v>
      </c>
      <c r="E1475" s="39" t="s">
        <v>5</v>
      </c>
    </row>
    <row r="1476" spans="1:16" ht="12.75">
      <c r="A1476" t="s">
        <v>50</v>
      </c>
      <c s="34" t="s">
        <v>596</v>
      </c>
      <c s="34" t="s">
        <v>7725</v>
      </c>
      <c s="35" t="s">
        <v>5</v>
      </c>
      <c s="6" t="s">
        <v>7308</v>
      </c>
      <c s="36" t="s">
        <v>228</v>
      </c>
      <c s="37">
        <v>2</v>
      </c>
      <c s="36">
        <v>0</v>
      </c>
      <c s="36">
        <f>ROUND(G1476*H1476,6)</f>
      </c>
      <c r="L1476" s="38">
        <v>0</v>
      </c>
      <c s="32">
        <f>ROUND(ROUND(L1476,2)*ROUND(G1476,3),2)</f>
      </c>
      <c s="36" t="s">
        <v>98</v>
      </c>
      <c>
        <f>(M1476*21)/100</f>
      </c>
      <c t="s">
        <v>28</v>
      </c>
    </row>
    <row r="1477" spans="1:5" ht="12.75">
      <c r="A1477" s="35" t="s">
        <v>55</v>
      </c>
      <c r="E1477" s="39" t="s">
        <v>7308</v>
      </c>
    </row>
    <row r="1478" spans="1:5" ht="12.75">
      <c r="A1478" s="35" t="s">
        <v>56</v>
      </c>
      <c r="E1478" s="40" t="s">
        <v>5</v>
      </c>
    </row>
    <row r="1479" spans="1:5" ht="12.75">
      <c r="A1479" t="s">
        <v>57</v>
      </c>
      <c r="E1479" s="39" t="s">
        <v>5</v>
      </c>
    </row>
    <row r="1480" spans="1:16" ht="12.75">
      <c r="A1480" t="s">
        <v>50</v>
      </c>
      <c s="34" t="s">
        <v>626</v>
      </c>
      <c s="34" t="s">
        <v>7726</v>
      </c>
      <c s="35" t="s">
        <v>5</v>
      </c>
      <c s="6" t="s">
        <v>7727</v>
      </c>
      <c s="36" t="s">
        <v>228</v>
      </c>
      <c s="37">
        <v>1</v>
      </c>
      <c s="36">
        <v>0</v>
      </c>
      <c s="36">
        <f>ROUND(G1480*H1480,6)</f>
      </c>
      <c r="L1480" s="38">
        <v>0</v>
      </c>
      <c s="32">
        <f>ROUND(ROUND(L1480,2)*ROUND(G1480,3),2)</f>
      </c>
      <c s="36" t="s">
        <v>98</v>
      </c>
      <c>
        <f>(M1480*21)/100</f>
      </c>
      <c t="s">
        <v>28</v>
      </c>
    </row>
    <row r="1481" spans="1:5" ht="12.75">
      <c r="A1481" s="35" t="s">
        <v>55</v>
      </c>
      <c r="E1481" s="39" t="s">
        <v>7727</v>
      </c>
    </row>
    <row r="1482" spans="1:5" ht="12.75">
      <c r="A1482" s="35" t="s">
        <v>56</v>
      </c>
      <c r="E1482" s="40" t="s">
        <v>5</v>
      </c>
    </row>
    <row r="1483" spans="1:5" ht="12.75">
      <c r="A1483" t="s">
        <v>57</v>
      </c>
      <c r="E1483" s="39" t="s">
        <v>5</v>
      </c>
    </row>
    <row r="1484" spans="1:16" ht="12.75">
      <c r="A1484" t="s">
        <v>50</v>
      </c>
      <c s="34" t="s">
        <v>632</v>
      </c>
      <c s="34" t="s">
        <v>7728</v>
      </c>
      <c s="35" t="s">
        <v>5</v>
      </c>
      <c s="6" t="s">
        <v>7176</v>
      </c>
      <c s="36" t="s">
        <v>228</v>
      </c>
      <c s="37">
        <v>1</v>
      </c>
      <c s="36">
        <v>0</v>
      </c>
      <c s="36">
        <f>ROUND(G1484*H1484,6)</f>
      </c>
      <c r="L1484" s="38">
        <v>0</v>
      </c>
      <c s="32">
        <f>ROUND(ROUND(L1484,2)*ROUND(G1484,3),2)</f>
      </c>
      <c s="36" t="s">
        <v>98</v>
      </c>
      <c>
        <f>(M1484*21)/100</f>
      </c>
      <c t="s">
        <v>28</v>
      </c>
    </row>
    <row r="1485" spans="1:5" ht="12.75">
      <c r="A1485" s="35" t="s">
        <v>55</v>
      </c>
      <c r="E1485" s="39" t="s">
        <v>7176</v>
      </c>
    </row>
    <row r="1486" spans="1:5" ht="12.75">
      <c r="A1486" s="35" t="s">
        <v>56</v>
      </c>
      <c r="E1486" s="40" t="s">
        <v>5</v>
      </c>
    </row>
    <row r="1487" spans="1:5" ht="12.75">
      <c r="A1487" t="s">
        <v>57</v>
      </c>
      <c r="E1487" s="39" t="s">
        <v>5</v>
      </c>
    </row>
    <row r="1488" spans="1:16" ht="25.5">
      <c r="A1488" t="s">
        <v>50</v>
      </c>
      <c s="34" t="s">
        <v>638</v>
      </c>
      <c s="34" t="s">
        <v>7729</v>
      </c>
      <c s="35" t="s">
        <v>5</v>
      </c>
      <c s="6" t="s">
        <v>7182</v>
      </c>
      <c s="36" t="s">
        <v>228</v>
      </c>
      <c s="37">
        <v>2</v>
      </c>
      <c s="36">
        <v>0</v>
      </c>
      <c s="36">
        <f>ROUND(G1488*H1488,6)</f>
      </c>
      <c r="L1488" s="38">
        <v>0</v>
      </c>
      <c s="32">
        <f>ROUND(ROUND(L1488,2)*ROUND(G1488,3),2)</f>
      </c>
      <c s="36" t="s">
        <v>98</v>
      </c>
      <c>
        <f>(M1488*21)/100</f>
      </c>
      <c t="s">
        <v>28</v>
      </c>
    </row>
    <row r="1489" spans="1:5" ht="25.5">
      <c r="A1489" s="35" t="s">
        <v>55</v>
      </c>
      <c r="E1489" s="39" t="s">
        <v>7182</v>
      </c>
    </row>
    <row r="1490" spans="1:5" ht="12.75">
      <c r="A1490" s="35" t="s">
        <v>56</v>
      </c>
      <c r="E1490" s="40" t="s">
        <v>5</v>
      </c>
    </row>
    <row r="1491" spans="1:5" ht="12.75">
      <c r="A1491" t="s">
        <v>57</v>
      </c>
      <c r="E1491" s="39" t="s">
        <v>5</v>
      </c>
    </row>
    <row r="1492" spans="1:16" ht="25.5">
      <c r="A1492" t="s">
        <v>50</v>
      </c>
      <c s="34" t="s">
        <v>1503</v>
      </c>
      <c s="34" t="s">
        <v>7730</v>
      </c>
      <c s="35" t="s">
        <v>5</v>
      </c>
      <c s="6" t="s">
        <v>7184</v>
      </c>
      <c s="36" t="s">
        <v>228</v>
      </c>
      <c s="37">
        <v>1</v>
      </c>
      <c s="36">
        <v>0</v>
      </c>
      <c s="36">
        <f>ROUND(G1492*H1492,6)</f>
      </c>
      <c r="L1492" s="38">
        <v>0</v>
      </c>
      <c s="32">
        <f>ROUND(ROUND(L1492,2)*ROUND(G1492,3),2)</f>
      </c>
      <c s="36" t="s">
        <v>98</v>
      </c>
      <c>
        <f>(M1492*21)/100</f>
      </c>
      <c t="s">
        <v>28</v>
      </c>
    </row>
    <row r="1493" spans="1:5" ht="25.5">
      <c r="A1493" s="35" t="s">
        <v>55</v>
      </c>
      <c r="E1493" s="39" t="s">
        <v>7184</v>
      </c>
    </row>
    <row r="1494" spans="1:5" ht="12.75">
      <c r="A1494" s="35" t="s">
        <v>56</v>
      </c>
      <c r="E1494" s="40" t="s">
        <v>5</v>
      </c>
    </row>
    <row r="1495" spans="1:5" ht="12.75">
      <c r="A1495" t="s">
        <v>57</v>
      </c>
      <c r="E1495" s="39" t="s">
        <v>5</v>
      </c>
    </row>
    <row r="1496" spans="1:16" ht="25.5">
      <c r="A1496" t="s">
        <v>50</v>
      </c>
      <c s="34" t="s">
        <v>1507</v>
      </c>
      <c s="34" t="s">
        <v>7731</v>
      </c>
      <c s="35" t="s">
        <v>5</v>
      </c>
      <c s="6" t="s">
        <v>7186</v>
      </c>
      <c s="36" t="s">
        <v>228</v>
      </c>
      <c s="37">
        <v>1</v>
      </c>
      <c s="36">
        <v>0</v>
      </c>
      <c s="36">
        <f>ROUND(G1496*H1496,6)</f>
      </c>
      <c r="L1496" s="38">
        <v>0</v>
      </c>
      <c s="32">
        <f>ROUND(ROUND(L1496,2)*ROUND(G1496,3),2)</f>
      </c>
      <c s="36" t="s">
        <v>98</v>
      </c>
      <c>
        <f>(M1496*21)/100</f>
      </c>
      <c t="s">
        <v>28</v>
      </c>
    </row>
    <row r="1497" spans="1:5" ht="25.5">
      <c r="A1497" s="35" t="s">
        <v>55</v>
      </c>
      <c r="E1497" s="39" t="s">
        <v>7186</v>
      </c>
    </row>
    <row r="1498" spans="1:5" ht="12.75">
      <c r="A1498" s="35" t="s">
        <v>56</v>
      </c>
      <c r="E1498" s="40" t="s">
        <v>5</v>
      </c>
    </row>
    <row r="1499" spans="1:5" ht="12.75">
      <c r="A1499" t="s">
        <v>57</v>
      </c>
      <c r="E1499" s="39" t="s">
        <v>5</v>
      </c>
    </row>
    <row r="1500" spans="1:16" ht="12.75">
      <c r="A1500" t="s">
        <v>50</v>
      </c>
      <c s="34" t="s">
        <v>1511</v>
      </c>
      <c s="34" t="s">
        <v>7732</v>
      </c>
      <c s="35" t="s">
        <v>5</v>
      </c>
      <c s="6" t="s">
        <v>7188</v>
      </c>
      <c s="36" t="s">
        <v>228</v>
      </c>
      <c s="37">
        <v>2</v>
      </c>
      <c s="36">
        <v>0</v>
      </c>
      <c s="36">
        <f>ROUND(G1500*H1500,6)</f>
      </c>
      <c r="L1500" s="38">
        <v>0</v>
      </c>
      <c s="32">
        <f>ROUND(ROUND(L1500,2)*ROUND(G1500,3),2)</f>
      </c>
      <c s="36" t="s">
        <v>98</v>
      </c>
      <c>
        <f>(M1500*21)/100</f>
      </c>
      <c t="s">
        <v>28</v>
      </c>
    </row>
    <row r="1501" spans="1:5" ht="12.75">
      <c r="A1501" s="35" t="s">
        <v>55</v>
      </c>
      <c r="E1501" s="39" t="s">
        <v>7188</v>
      </c>
    </row>
    <row r="1502" spans="1:5" ht="12.75">
      <c r="A1502" s="35" t="s">
        <v>56</v>
      </c>
      <c r="E1502" s="40" t="s">
        <v>5</v>
      </c>
    </row>
    <row r="1503" spans="1:5" ht="12.75">
      <c r="A1503" t="s">
        <v>57</v>
      </c>
      <c r="E1503" s="39" t="s">
        <v>5</v>
      </c>
    </row>
    <row r="1504" spans="1:16" ht="25.5">
      <c r="A1504" t="s">
        <v>50</v>
      </c>
      <c s="34" t="s">
        <v>3286</v>
      </c>
      <c s="34" t="s">
        <v>7733</v>
      </c>
      <c s="35" t="s">
        <v>5</v>
      </c>
      <c s="6" t="s">
        <v>7190</v>
      </c>
      <c s="36" t="s">
        <v>70</v>
      </c>
      <c s="37">
        <v>70</v>
      </c>
      <c s="36">
        <v>0</v>
      </c>
      <c s="36">
        <f>ROUND(G1504*H1504,6)</f>
      </c>
      <c r="L1504" s="38">
        <v>0</v>
      </c>
      <c s="32">
        <f>ROUND(ROUND(L1504,2)*ROUND(G1504,3),2)</f>
      </c>
      <c s="36" t="s">
        <v>98</v>
      </c>
      <c>
        <f>(M1504*21)/100</f>
      </c>
      <c t="s">
        <v>28</v>
      </c>
    </row>
    <row r="1505" spans="1:5" ht="25.5">
      <c r="A1505" s="35" t="s">
        <v>55</v>
      </c>
      <c r="E1505" s="39" t="s">
        <v>7190</v>
      </c>
    </row>
    <row r="1506" spans="1:5" ht="12.75">
      <c r="A1506" s="35" t="s">
        <v>56</v>
      </c>
      <c r="E1506" s="40" t="s">
        <v>5</v>
      </c>
    </row>
    <row r="1507" spans="1:5" ht="12.75">
      <c r="A1507" t="s">
        <v>57</v>
      </c>
      <c r="E1507" s="39" t="s">
        <v>5</v>
      </c>
    </row>
    <row r="1508" spans="1:16" ht="12.75">
      <c r="A1508" t="s">
        <v>50</v>
      </c>
      <c s="34" t="s">
        <v>1150</v>
      </c>
      <c s="34" t="s">
        <v>7734</v>
      </c>
      <c s="35" t="s">
        <v>5</v>
      </c>
      <c s="6" t="s">
        <v>7192</v>
      </c>
      <c s="36" t="s">
        <v>70</v>
      </c>
      <c s="37">
        <v>120</v>
      </c>
      <c s="36">
        <v>0</v>
      </c>
      <c s="36">
        <f>ROUND(G1508*H1508,6)</f>
      </c>
      <c r="L1508" s="38">
        <v>0</v>
      </c>
      <c s="32">
        <f>ROUND(ROUND(L1508,2)*ROUND(G1508,3),2)</f>
      </c>
      <c s="36" t="s">
        <v>98</v>
      </c>
      <c>
        <f>(M1508*21)/100</f>
      </c>
      <c t="s">
        <v>28</v>
      </c>
    </row>
    <row r="1509" spans="1:5" ht="12.75">
      <c r="A1509" s="35" t="s">
        <v>55</v>
      </c>
      <c r="E1509" s="39" t="s">
        <v>7192</v>
      </c>
    </row>
    <row r="1510" spans="1:5" ht="12.75">
      <c r="A1510" s="35" t="s">
        <v>56</v>
      </c>
      <c r="E1510" s="40" t="s">
        <v>5</v>
      </c>
    </row>
    <row r="1511" spans="1:5" ht="12.75">
      <c r="A1511" t="s">
        <v>57</v>
      </c>
      <c r="E1511" s="39" t="s">
        <v>5</v>
      </c>
    </row>
    <row r="1512" spans="1:16" ht="12.75">
      <c r="A1512" t="s">
        <v>50</v>
      </c>
      <c s="34" t="s">
        <v>3293</v>
      </c>
      <c s="34" t="s">
        <v>7735</v>
      </c>
      <c s="35" t="s">
        <v>5</v>
      </c>
      <c s="6" t="s">
        <v>7194</v>
      </c>
      <c s="36" t="s">
        <v>7195</v>
      </c>
      <c s="37">
        <v>12</v>
      </c>
      <c s="36">
        <v>0</v>
      </c>
      <c s="36">
        <f>ROUND(G1512*H1512,6)</f>
      </c>
      <c r="L1512" s="38">
        <v>0</v>
      </c>
      <c s="32">
        <f>ROUND(ROUND(L1512,2)*ROUND(G1512,3),2)</f>
      </c>
      <c s="36" t="s">
        <v>98</v>
      </c>
      <c>
        <f>(M1512*21)/100</f>
      </c>
      <c t="s">
        <v>28</v>
      </c>
    </row>
    <row r="1513" spans="1:5" ht="12.75">
      <c r="A1513" s="35" t="s">
        <v>55</v>
      </c>
      <c r="E1513" s="39" t="s">
        <v>7194</v>
      </c>
    </row>
    <row r="1514" spans="1:5" ht="12.75">
      <c r="A1514" s="35" t="s">
        <v>56</v>
      </c>
      <c r="E1514" s="40" t="s">
        <v>5</v>
      </c>
    </row>
    <row r="1515" spans="1:5" ht="12.75">
      <c r="A1515" t="s">
        <v>57</v>
      </c>
      <c r="E1515" s="39" t="s">
        <v>5</v>
      </c>
    </row>
    <row r="1516" spans="1:16" ht="12.75">
      <c r="A1516" t="s">
        <v>50</v>
      </c>
      <c s="34" t="s">
        <v>897</v>
      </c>
      <c s="34" t="s">
        <v>7736</v>
      </c>
      <c s="35" t="s">
        <v>5</v>
      </c>
      <c s="6" t="s">
        <v>7199</v>
      </c>
      <c s="36" t="s">
        <v>7195</v>
      </c>
      <c s="37">
        <v>33</v>
      </c>
      <c s="36">
        <v>0</v>
      </c>
      <c s="36">
        <f>ROUND(G1516*H1516,6)</f>
      </c>
      <c r="L1516" s="38">
        <v>0</v>
      </c>
      <c s="32">
        <f>ROUND(ROUND(L1516,2)*ROUND(G1516,3),2)</f>
      </c>
      <c s="36" t="s">
        <v>98</v>
      </c>
      <c>
        <f>(M1516*21)/100</f>
      </c>
      <c t="s">
        <v>28</v>
      </c>
    </row>
    <row r="1517" spans="1:5" ht="12.75">
      <c r="A1517" s="35" t="s">
        <v>55</v>
      </c>
      <c r="E1517" s="39" t="s">
        <v>7199</v>
      </c>
    </row>
    <row r="1518" spans="1:5" ht="12.75">
      <c r="A1518" s="35" t="s">
        <v>56</v>
      </c>
      <c r="E1518" s="40" t="s">
        <v>5</v>
      </c>
    </row>
    <row r="1519" spans="1:5" ht="12.75">
      <c r="A1519" t="s">
        <v>57</v>
      </c>
      <c r="E1519" s="39" t="s">
        <v>5</v>
      </c>
    </row>
    <row r="1520" spans="1:16" ht="12.75">
      <c r="A1520" t="s">
        <v>50</v>
      </c>
      <c s="34" t="s">
        <v>3298</v>
      </c>
      <c s="34" t="s">
        <v>7737</v>
      </c>
      <c s="35" t="s">
        <v>5</v>
      </c>
      <c s="6" t="s">
        <v>7201</v>
      </c>
      <c s="36" t="s">
        <v>7195</v>
      </c>
      <c s="37">
        <v>18</v>
      </c>
      <c s="36">
        <v>0</v>
      </c>
      <c s="36">
        <f>ROUND(G1520*H1520,6)</f>
      </c>
      <c r="L1520" s="38">
        <v>0</v>
      </c>
      <c s="32">
        <f>ROUND(ROUND(L1520,2)*ROUND(G1520,3),2)</f>
      </c>
      <c s="36" t="s">
        <v>98</v>
      </c>
      <c>
        <f>(M1520*21)/100</f>
      </c>
      <c t="s">
        <v>28</v>
      </c>
    </row>
    <row r="1521" spans="1:5" ht="12.75">
      <c r="A1521" s="35" t="s">
        <v>55</v>
      </c>
      <c r="E1521" s="39" t="s">
        <v>7201</v>
      </c>
    </row>
    <row r="1522" spans="1:5" ht="12.75">
      <c r="A1522" s="35" t="s">
        <v>56</v>
      </c>
      <c r="E1522" s="40" t="s">
        <v>5</v>
      </c>
    </row>
    <row r="1523" spans="1:5" ht="12.75">
      <c r="A1523" t="s">
        <v>57</v>
      </c>
      <c r="E1523" s="39" t="s">
        <v>5</v>
      </c>
    </row>
    <row r="1524" spans="1:16" ht="12.75">
      <c r="A1524" t="s">
        <v>50</v>
      </c>
      <c s="34" t="s">
        <v>3301</v>
      </c>
      <c s="34" t="s">
        <v>7738</v>
      </c>
      <c s="35" t="s">
        <v>5</v>
      </c>
      <c s="6" t="s">
        <v>7203</v>
      </c>
      <c s="36" t="s">
        <v>7195</v>
      </c>
      <c s="37">
        <v>66</v>
      </c>
      <c s="36">
        <v>0</v>
      </c>
      <c s="36">
        <f>ROUND(G1524*H1524,6)</f>
      </c>
      <c r="L1524" s="38">
        <v>0</v>
      </c>
      <c s="32">
        <f>ROUND(ROUND(L1524,2)*ROUND(G1524,3),2)</f>
      </c>
      <c s="36" t="s">
        <v>98</v>
      </c>
      <c>
        <f>(M1524*21)/100</f>
      </c>
      <c t="s">
        <v>28</v>
      </c>
    </row>
    <row r="1525" spans="1:5" ht="12.75">
      <c r="A1525" s="35" t="s">
        <v>55</v>
      </c>
      <c r="E1525" s="39" t="s">
        <v>7203</v>
      </c>
    </row>
    <row r="1526" spans="1:5" ht="12.75">
      <c r="A1526" s="35" t="s">
        <v>56</v>
      </c>
      <c r="E1526" s="40" t="s">
        <v>5</v>
      </c>
    </row>
    <row r="1527" spans="1:5" ht="12.75">
      <c r="A1527" t="s">
        <v>57</v>
      </c>
      <c r="E1527" s="39" t="s">
        <v>5</v>
      </c>
    </row>
    <row r="1528" spans="1:16" ht="12.75">
      <c r="A1528" t="s">
        <v>50</v>
      </c>
      <c s="34" t="s">
        <v>3304</v>
      </c>
      <c s="34" t="s">
        <v>7739</v>
      </c>
      <c s="35" t="s">
        <v>5</v>
      </c>
      <c s="6" t="s">
        <v>7320</v>
      </c>
      <c s="36" t="s">
        <v>7206</v>
      </c>
      <c s="37">
        <v>1</v>
      </c>
      <c s="36">
        <v>0</v>
      </c>
      <c s="36">
        <f>ROUND(G1528*H1528,6)</f>
      </c>
      <c r="L1528" s="38">
        <v>0</v>
      </c>
      <c s="32">
        <f>ROUND(ROUND(L1528,2)*ROUND(G1528,3),2)</f>
      </c>
      <c s="36" t="s">
        <v>98</v>
      </c>
      <c>
        <f>(M1528*21)/100</f>
      </c>
      <c t="s">
        <v>28</v>
      </c>
    </row>
    <row r="1529" spans="1:5" ht="12.75">
      <c r="A1529" s="35" t="s">
        <v>55</v>
      </c>
      <c r="E1529" s="39" t="s">
        <v>7320</v>
      </c>
    </row>
    <row r="1530" spans="1:5" ht="12.75">
      <c r="A1530" s="35" t="s">
        <v>56</v>
      </c>
      <c r="E1530" s="40" t="s">
        <v>5</v>
      </c>
    </row>
    <row r="1531" spans="1:5" ht="12.75">
      <c r="A1531" t="s">
        <v>57</v>
      </c>
      <c r="E1531" s="39" t="s">
        <v>5</v>
      </c>
    </row>
    <row r="1532" spans="1:16" ht="12.75">
      <c r="A1532" t="s">
        <v>50</v>
      </c>
      <c s="34" t="s">
        <v>3308</v>
      </c>
      <c s="34" t="s">
        <v>7740</v>
      </c>
      <c s="35" t="s">
        <v>5</v>
      </c>
      <c s="6" t="s">
        <v>7205</v>
      </c>
      <c s="36" t="s">
        <v>7206</v>
      </c>
      <c s="37">
        <v>1</v>
      </c>
      <c s="36">
        <v>0</v>
      </c>
      <c s="36">
        <f>ROUND(G1532*H1532,6)</f>
      </c>
      <c r="L1532" s="38">
        <v>0</v>
      </c>
      <c s="32">
        <f>ROUND(ROUND(L1532,2)*ROUND(G1532,3),2)</f>
      </c>
      <c s="36" t="s">
        <v>98</v>
      </c>
      <c>
        <f>(M1532*21)/100</f>
      </c>
      <c t="s">
        <v>28</v>
      </c>
    </row>
    <row r="1533" spans="1:5" ht="12.75">
      <c r="A1533" s="35" t="s">
        <v>55</v>
      </c>
      <c r="E1533" s="39" t="s">
        <v>7205</v>
      </c>
    </row>
    <row r="1534" spans="1:5" ht="12.75">
      <c r="A1534" s="35" t="s">
        <v>56</v>
      </c>
      <c r="E1534" s="40" t="s">
        <v>5</v>
      </c>
    </row>
    <row r="1535" spans="1:5" ht="12.75">
      <c r="A1535" t="s">
        <v>57</v>
      </c>
      <c r="E1535" s="39" t="s">
        <v>5</v>
      </c>
    </row>
    <row r="1536" spans="1:16" ht="12.75">
      <c r="A1536" t="s">
        <v>50</v>
      </c>
      <c s="34" t="s">
        <v>3311</v>
      </c>
      <c s="34" t="s">
        <v>7741</v>
      </c>
      <c s="35" t="s">
        <v>5</v>
      </c>
      <c s="6" t="s">
        <v>7208</v>
      </c>
      <c s="36" t="s">
        <v>7206</v>
      </c>
      <c s="37">
        <v>2</v>
      </c>
      <c s="36">
        <v>0</v>
      </c>
      <c s="36">
        <f>ROUND(G1536*H1536,6)</f>
      </c>
      <c r="L1536" s="38">
        <v>0</v>
      </c>
      <c s="32">
        <f>ROUND(ROUND(L1536,2)*ROUND(G1536,3),2)</f>
      </c>
      <c s="36" t="s">
        <v>98</v>
      </c>
      <c>
        <f>(M1536*21)/100</f>
      </c>
      <c t="s">
        <v>28</v>
      </c>
    </row>
    <row r="1537" spans="1:5" ht="12.75">
      <c r="A1537" s="35" t="s">
        <v>55</v>
      </c>
      <c r="E1537" s="39" t="s">
        <v>7208</v>
      </c>
    </row>
    <row r="1538" spans="1:5" ht="12.75">
      <c r="A1538" s="35" t="s">
        <v>56</v>
      </c>
      <c r="E1538" s="40" t="s">
        <v>5</v>
      </c>
    </row>
    <row r="1539" spans="1:5" ht="12.75">
      <c r="A1539" t="s">
        <v>57</v>
      </c>
      <c r="E1539" s="39" t="s">
        <v>5</v>
      </c>
    </row>
    <row r="1540" spans="1:13" ht="12.75">
      <c r="A1540" t="s">
        <v>47</v>
      </c>
      <c r="C1540" s="31" t="s">
        <v>7742</v>
      </c>
      <c r="E1540" s="33" t="s">
        <v>7743</v>
      </c>
      <c r="J1540" s="32">
        <f>0</f>
      </c>
      <c s="32">
        <f>0</f>
      </c>
      <c s="32">
        <f>0+L1541+L1545+L1549+L1553+L1557+L1561+L1565</f>
      </c>
      <c s="32">
        <f>0+M1541+M1545+M1549+M1553+M1557+M1561+M1565</f>
      </c>
    </row>
    <row r="1541" spans="1:16" ht="25.5">
      <c r="A1541" t="s">
        <v>50</v>
      </c>
      <c s="34" t="s">
        <v>1546</v>
      </c>
      <c s="34" t="s">
        <v>7744</v>
      </c>
      <c s="35" t="s">
        <v>5</v>
      </c>
      <c s="6" t="s">
        <v>7613</v>
      </c>
      <c s="36" t="s">
        <v>228</v>
      </c>
      <c s="37">
        <v>1</v>
      </c>
      <c s="36">
        <v>0</v>
      </c>
      <c s="36">
        <f>ROUND(G1541*H1541,6)</f>
      </c>
      <c r="L1541" s="38">
        <v>0</v>
      </c>
      <c s="32">
        <f>ROUND(ROUND(L1541,2)*ROUND(G1541,3),2)</f>
      </c>
      <c s="36" t="s">
        <v>98</v>
      </c>
      <c>
        <f>(M1541*21)/100</f>
      </c>
      <c t="s">
        <v>28</v>
      </c>
    </row>
    <row r="1542" spans="1:5" ht="25.5">
      <c r="A1542" s="35" t="s">
        <v>55</v>
      </c>
      <c r="E1542" s="39" t="s">
        <v>7613</v>
      </c>
    </row>
    <row r="1543" spans="1:5" ht="12.75">
      <c r="A1543" s="35" t="s">
        <v>56</v>
      </c>
      <c r="E1543" s="40" t="s">
        <v>5</v>
      </c>
    </row>
    <row r="1544" spans="1:5" ht="12.75">
      <c r="A1544" t="s">
        <v>57</v>
      </c>
      <c r="E1544" s="39" t="s">
        <v>5</v>
      </c>
    </row>
    <row r="1545" spans="1:16" ht="25.5">
      <c r="A1545" t="s">
        <v>50</v>
      </c>
      <c s="34" t="s">
        <v>1891</v>
      </c>
      <c s="34" t="s">
        <v>7745</v>
      </c>
      <c s="35" t="s">
        <v>5</v>
      </c>
      <c s="6" t="s">
        <v>7216</v>
      </c>
      <c s="36" t="s">
        <v>228</v>
      </c>
      <c s="37">
        <v>1</v>
      </c>
      <c s="36">
        <v>0</v>
      </c>
      <c s="36">
        <f>ROUND(G1545*H1545,6)</f>
      </c>
      <c r="L1545" s="38">
        <v>0</v>
      </c>
      <c s="32">
        <f>ROUND(ROUND(L1545,2)*ROUND(G1545,3),2)</f>
      </c>
      <c s="36" t="s">
        <v>98</v>
      </c>
      <c>
        <f>(M1545*21)/100</f>
      </c>
      <c t="s">
        <v>28</v>
      </c>
    </row>
    <row r="1546" spans="1:5" ht="25.5">
      <c r="A1546" s="35" t="s">
        <v>55</v>
      </c>
      <c r="E1546" s="39" t="s">
        <v>7216</v>
      </c>
    </row>
    <row r="1547" spans="1:5" ht="12.75">
      <c r="A1547" s="35" t="s">
        <v>56</v>
      </c>
      <c r="E1547" s="40" t="s">
        <v>5</v>
      </c>
    </row>
    <row r="1548" spans="1:5" ht="12.75">
      <c r="A1548" t="s">
        <v>57</v>
      </c>
      <c r="E1548" s="39" t="s">
        <v>5</v>
      </c>
    </row>
    <row r="1549" spans="1:16" ht="12.75">
      <c r="A1549" t="s">
        <v>50</v>
      </c>
      <c s="34" t="s">
        <v>1897</v>
      </c>
      <c s="34" t="s">
        <v>7746</v>
      </c>
      <c s="35" t="s">
        <v>5</v>
      </c>
      <c s="6" t="s">
        <v>7616</v>
      </c>
      <c s="36" t="s">
        <v>228</v>
      </c>
      <c s="37">
        <v>1</v>
      </c>
      <c s="36">
        <v>0</v>
      </c>
      <c s="36">
        <f>ROUND(G1549*H1549,6)</f>
      </c>
      <c r="L1549" s="38">
        <v>0</v>
      </c>
      <c s="32">
        <f>ROUND(ROUND(L1549,2)*ROUND(G1549,3),2)</f>
      </c>
      <c s="36" t="s">
        <v>98</v>
      </c>
      <c>
        <f>(M1549*21)/100</f>
      </c>
      <c t="s">
        <v>28</v>
      </c>
    </row>
    <row r="1550" spans="1:5" ht="12.75">
      <c r="A1550" s="35" t="s">
        <v>55</v>
      </c>
      <c r="E1550" s="39" t="s">
        <v>7616</v>
      </c>
    </row>
    <row r="1551" spans="1:5" ht="12.75">
      <c r="A1551" s="35" t="s">
        <v>56</v>
      </c>
      <c r="E1551" s="40" t="s">
        <v>5</v>
      </c>
    </row>
    <row r="1552" spans="1:5" ht="12.75">
      <c r="A1552" t="s">
        <v>57</v>
      </c>
      <c r="E1552" s="39" t="s">
        <v>5</v>
      </c>
    </row>
    <row r="1553" spans="1:16" ht="25.5">
      <c r="A1553" t="s">
        <v>50</v>
      </c>
      <c s="34" t="s">
        <v>1901</v>
      </c>
      <c s="34" t="s">
        <v>7747</v>
      </c>
      <c s="35" t="s">
        <v>5</v>
      </c>
      <c s="6" t="s">
        <v>7270</v>
      </c>
      <c s="36" t="s">
        <v>228</v>
      </c>
      <c s="37">
        <v>2</v>
      </c>
      <c s="36">
        <v>0</v>
      </c>
      <c s="36">
        <f>ROUND(G1553*H1553,6)</f>
      </c>
      <c r="L1553" s="38">
        <v>0</v>
      </c>
      <c s="32">
        <f>ROUND(ROUND(L1553,2)*ROUND(G1553,3),2)</f>
      </c>
      <c s="36" t="s">
        <v>98</v>
      </c>
      <c>
        <f>(M1553*21)/100</f>
      </c>
      <c t="s">
        <v>28</v>
      </c>
    </row>
    <row r="1554" spans="1:5" ht="25.5">
      <c r="A1554" s="35" t="s">
        <v>55</v>
      </c>
      <c r="E1554" s="39" t="s">
        <v>7270</v>
      </c>
    </row>
    <row r="1555" spans="1:5" ht="12.75">
      <c r="A1555" s="35" t="s">
        <v>56</v>
      </c>
      <c r="E1555" s="40" t="s">
        <v>5</v>
      </c>
    </row>
    <row r="1556" spans="1:5" ht="12.75">
      <c r="A1556" t="s">
        <v>57</v>
      </c>
      <c r="E1556" s="39" t="s">
        <v>5</v>
      </c>
    </row>
    <row r="1557" spans="1:16" ht="12.75">
      <c r="A1557" t="s">
        <v>50</v>
      </c>
      <c s="34" t="s">
        <v>1904</v>
      </c>
      <c s="34" t="s">
        <v>7748</v>
      </c>
      <c s="35" t="s">
        <v>5</v>
      </c>
      <c s="6" t="s">
        <v>7222</v>
      </c>
      <c s="36" t="s">
        <v>7195</v>
      </c>
      <c s="37">
        <v>10</v>
      </c>
      <c s="36">
        <v>0</v>
      </c>
      <c s="36">
        <f>ROUND(G1557*H1557,6)</f>
      </c>
      <c r="L1557" s="38">
        <v>0</v>
      </c>
      <c s="32">
        <f>ROUND(ROUND(L1557,2)*ROUND(G1557,3),2)</f>
      </c>
      <c s="36" t="s">
        <v>98</v>
      </c>
      <c>
        <f>(M1557*21)/100</f>
      </c>
      <c t="s">
        <v>28</v>
      </c>
    </row>
    <row r="1558" spans="1:5" ht="12.75">
      <c r="A1558" s="35" t="s">
        <v>55</v>
      </c>
      <c r="E1558" s="39" t="s">
        <v>7222</v>
      </c>
    </row>
    <row r="1559" spans="1:5" ht="12.75">
      <c r="A1559" s="35" t="s">
        <v>56</v>
      </c>
      <c r="E1559" s="40" t="s">
        <v>5</v>
      </c>
    </row>
    <row r="1560" spans="1:5" ht="12.75">
      <c r="A1560" t="s">
        <v>57</v>
      </c>
      <c r="E1560" s="39" t="s">
        <v>5</v>
      </c>
    </row>
    <row r="1561" spans="1:16" ht="12.75">
      <c r="A1561" t="s">
        <v>50</v>
      </c>
      <c s="34" t="s">
        <v>1908</v>
      </c>
      <c s="34" t="s">
        <v>7749</v>
      </c>
      <c s="35" t="s">
        <v>5</v>
      </c>
      <c s="6" t="s">
        <v>7273</v>
      </c>
      <c s="36" t="s">
        <v>7195</v>
      </c>
      <c s="37">
        <v>2</v>
      </c>
      <c s="36">
        <v>0</v>
      </c>
      <c s="36">
        <f>ROUND(G1561*H1561,6)</f>
      </c>
      <c r="L1561" s="38">
        <v>0</v>
      </c>
      <c s="32">
        <f>ROUND(ROUND(L1561,2)*ROUND(G1561,3),2)</f>
      </c>
      <c s="36" t="s">
        <v>98</v>
      </c>
      <c>
        <f>(M1561*21)/100</f>
      </c>
      <c t="s">
        <v>28</v>
      </c>
    </row>
    <row r="1562" spans="1:5" ht="12.75">
      <c r="A1562" s="35" t="s">
        <v>55</v>
      </c>
      <c r="E1562" s="39" t="s">
        <v>7273</v>
      </c>
    </row>
    <row r="1563" spans="1:5" ht="12.75">
      <c r="A1563" s="35" t="s">
        <v>56</v>
      </c>
      <c r="E1563" s="40" t="s">
        <v>5</v>
      </c>
    </row>
    <row r="1564" spans="1:5" ht="12.75">
      <c r="A1564" t="s">
        <v>57</v>
      </c>
      <c r="E1564" s="39" t="s">
        <v>5</v>
      </c>
    </row>
    <row r="1565" spans="1:16" ht="25.5">
      <c r="A1565" t="s">
        <v>50</v>
      </c>
      <c s="34" t="s">
        <v>1912</v>
      </c>
      <c s="34" t="s">
        <v>7750</v>
      </c>
      <c s="35" t="s">
        <v>5</v>
      </c>
      <c s="6" t="s">
        <v>7226</v>
      </c>
      <c s="36" t="s">
        <v>228</v>
      </c>
      <c s="37">
        <v>1</v>
      </c>
      <c s="36">
        <v>0</v>
      </c>
      <c s="36">
        <f>ROUND(G1565*H1565,6)</f>
      </c>
      <c r="L1565" s="38">
        <v>0</v>
      </c>
      <c s="32">
        <f>ROUND(ROUND(L1565,2)*ROUND(G1565,3),2)</f>
      </c>
      <c s="36" t="s">
        <v>98</v>
      </c>
      <c>
        <f>(M1565*21)/100</f>
      </c>
      <c t="s">
        <v>28</v>
      </c>
    </row>
    <row r="1566" spans="1:5" ht="25.5">
      <c r="A1566" s="35" t="s">
        <v>55</v>
      </c>
      <c r="E1566" s="39" t="s">
        <v>7226</v>
      </c>
    </row>
    <row r="1567" spans="1:5" ht="12.75">
      <c r="A1567" s="35" t="s">
        <v>56</v>
      </c>
      <c r="E1567" s="40" t="s">
        <v>5</v>
      </c>
    </row>
    <row r="1568" spans="1:5" ht="12.75">
      <c r="A1568" t="s">
        <v>57</v>
      </c>
      <c r="E1568" s="39" t="s">
        <v>5</v>
      </c>
    </row>
    <row r="1569" spans="1:13" ht="12.75">
      <c r="A1569" t="s">
        <v>47</v>
      </c>
      <c r="C1569" s="31" t="s">
        <v>7751</v>
      </c>
      <c r="E1569" s="33" t="s">
        <v>7752</v>
      </c>
      <c r="J1569" s="32">
        <f>0</f>
      </c>
      <c s="32">
        <f>0</f>
      </c>
      <c s="32">
        <f>0+L1570+L1574+L1578+L1582+L1586+L1590+L1594</f>
      </c>
      <c s="32">
        <f>0+M1570+M1574+M1578+M1582+M1586+M1590+M1594</f>
      </c>
    </row>
    <row r="1570" spans="1:16" ht="25.5">
      <c r="A1570" t="s">
        <v>50</v>
      </c>
      <c s="34" t="s">
        <v>3314</v>
      </c>
      <c s="34" t="s">
        <v>7753</v>
      </c>
      <c s="35" t="s">
        <v>5</v>
      </c>
      <c s="6" t="s">
        <v>7214</v>
      </c>
      <c s="36" t="s">
        <v>228</v>
      </c>
      <c s="37">
        <v>1</v>
      </c>
      <c s="36">
        <v>0</v>
      </c>
      <c s="36">
        <f>ROUND(G1570*H1570,6)</f>
      </c>
      <c r="L1570" s="38">
        <v>0</v>
      </c>
      <c s="32">
        <f>ROUND(ROUND(L1570,2)*ROUND(G1570,3),2)</f>
      </c>
      <c s="36" t="s">
        <v>98</v>
      </c>
      <c>
        <f>(M1570*21)/100</f>
      </c>
      <c t="s">
        <v>28</v>
      </c>
    </row>
    <row r="1571" spans="1:5" ht="25.5">
      <c r="A1571" s="35" t="s">
        <v>55</v>
      </c>
      <c r="E1571" s="39" t="s">
        <v>7214</v>
      </c>
    </row>
    <row r="1572" spans="1:5" ht="12.75">
      <c r="A1572" s="35" t="s">
        <v>56</v>
      </c>
      <c r="E1572" s="40" t="s">
        <v>5</v>
      </c>
    </row>
    <row r="1573" spans="1:5" ht="12.75">
      <c r="A1573" t="s">
        <v>57</v>
      </c>
      <c r="E1573" s="39" t="s">
        <v>5</v>
      </c>
    </row>
    <row r="1574" spans="1:16" ht="25.5">
      <c r="A1574" t="s">
        <v>50</v>
      </c>
      <c s="34" t="s">
        <v>3318</v>
      </c>
      <c s="34" t="s">
        <v>7754</v>
      </c>
      <c s="35" t="s">
        <v>5</v>
      </c>
      <c s="6" t="s">
        <v>7216</v>
      </c>
      <c s="36" t="s">
        <v>228</v>
      </c>
      <c s="37">
        <v>1</v>
      </c>
      <c s="36">
        <v>0</v>
      </c>
      <c s="36">
        <f>ROUND(G1574*H1574,6)</f>
      </c>
      <c r="L1574" s="38">
        <v>0</v>
      </c>
      <c s="32">
        <f>ROUND(ROUND(L1574,2)*ROUND(G1574,3),2)</f>
      </c>
      <c s="36" t="s">
        <v>98</v>
      </c>
      <c>
        <f>(M1574*21)/100</f>
      </c>
      <c t="s">
        <v>28</v>
      </c>
    </row>
    <row r="1575" spans="1:5" ht="25.5">
      <c r="A1575" s="35" t="s">
        <v>55</v>
      </c>
      <c r="E1575" s="39" t="s">
        <v>7216</v>
      </c>
    </row>
    <row r="1576" spans="1:5" ht="12.75">
      <c r="A1576" s="35" t="s">
        <v>56</v>
      </c>
      <c r="E1576" s="40" t="s">
        <v>5</v>
      </c>
    </row>
    <row r="1577" spans="1:5" ht="12.75">
      <c r="A1577" t="s">
        <v>57</v>
      </c>
      <c r="E1577" s="39" t="s">
        <v>5</v>
      </c>
    </row>
    <row r="1578" spans="1:16" ht="25.5">
      <c r="A1578" t="s">
        <v>50</v>
      </c>
      <c s="34" t="s">
        <v>3322</v>
      </c>
      <c s="34" t="s">
        <v>7755</v>
      </c>
      <c s="35" t="s">
        <v>5</v>
      </c>
      <c s="6" t="s">
        <v>7218</v>
      </c>
      <c s="36" t="s">
        <v>228</v>
      </c>
      <c s="37">
        <v>1</v>
      </c>
      <c s="36">
        <v>0</v>
      </c>
      <c s="36">
        <f>ROUND(G1578*H1578,6)</f>
      </c>
      <c r="L1578" s="38">
        <v>0</v>
      </c>
      <c s="32">
        <f>ROUND(ROUND(L1578,2)*ROUND(G1578,3),2)</f>
      </c>
      <c s="36" t="s">
        <v>98</v>
      </c>
      <c>
        <f>(M1578*21)/100</f>
      </c>
      <c t="s">
        <v>28</v>
      </c>
    </row>
    <row r="1579" spans="1:5" ht="25.5">
      <c r="A1579" s="35" t="s">
        <v>55</v>
      </c>
      <c r="E1579" s="39" t="s">
        <v>7218</v>
      </c>
    </row>
    <row r="1580" spans="1:5" ht="12.75">
      <c r="A1580" s="35" t="s">
        <v>56</v>
      </c>
      <c r="E1580" s="40" t="s">
        <v>5</v>
      </c>
    </row>
    <row r="1581" spans="1:5" ht="12.75">
      <c r="A1581" t="s">
        <v>57</v>
      </c>
      <c r="E1581" s="39" t="s">
        <v>5</v>
      </c>
    </row>
    <row r="1582" spans="1:16" ht="25.5">
      <c r="A1582" t="s">
        <v>50</v>
      </c>
      <c s="34" t="s">
        <v>3324</v>
      </c>
      <c s="34" t="s">
        <v>7756</v>
      </c>
      <c s="35" t="s">
        <v>5</v>
      </c>
      <c s="6" t="s">
        <v>7220</v>
      </c>
      <c s="36" t="s">
        <v>228</v>
      </c>
      <c s="37">
        <v>1</v>
      </c>
      <c s="36">
        <v>0</v>
      </c>
      <c s="36">
        <f>ROUND(G1582*H1582,6)</f>
      </c>
      <c r="L1582" s="38">
        <v>0</v>
      </c>
      <c s="32">
        <f>ROUND(ROUND(L1582,2)*ROUND(G1582,3),2)</f>
      </c>
      <c s="36" t="s">
        <v>98</v>
      </c>
      <c>
        <f>(M1582*21)/100</f>
      </c>
      <c t="s">
        <v>28</v>
      </c>
    </row>
    <row r="1583" spans="1:5" ht="25.5">
      <c r="A1583" s="35" t="s">
        <v>55</v>
      </c>
      <c r="E1583" s="39" t="s">
        <v>7220</v>
      </c>
    </row>
    <row r="1584" spans="1:5" ht="12.75">
      <c r="A1584" s="35" t="s">
        <v>56</v>
      </c>
      <c r="E1584" s="40" t="s">
        <v>5</v>
      </c>
    </row>
    <row r="1585" spans="1:5" ht="12.75">
      <c r="A1585" t="s">
        <v>57</v>
      </c>
      <c r="E1585" s="39" t="s">
        <v>5</v>
      </c>
    </row>
    <row r="1586" spans="1:16" ht="12.75">
      <c r="A1586" t="s">
        <v>50</v>
      </c>
      <c s="34" t="s">
        <v>3328</v>
      </c>
      <c s="34" t="s">
        <v>7757</v>
      </c>
      <c s="35" t="s">
        <v>5</v>
      </c>
      <c s="6" t="s">
        <v>7222</v>
      </c>
      <c s="36" t="s">
        <v>7195</v>
      </c>
      <c s="37">
        <v>6</v>
      </c>
      <c s="36">
        <v>0</v>
      </c>
      <c s="36">
        <f>ROUND(G1586*H1586,6)</f>
      </c>
      <c r="L1586" s="38">
        <v>0</v>
      </c>
      <c s="32">
        <f>ROUND(ROUND(L1586,2)*ROUND(G1586,3),2)</f>
      </c>
      <c s="36" t="s">
        <v>98</v>
      </c>
      <c>
        <f>(M1586*21)/100</f>
      </c>
      <c t="s">
        <v>28</v>
      </c>
    </row>
    <row r="1587" spans="1:5" ht="12.75">
      <c r="A1587" s="35" t="s">
        <v>55</v>
      </c>
      <c r="E1587" s="39" t="s">
        <v>7222</v>
      </c>
    </row>
    <row r="1588" spans="1:5" ht="12.75">
      <c r="A1588" s="35" t="s">
        <v>56</v>
      </c>
      <c r="E1588" s="40" t="s">
        <v>5</v>
      </c>
    </row>
    <row r="1589" spans="1:5" ht="12.75">
      <c r="A1589" t="s">
        <v>57</v>
      </c>
      <c r="E1589" s="39" t="s">
        <v>5</v>
      </c>
    </row>
    <row r="1590" spans="1:16" ht="12.75">
      <c r="A1590" t="s">
        <v>50</v>
      </c>
      <c s="34" t="s">
        <v>3332</v>
      </c>
      <c s="34" t="s">
        <v>7758</v>
      </c>
      <c s="35" t="s">
        <v>5</v>
      </c>
      <c s="6" t="s">
        <v>7224</v>
      </c>
      <c s="36" t="s">
        <v>7195</v>
      </c>
      <c s="37">
        <v>1</v>
      </c>
      <c s="36">
        <v>0</v>
      </c>
      <c s="36">
        <f>ROUND(G1590*H1590,6)</f>
      </c>
      <c r="L1590" s="38">
        <v>0</v>
      </c>
      <c s="32">
        <f>ROUND(ROUND(L1590,2)*ROUND(G1590,3),2)</f>
      </c>
      <c s="36" t="s">
        <v>98</v>
      </c>
      <c>
        <f>(M1590*21)/100</f>
      </c>
      <c t="s">
        <v>28</v>
      </c>
    </row>
    <row r="1591" spans="1:5" ht="12.75">
      <c r="A1591" s="35" t="s">
        <v>55</v>
      </c>
      <c r="E1591" s="39" t="s">
        <v>7224</v>
      </c>
    </row>
    <row r="1592" spans="1:5" ht="12.75">
      <c r="A1592" s="35" t="s">
        <v>56</v>
      </c>
      <c r="E1592" s="40" t="s">
        <v>5</v>
      </c>
    </row>
    <row r="1593" spans="1:5" ht="12.75">
      <c r="A1593" t="s">
        <v>57</v>
      </c>
      <c r="E1593" s="39" t="s">
        <v>5</v>
      </c>
    </row>
    <row r="1594" spans="1:16" ht="25.5">
      <c r="A1594" t="s">
        <v>50</v>
      </c>
      <c s="34" t="s">
        <v>3336</v>
      </c>
      <c s="34" t="s">
        <v>7759</v>
      </c>
      <c s="35" t="s">
        <v>5</v>
      </c>
      <c s="6" t="s">
        <v>7226</v>
      </c>
      <c s="36" t="s">
        <v>228</v>
      </c>
      <c s="37">
        <v>1</v>
      </c>
      <c s="36">
        <v>0</v>
      </c>
      <c s="36">
        <f>ROUND(G1594*H1594,6)</f>
      </c>
      <c r="L1594" s="38">
        <v>0</v>
      </c>
      <c s="32">
        <f>ROUND(ROUND(L1594,2)*ROUND(G1594,3),2)</f>
      </c>
      <c s="36" t="s">
        <v>98</v>
      </c>
      <c>
        <f>(M1594*21)/100</f>
      </c>
      <c t="s">
        <v>28</v>
      </c>
    </row>
    <row r="1595" spans="1:5" ht="25.5">
      <c r="A1595" s="35" t="s">
        <v>55</v>
      </c>
      <c r="E1595" s="39" t="s">
        <v>7226</v>
      </c>
    </row>
    <row r="1596" spans="1:5" ht="12.75">
      <c r="A1596" s="35" t="s">
        <v>56</v>
      </c>
      <c r="E1596" s="40" t="s">
        <v>5</v>
      </c>
    </row>
    <row r="1597" spans="1:5" ht="12.75">
      <c r="A1597" t="s">
        <v>57</v>
      </c>
      <c r="E1597" s="39" t="s">
        <v>5</v>
      </c>
    </row>
    <row r="1598" spans="1:13" ht="12.75">
      <c r="A1598" t="s">
        <v>47</v>
      </c>
      <c r="C1598" s="31" t="s">
        <v>7760</v>
      </c>
      <c r="E1598" s="33" t="s">
        <v>7761</v>
      </c>
      <c r="J1598" s="32">
        <f>0</f>
      </c>
      <c s="32">
        <f>0</f>
      </c>
      <c s="32">
        <f>0+L1599+L1603+L1607+L1611+L1615+L1619+L1623+L1627+L1631+L1635+L1639+L1643+L1647+L1651+L1655+L1659+L1663</f>
      </c>
      <c s="32">
        <f>0+M1599+M1603+M1607+M1611+M1615+M1619+M1623+M1627+M1631+M1635+M1639+M1643+M1647+M1651+M1655+M1659+M1663</f>
      </c>
    </row>
    <row r="1599" spans="1:16" ht="25.5">
      <c r="A1599" t="s">
        <v>50</v>
      </c>
      <c s="34" t="s">
        <v>3340</v>
      </c>
      <c s="34" t="s">
        <v>7762</v>
      </c>
      <c s="35" t="s">
        <v>5</v>
      </c>
      <c s="6" t="s">
        <v>7763</v>
      </c>
      <c s="36" t="s">
        <v>228</v>
      </c>
      <c s="37">
        <v>2</v>
      </c>
      <c s="36">
        <v>0</v>
      </c>
      <c s="36">
        <f>ROUND(G1599*H1599,6)</f>
      </c>
      <c r="L1599" s="38">
        <v>0</v>
      </c>
      <c s="32">
        <f>ROUND(ROUND(L1599,2)*ROUND(G1599,3),2)</f>
      </c>
      <c s="36" t="s">
        <v>98</v>
      </c>
      <c>
        <f>(M1599*21)/100</f>
      </c>
      <c t="s">
        <v>28</v>
      </c>
    </row>
    <row r="1600" spans="1:5" ht="25.5">
      <c r="A1600" s="35" t="s">
        <v>55</v>
      </c>
      <c r="E1600" s="39" t="s">
        <v>7763</v>
      </c>
    </row>
    <row r="1601" spans="1:5" ht="12.75">
      <c r="A1601" s="35" t="s">
        <v>56</v>
      </c>
      <c r="E1601" s="40" t="s">
        <v>5</v>
      </c>
    </row>
    <row r="1602" spans="1:5" ht="12.75">
      <c r="A1602" t="s">
        <v>57</v>
      </c>
      <c r="E1602" s="39" t="s">
        <v>5</v>
      </c>
    </row>
    <row r="1603" spans="1:16" ht="12.75">
      <c r="A1603" t="s">
        <v>50</v>
      </c>
      <c s="34" t="s">
        <v>1523</v>
      </c>
      <c s="34" t="s">
        <v>7764</v>
      </c>
      <c s="35" t="s">
        <v>5</v>
      </c>
      <c s="6" t="s">
        <v>7659</v>
      </c>
      <c s="36" t="s">
        <v>228</v>
      </c>
      <c s="37">
        <v>4</v>
      </c>
      <c s="36">
        <v>0</v>
      </c>
      <c s="36">
        <f>ROUND(G1603*H1603,6)</f>
      </c>
      <c r="L1603" s="38">
        <v>0</v>
      </c>
      <c s="32">
        <f>ROUND(ROUND(L1603,2)*ROUND(G1603,3),2)</f>
      </c>
      <c s="36" t="s">
        <v>98</v>
      </c>
      <c>
        <f>(M1603*21)/100</f>
      </c>
      <c t="s">
        <v>28</v>
      </c>
    </row>
    <row r="1604" spans="1:5" ht="12.75">
      <c r="A1604" s="35" t="s">
        <v>55</v>
      </c>
      <c r="E1604" s="39" t="s">
        <v>7659</v>
      </c>
    </row>
    <row r="1605" spans="1:5" ht="12.75">
      <c r="A1605" s="35" t="s">
        <v>56</v>
      </c>
      <c r="E1605" s="40" t="s">
        <v>5</v>
      </c>
    </row>
    <row r="1606" spans="1:5" ht="12.75">
      <c r="A1606" t="s">
        <v>57</v>
      </c>
      <c r="E1606" s="39" t="s">
        <v>5</v>
      </c>
    </row>
    <row r="1607" spans="1:16" ht="12.75">
      <c r="A1607" t="s">
        <v>50</v>
      </c>
      <c s="34" t="s">
        <v>3344</v>
      </c>
      <c s="34" t="s">
        <v>7765</v>
      </c>
      <c s="35" t="s">
        <v>5</v>
      </c>
      <c s="6" t="s">
        <v>7766</v>
      </c>
      <c s="36" t="s">
        <v>228</v>
      </c>
      <c s="37">
        <v>1</v>
      </c>
      <c s="36">
        <v>0</v>
      </c>
      <c s="36">
        <f>ROUND(G1607*H1607,6)</f>
      </c>
      <c r="L1607" s="38">
        <v>0</v>
      </c>
      <c s="32">
        <f>ROUND(ROUND(L1607,2)*ROUND(G1607,3),2)</f>
      </c>
      <c s="36" t="s">
        <v>98</v>
      </c>
      <c>
        <f>(M1607*21)/100</f>
      </c>
      <c t="s">
        <v>28</v>
      </c>
    </row>
    <row r="1608" spans="1:5" ht="12.75">
      <c r="A1608" s="35" t="s">
        <v>55</v>
      </c>
      <c r="E1608" s="39" t="s">
        <v>7766</v>
      </c>
    </row>
    <row r="1609" spans="1:5" ht="12.75">
      <c r="A1609" s="35" t="s">
        <v>56</v>
      </c>
      <c r="E1609" s="40" t="s">
        <v>5</v>
      </c>
    </row>
    <row r="1610" spans="1:5" ht="12.75">
      <c r="A1610" t="s">
        <v>57</v>
      </c>
      <c r="E1610" s="39" t="s">
        <v>5</v>
      </c>
    </row>
    <row r="1611" spans="1:16" ht="12.75">
      <c r="A1611" t="s">
        <v>50</v>
      </c>
      <c s="34" t="s">
        <v>3348</v>
      </c>
      <c s="34" t="s">
        <v>7767</v>
      </c>
      <c s="35" t="s">
        <v>5</v>
      </c>
      <c s="6" t="s">
        <v>7768</v>
      </c>
      <c s="36" t="s">
        <v>228</v>
      </c>
      <c s="37">
        <v>1</v>
      </c>
      <c s="36">
        <v>0</v>
      </c>
      <c s="36">
        <f>ROUND(G1611*H1611,6)</f>
      </c>
      <c r="L1611" s="38">
        <v>0</v>
      </c>
      <c s="32">
        <f>ROUND(ROUND(L1611,2)*ROUND(G1611,3),2)</f>
      </c>
      <c s="36" t="s">
        <v>98</v>
      </c>
      <c>
        <f>(M1611*21)/100</f>
      </c>
      <c t="s">
        <v>28</v>
      </c>
    </row>
    <row r="1612" spans="1:5" ht="12.75">
      <c r="A1612" s="35" t="s">
        <v>55</v>
      </c>
      <c r="E1612" s="39" t="s">
        <v>7768</v>
      </c>
    </row>
    <row r="1613" spans="1:5" ht="12.75">
      <c r="A1613" s="35" t="s">
        <v>56</v>
      </c>
      <c r="E1613" s="40" t="s">
        <v>5</v>
      </c>
    </row>
    <row r="1614" spans="1:5" ht="12.75">
      <c r="A1614" t="s">
        <v>57</v>
      </c>
      <c r="E1614" s="39" t="s">
        <v>5</v>
      </c>
    </row>
    <row r="1615" spans="1:16" ht="12.75">
      <c r="A1615" t="s">
        <v>50</v>
      </c>
      <c s="34" t="s">
        <v>3352</v>
      </c>
      <c s="34" t="s">
        <v>7769</v>
      </c>
      <c s="35" t="s">
        <v>5</v>
      </c>
      <c s="6" t="s">
        <v>7426</v>
      </c>
      <c s="36" t="s">
        <v>228</v>
      </c>
      <c s="37">
        <v>2</v>
      </c>
      <c s="36">
        <v>0</v>
      </c>
      <c s="36">
        <f>ROUND(G1615*H1615,6)</f>
      </c>
      <c r="L1615" s="38">
        <v>0</v>
      </c>
      <c s="32">
        <f>ROUND(ROUND(L1615,2)*ROUND(G1615,3),2)</f>
      </c>
      <c s="36" t="s">
        <v>98</v>
      </c>
      <c>
        <f>(M1615*21)/100</f>
      </c>
      <c t="s">
        <v>28</v>
      </c>
    </row>
    <row r="1616" spans="1:5" ht="12.75">
      <c r="A1616" s="35" t="s">
        <v>55</v>
      </c>
      <c r="E1616" s="39" t="s">
        <v>7426</v>
      </c>
    </row>
    <row r="1617" spans="1:5" ht="12.75">
      <c r="A1617" s="35" t="s">
        <v>56</v>
      </c>
      <c r="E1617" s="40" t="s">
        <v>5</v>
      </c>
    </row>
    <row r="1618" spans="1:5" ht="12.75">
      <c r="A1618" t="s">
        <v>57</v>
      </c>
      <c r="E1618" s="39" t="s">
        <v>5</v>
      </c>
    </row>
    <row r="1619" spans="1:16" ht="12.75">
      <c r="A1619" t="s">
        <v>50</v>
      </c>
      <c s="34" t="s">
        <v>3356</v>
      </c>
      <c s="34" t="s">
        <v>7770</v>
      </c>
      <c s="35" t="s">
        <v>5</v>
      </c>
      <c s="6" t="s">
        <v>7170</v>
      </c>
      <c s="36" t="s">
        <v>228</v>
      </c>
      <c s="37">
        <v>3</v>
      </c>
      <c s="36">
        <v>0</v>
      </c>
      <c s="36">
        <f>ROUND(G1619*H1619,6)</f>
      </c>
      <c r="L1619" s="38">
        <v>0</v>
      </c>
      <c s="32">
        <f>ROUND(ROUND(L1619,2)*ROUND(G1619,3),2)</f>
      </c>
      <c s="36" t="s">
        <v>98</v>
      </c>
      <c>
        <f>(M1619*21)/100</f>
      </c>
      <c t="s">
        <v>28</v>
      </c>
    </row>
    <row r="1620" spans="1:5" ht="12.75">
      <c r="A1620" s="35" t="s">
        <v>55</v>
      </c>
      <c r="E1620" s="39" t="s">
        <v>7170</v>
      </c>
    </row>
    <row r="1621" spans="1:5" ht="12.75">
      <c r="A1621" s="35" t="s">
        <v>56</v>
      </c>
      <c r="E1621" s="40" t="s">
        <v>5</v>
      </c>
    </row>
    <row r="1622" spans="1:5" ht="12.75">
      <c r="A1622" t="s">
        <v>57</v>
      </c>
      <c r="E1622" s="39" t="s">
        <v>5</v>
      </c>
    </row>
    <row r="1623" spans="1:16" ht="12.75">
      <c r="A1623" t="s">
        <v>50</v>
      </c>
      <c s="34" t="s">
        <v>3360</v>
      </c>
      <c s="34" t="s">
        <v>7771</v>
      </c>
      <c s="35" t="s">
        <v>5</v>
      </c>
      <c s="6" t="s">
        <v>7664</v>
      </c>
      <c s="36" t="s">
        <v>228</v>
      </c>
      <c s="37">
        <v>2</v>
      </c>
      <c s="36">
        <v>0</v>
      </c>
      <c s="36">
        <f>ROUND(G1623*H1623,6)</f>
      </c>
      <c r="L1623" s="38">
        <v>0</v>
      </c>
      <c s="32">
        <f>ROUND(ROUND(L1623,2)*ROUND(G1623,3),2)</f>
      </c>
      <c s="36" t="s">
        <v>98</v>
      </c>
      <c>
        <f>(M1623*21)/100</f>
      </c>
      <c t="s">
        <v>28</v>
      </c>
    </row>
    <row r="1624" spans="1:5" ht="12.75">
      <c r="A1624" s="35" t="s">
        <v>55</v>
      </c>
      <c r="E1624" s="39" t="s">
        <v>7664</v>
      </c>
    </row>
    <row r="1625" spans="1:5" ht="12.75">
      <c r="A1625" s="35" t="s">
        <v>56</v>
      </c>
      <c r="E1625" s="40" t="s">
        <v>5</v>
      </c>
    </row>
    <row r="1626" spans="1:5" ht="12.75">
      <c r="A1626" t="s">
        <v>57</v>
      </c>
      <c r="E1626" s="39" t="s">
        <v>5</v>
      </c>
    </row>
    <row r="1627" spans="1:16" ht="25.5">
      <c r="A1627" t="s">
        <v>50</v>
      </c>
      <c s="34" t="s">
        <v>3364</v>
      </c>
      <c s="34" t="s">
        <v>7772</v>
      </c>
      <c s="35" t="s">
        <v>5</v>
      </c>
      <c s="6" t="s">
        <v>7182</v>
      </c>
      <c s="36" t="s">
        <v>228</v>
      </c>
      <c s="37">
        <v>2</v>
      </c>
      <c s="36">
        <v>0</v>
      </c>
      <c s="36">
        <f>ROUND(G1627*H1627,6)</f>
      </c>
      <c r="L1627" s="38">
        <v>0</v>
      </c>
      <c s="32">
        <f>ROUND(ROUND(L1627,2)*ROUND(G1627,3),2)</f>
      </c>
      <c s="36" t="s">
        <v>98</v>
      </c>
      <c>
        <f>(M1627*21)/100</f>
      </c>
      <c t="s">
        <v>28</v>
      </c>
    </row>
    <row r="1628" spans="1:5" ht="25.5">
      <c r="A1628" s="35" t="s">
        <v>55</v>
      </c>
      <c r="E1628" s="39" t="s">
        <v>7182</v>
      </c>
    </row>
    <row r="1629" spans="1:5" ht="12.75">
      <c r="A1629" s="35" t="s">
        <v>56</v>
      </c>
      <c r="E1629" s="40" t="s">
        <v>5</v>
      </c>
    </row>
    <row r="1630" spans="1:5" ht="12.75">
      <c r="A1630" t="s">
        <v>57</v>
      </c>
      <c r="E1630" s="39" t="s">
        <v>5</v>
      </c>
    </row>
    <row r="1631" spans="1:16" ht="12.75">
      <c r="A1631" t="s">
        <v>50</v>
      </c>
      <c s="34" t="s">
        <v>3368</v>
      </c>
      <c s="34" t="s">
        <v>7773</v>
      </c>
      <c s="35" t="s">
        <v>5</v>
      </c>
      <c s="6" t="s">
        <v>7188</v>
      </c>
      <c s="36" t="s">
        <v>228</v>
      </c>
      <c s="37">
        <v>6</v>
      </c>
      <c s="36">
        <v>0</v>
      </c>
      <c s="36">
        <f>ROUND(G1631*H1631,6)</f>
      </c>
      <c r="L1631" s="38">
        <v>0</v>
      </c>
      <c s="32">
        <f>ROUND(ROUND(L1631,2)*ROUND(G1631,3),2)</f>
      </c>
      <c s="36" t="s">
        <v>98</v>
      </c>
      <c>
        <f>(M1631*21)/100</f>
      </c>
      <c t="s">
        <v>28</v>
      </c>
    </row>
    <row r="1632" spans="1:5" ht="12.75">
      <c r="A1632" s="35" t="s">
        <v>55</v>
      </c>
      <c r="E1632" s="39" t="s">
        <v>7188</v>
      </c>
    </row>
    <row r="1633" spans="1:5" ht="12.75">
      <c r="A1633" s="35" t="s">
        <v>56</v>
      </c>
      <c r="E1633" s="40" t="s">
        <v>5</v>
      </c>
    </row>
    <row r="1634" spans="1:5" ht="12.75">
      <c r="A1634" t="s">
        <v>57</v>
      </c>
      <c r="E1634" s="39" t="s">
        <v>5</v>
      </c>
    </row>
    <row r="1635" spans="1:16" ht="12.75">
      <c r="A1635" t="s">
        <v>50</v>
      </c>
      <c s="34" t="s">
        <v>1527</v>
      </c>
      <c s="34" t="s">
        <v>7774</v>
      </c>
      <c s="35" t="s">
        <v>5</v>
      </c>
      <c s="6" t="s">
        <v>7523</v>
      </c>
      <c s="36" t="s">
        <v>70</v>
      </c>
      <c s="37">
        <v>1</v>
      </c>
      <c s="36">
        <v>0</v>
      </c>
      <c s="36">
        <f>ROUND(G1635*H1635,6)</f>
      </c>
      <c r="L1635" s="38">
        <v>0</v>
      </c>
      <c s="32">
        <f>ROUND(ROUND(L1635,2)*ROUND(G1635,3),2)</f>
      </c>
      <c s="36" t="s">
        <v>98</v>
      </c>
      <c>
        <f>(M1635*21)/100</f>
      </c>
      <c t="s">
        <v>28</v>
      </c>
    </row>
    <row r="1636" spans="1:5" ht="12.75">
      <c r="A1636" s="35" t="s">
        <v>55</v>
      </c>
      <c r="E1636" s="39" t="s">
        <v>7523</v>
      </c>
    </row>
    <row r="1637" spans="1:5" ht="12.75">
      <c r="A1637" s="35" t="s">
        <v>56</v>
      </c>
      <c r="E1637" s="40" t="s">
        <v>5</v>
      </c>
    </row>
    <row r="1638" spans="1:5" ht="12.75">
      <c r="A1638" t="s">
        <v>57</v>
      </c>
      <c r="E1638" s="39" t="s">
        <v>5</v>
      </c>
    </row>
    <row r="1639" spans="1:16" ht="12.75">
      <c r="A1639" t="s">
        <v>50</v>
      </c>
      <c s="34" t="s">
        <v>3372</v>
      </c>
      <c s="34" t="s">
        <v>7775</v>
      </c>
      <c s="35" t="s">
        <v>5</v>
      </c>
      <c s="6" t="s">
        <v>7194</v>
      </c>
      <c s="36" t="s">
        <v>7195</v>
      </c>
      <c s="37">
        <v>15</v>
      </c>
      <c s="36">
        <v>0</v>
      </c>
      <c s="36">
        <f>ROUND(G1639*H1639,6)</f>
      </c>
      <c r="L1639" s="38">
        <v>0</v>
      </c>
      <c s="32">
        <f>ROUND(ROUND(L1639,2)*ROUND(G1639,3),2)</f>
      </c>
      <c s="36" t="s">
        <v>98</v>
      </c>
      <c>
        <f>(M1639*21)/100</f>
      </c>
      <c t="s">
        <v>28</v>
      </c>
    </row>
    <row r="1640" spans="1:5" ht="12.75">
      <c r="A1640" s="35" t="s">
        <v>55</v>
      </c>
      <c r="E1640" s="39" t="s">
        <v>7194</v>
      </c>
    </row>
    <row r="1641" spans="1:5" ht="12.75">
      <c r="A1641" s="35" t="s">
        <v>56</v>
      </c>
      <c r="E1641" s="40" t="s">
        <v>5</v>
      </c>
    </row>
    <row r="1642" spans="1:5" ht="12.75">
      <c r="A1642" t="s">
        <v>57</v>
      </c>
      <c r="E1642" s="39" t="s">
        <v>5</v>
      </c>
    </row>
    <row r="1643" spans="1:16" ht="12.75">
      <c r="A1643" t="s">
        <v>50</v>
      </c>
      <c s="34" t="s">
        <v>3376</v>
      </c>
      <c s="34" t="s">
        <v>7776</v>
      </c>
      <c s="35" t="s">
        <v>5</v>
      </c>
      <c s="6" t="s">
        <v>7199</v>
      </c>
      <c s="36" t="s">
        <v>7195</v>
      </c>
      <c s="37">
        <v>18</v>
      </c>
      <c s="36">
        <v>0</v>
      </c>
      <c s="36">
        <f>ROUND(G1643*H1643,6)</f>
      </c>
      <c r="L1643" s="38">
        <v>0</v>
      </c>
      <c s="32">
        <f>ROUND(ROUND(L1643,2)*ROUND(G1643,3),2)</f>
      </c>
      <c s="36" t="s">
        <v>98</v>
      </c>
      <c>
        <f>(M1643*21)/100</f>
      </c>
      <c t="s">
        <v>28</v>
      </c>
    </row>
    <row r="1644" spans="1:5" ht="12.75">
      <c r="A1644" s="35" t="s">
        <v>55</v>
      </c>
      <c r="E1644" s="39" t="s">
        <v>7199</v>
      </c>
    </row>
    <row r="1645" spans="1:5" ht="12.75">
      <c r="A1645" s="35" t="s">
        <v>56</v>
      </c>
      <c r="E1645" s="40" t="s">
        <v>5</v>
      </c>
    </row>
    <row r="1646" spans="1:5" ht="12.75">
      <c r="A1646" t="s">
        <v>57</v>
      </c>
      <c r="E1646" s="39" t="s">
        <v>5</v>
      </c>
    </row>
    <row r="1647" spans="1:16" ht="12.75">
      <c r="A1647" t="s">
        <v>50</v>
      </c>
      <c s="34" t="s">
        <v>3380</v>
      </c>
      <c s="34" t="s">
        <v>7777</v>
      </c>
      <c s="35" t="s">
        <v>5</v>
      </c>
      <c s="6" t="s">
        <v>7201</v>
      </c>
      <c s="36" t="s">
        <v>7195</v>
      </c>
      <c s="37">
        <v>6</v>
      </c>
      <c s="36">
        <v>0</v>
      </c>
      <c s="36">
        <f>ROUND(G1647*H1647,6)</f>
      </c>
      <c r="L1647" s="38">
        <v>0</v>
      </c>
      <c s="32">
        <f>ROUND(ROUND(L1647,2)*ROUND(G1647,3),2)</f>
      </c>
      <c s="36" t="s">
        <v>98</v>
      </c>
      <c>
        <f>(M1647*21)/100</f>
      </c>
      <c t="s">
        <v>28</v>
      </c>
    </row>
    <row r="1648" spans="1:5" ht="12.75">
      <c r="A1648" s="35" t="s">
        <v>55</v>
      </c>
      <c r="E1648" s="39" t="s">
        <v>7201</v>
      </c>
    </row>
    <row r="1649" spans="1:5" ht="12.75">
      <c r="A1649" s="35" t="s">
        <v>56</v>
      </c>
      <c r="E1649" s="40" t="s">
        <v>5</v>
      </c>
    </row>
    <row r="1650" spans="1:5" ht="12.75">
      <c r="A1650" t="s">
        <v>57</v>
      </c>
      <c r="E1650" s="39" t="s">
        <v>5</v>
      </c>
    </row>
    <row r="1651" spans="1:16" ht="12.75">
      <c r="A1651" t="s">
        <v>50</v>
      </c>
      <c s="34" t="s">
        <v>1531</v>
      </c>
      <c s="34" t="s">
        <v>7778</v>
      </c>
      <c s="35" t="s">
        <v>5</v>
      </c>
      <c s="6" t="s">
        <v>7203</v>
      </c>
      <c s="36" t="s">
        <v>7195</v>
      </c>
      <c s="37">
        <v>3</v>
      </c>
      <c s="36">
        <v>0</v>
      </c>
      <c s="36">
        <f>ROUND(G1651*H1651,6)</f>
      </c>
      <c r="L1651" s="38">
        <v>0</v>
      </c>
      <c s="32">
        <f>ROUND(ROUND(L1651,2)*ROUND(G1651,3),2)</f>
      </c>
      <c s="36" t="s">
        <v>98</v>
      </c>
      <c>
        <f>(M1651*21)/100</f>
      </c>
      <c t="s">
        <v>28</v>
      </c>
    </row>
    <row r="1652" spans="1:5" ht="12.75">
      <c r="A1652" s="35" t="s">
        <v>55</v>
      </c>
      <c r="E1652" s="39" t="s">
        <v>7203</v>
      </c>
    </row>
    <row r="1653" spans="1:5" ht="12.75">
      <c r="A1653" s="35" t="s">
        <v>56</v>
      </c>
      <c r="E1653" s="40" t="s">
        <v>5</v>
      </c>
    </row>
    <row r="1654" spans="1:5" ht="12.75">
      <c r="A1654" t="s">
        <v>57</v>
      </c>
      <c r="E1654" s="39" t="s">
        <v>5</v>
      </c>
    </row>
    <row r="1655" spans="1:16" ht="12.75">
      <c r="A1655" t="s">
        <v>50</v>
      </c>
      <c s="34" t="s">
        <v>3384</v>
      </c>
      <c s="34" t="s">
        <v>7779</v>
      </c>
      <c s="35" t="s">
        <v>5</v>
      </c>
      <c s="6" t="s">
        <v>7320</v>
      </c>
      <c s="36" t="s">
        <v>7206</v>
      </c>
      <c s="37">
        <v>1</v>
      </c>
      <c s="36">
        <v>0</v>
      </c>
      <c s="36">
        <f>ROUND(G1655*H1655,6)</f>
      </c>
      <c r="L1655" s="38">
        <v>0</v>
      </c>
      <c s="32">
        <f>ROUND(ROUND(L1655,2)*ROUND(G1655,3),2)</f>
      </c>
      <c s="36" t="s">
        <v>98</v>
      </c>
      <c>
        <f>(M1655*21)/100</f>
      </c>
      <c t="s">
        <v>28</v>
      </c>
    </row>
    <row r="1656" spans="1:5" ht="12.75">
      <c r="A1656" s="35" t="s">
        <v>55</v>
      </c>
      <c r="E1656" s="39" t="s">
        <v>7320</v>
      </c>
    </row>
    <row r="1657" spans="1:5" ht="12.75">
      <c r="A1657" s="35" t="s">
        <v>56</v>
      </c>
      <c r="E1657" s="40" t="s">
        <v>5</v>
      </c>
    </row>
    <row r="1658" spans="1:5" ht="12.75">
      <c r="A1658" t="s">
        <v>57</v>
      </c>
      <c r="E1658" s="39" t="s">
        <v>5</v>
      </c>
    </row>
    <row r="1659" spans="1:16" ht="12.75">
      <c r="A1659" t="s">
        <v>50</v>
      </c>
      <c s="34" t="s">
        <v>3387</v>
      </c>
      <c s="34" t="s">
        <v>7780</v>
      </c>
      <c s="35" t="s">
        <v>5</v>
      </c>
      <c s="6" t="s">
        <v>7205</v>
      </c>
      <c s="36" t="s">
        <v>7206</v>
      </c>
      <c s="37">
        <v>1</v>
      </c>
      <c s="36">
        <v>0</v>
      </c>
      <c s="36">
        <f>ROUND(G1659*H1659,6)</f>
      </c>
      <c r="L1659" s="38">
        <v>0</v>
      </c>
      <c s="32">
        <f>ROUND(ROUND(L1659,2)*ROUND(G1659,3),2)</f>
      </c>
      <c s="36" t="s">
        <v>98</v>
      </c>
      <c>
        <f>(M1659*21)/100</f>
      </c>
      <c t="s">
        <v>28</v>
      </c>
    </row>
    <row r="1660" spans="1:5" ht="12.75">
      <c r="A1660" s="35" t="s">
        <v>55</v>
      </c>
      <c r="E1660" s="39" t="s">
        <v>7205</v>
      </c>
    </row>
    <row r="1661" spans="1:5" ht="12.75">
      <c r="A1661" s="35" t="s">
        <v>56</v>
      </c>
      <c r="E1661" s="40" t="s">
        <v>5</v>
      </c>
    </row>
    <row r="1662" spans="1:5" ht="12.75">
      <c r="A1662" t="s">
        <v>57</v>
      </c>
      <c r="E1662" s="39" t="s">
        <v>5</v>
      </c>
    </row>
    <row r="1663" spans="1:16" ht="12.75">
      <c r="A1663" t="s">
        <v>50</v>
      </c>
      <c s="34" t="s">
        <v>1535</v>
      </c>
      <c s="34" t="s">
        <v>7781</v>
      </c>
      <c s="35" t="s">
        <v>5</v>
      </c>
      <c s="6" t="s">
        <v>7208</v>
      </c>
      <c s="36" t="s">
        <v>7206</v>
      </c>
      <c s="37">
        <v>1</v>
      </c>
      <c s="36">
        <v>0</v>
      </c>
      <c s="36">
        <f>ROUND(G1663*H1663,6)</f>
      </c>
      <c r="L1663" s="38">
        <v>0</v>
      </c>
      <c s="32">
        <f>ROUND(ROUND(L1663,2)*ROUND(G1663,3),2)</f>
      </c>
      <c s="36" t="s">
        <v>98</v>
      </c>
      <c>
        <f>(M1663*21)/100</f>
      </c>
      <c t="s">
        <v>28</v>
      </c>
    </row>
    <row r="1664" spans="1:5" ht="12.75">
      <c r="A1664" s="35" t="s">
        <v>55</v>
      </c>
      <c r="E1664" s="39" t="s">
        <v>7208</v>
      </c>
    </row>
    <row r="1665" spans="1:5" ht="12.75">
      <c r="A1665" s="35" t="s">
        <v>56</v>
      </c>
      <c r="E1665" s="40" t="s">
        <v>5</v>
      </c>
    </row>
    <row r="1666" spans="1:5" ht="12.75">
      <c r="A1666" t="s">
        <v>57</v>
      </c>
      <c r="E1666" s="39" t="s">
        <v>5</v>
      </c>
    </row>
    <row r="1667" spans="1:13" ht="12.75">
      <c r="A1667" t="s">
        <v>47</v>
      </c>
      <c r="C1667" s="31" t="s">
        <v>7782</v>
      </c>
      <c r="E1667" s="33" t="s">
        <v>7783</v>
      </c>
      <c r="J1667" s="32">
        <f>0</f>
      </c>
      <c s="32">
        <f>0</f>
      </c>
      <c s="32">
        <f>0+L1668+L1672+L1676+L1680+L1684+L1688+L1692+L1696+L1700+L1704+L1708+L1712+L1716+L1720+L1724+L1728+L1732+L1736</f>
      </c>
      <c s="32">
        <f>0+M1668+M1672+M1676+M1680+M1684+M1688+M1692+M1696+M1700+M1704+M1708+M1712+M1716+M1720+M1724+M1728+M1732+M1736</f>
      </c>
    </row>
    <row r="1668" spans="1:16" ht="25.5">
      <c r="A1668" t="s">
        <v>50</v>
      </c>
      <c s="34" t="s">
        <v>3391</v>
      </c>
      <c s="34" t="s">
        <v>7784</v>
      </c>
      <c s="35" t="s">
        <v>5</v>
      </c>
      <c s="6" t="s">
        <v>7785</v>
      </c>
      <c s="36" t="s">
        <v>228</v>
      </c>
      <c s="37">
        <v>2</v>
      </c>
      <c s="36">
        <v>0</v>
      </c>
      <c s="36">
        <f>ROUND(G1668*H1668,6)</f>
      </c>
      <c r="L1668" s="38">
        <v>0</v>
      </c>
      <c s="32">
        <f>ROUND(ROUND(L1668,2)*ROUND(G1668,3),2)</f>
      </c>
      <c s="36" t="s">
        <v>98</v>
      </c>
      <c>
        <f>(M1668*21)/100</f>
      </c>
      <c t="s">
        <v>28</v>
      </c>
    </row>
    <row r="1669" spans="1:5" ht="25.5">
      <c r="A1669" s="35" t="s">
        <v>55</v>
      </c>
      <c r="E1669" s="39" t="s">
        <v>7785</v>
      </c>
    </row>
    <row r="1670" spans="1:5" ht="12.75">
      <c r="A1670" s="35" t="s">
        <v>56</v>
      </c>
      <c r="E1670" s="40" t="s">
        <v>5</v>
      </c>
    </row>
    <row r="1671" spans="1:5" ht="12.75">
      <c r="A1671" t="s">
        <v>57</v>
      </c>
      <c r="E1671" s="39" t="s">
        <v>5</v>
      </c>
    </row>
    <row r="1672" spans="1:16" ht="12.75">
      <c r="A1672" t="s">
        <v>50</v>
      </c>
      <c s="34" t="s">
        <v>3395</v>
      </c>
      <c s="34" t="s">
        <v>7786</v>
      </c>
      <c s="35" t="s">
        <v>5</v>
      </c>
      <c s="6" t="s">
        <v>7659</v>
      </c>
      <c s="36" t="s">
        <v>228</v>
      </c>
      <c s="37">
        <v>4</v>
      </c>
      <c s="36">
        <v>0</v>
      </c>
      <c s="36">
        <f>ROUND(G1672*H1672,6)</f>
      </c>
      <c r="L1672" s="38">
        <v>0</v>
      </c>
      <c s="32">
        <f>ROUND(ROUND(L1672,2)*ROUND(G1672,3),2)</f>
      </c>
      <c s="36" t="s">
        <v>98</v>
      </c>
      <c>
        <f>(M1672*21)/100</f>
      </c>
      <c t="s">
        <v>28</v>
      </c>
    </row>
    <row r="1673" spans="1:5" ht="12.75">
      <c r="A1673" s="35" t="s">
        <v>55</v>
      </c>
      <c r="E1673" s="39" t="s">
        <v>7659</v>
      </c>
    </row>
    <row r="1674" spans="1:5" ht="12.75">
      <c r="A1674" s="35" t="s">
        <v>56</v>
      </c>
      <c r="E1674" s="40" t="s">
        <v>5</v>
      </c>
    </row>
    <row r="1675" spans="1:5" ht="12.75">
      <c r="A1675" t="s">
        <v>57</v>
      </c>
      <c r="E1675" s="39" t="s">
        <v>5</v>
      </c>
    </row>
    <row r="1676" spans="1:16" ht="12.75">
      <c r="A1676" t="s">
        <v>50</v>
      </c>
      <c s="34" t="s">
        <v>3399</v>
      </c>
      <c s="34" t="s">
        <v>7787</v>
      </c>
      <c s="35" t="s">
        <v>5</v>
      </c>
      <c s="6" t="s">
        <v>7788</v>
      </c>
      <c s="36" t="s">
        <v>228</v>
      </c>
      <c s="37">
        <v>2</v>
      </c>
      <c s="36">
        <v>0</v>
      </c>
      <c s="36">
        <f>ROUND(G1676*H1676,6)</f>
      </c>
      <c r="L1676" s="38">
        <v>0</v>
      </c>
      <c s="32">
        <f>ROUND(ROUND(L1676,2)*ROUND(G1676,3),2)</f>
      </c>
      <c s="36" t="s">
        <v>98</v>
      </c>
      <c>
        <f>(M1676*21)/100</f>
      </c>
      <c t="s">
        <v>28</v>
      </c>
    </row>
    <row r="1677" spans="1:5" ht="12.75">
      <c r="A1677" s="35" t="s">
        <v>55</v>
      </c>
      <c r="E1677" s="39" t="s">
        <v>7788</v>
      </c>
    </row>
    <row r="1678" spans="1:5" ht="12.75">
      <c r="A1678" s="35" t="s">
        <v>56</v>
      </c>
      <c r="E1678" s="40" t="s">
        <v>5</v>
      </c>
    </row>
    <row r="1679" spans="1:5" ht="12.75">
      <c r="A1679" t="s">
        <v>57</v>
      </c>
      <c r="E1679" s="39" t="s">
        <v>5</v>
      </c>
    </row>
    <row r="1680" spans="1:16" ht="12.75">
      <c r="A1680" t="s">
        <v>50</v>
      </c>
      <c s="34" t="s">
        <v>3403</v>
      </c>
      <c s="34" t="s">
        <v>7789</v>
      </c>
      <c s="35" t="s">
        <v>5</v>
      </c>
      <c s="6" t="s">
        <v>7790</v>
      </c>
      <c s="36" t="s">
        <v>228</v>
      </c>
      <c s="37">
        <v>1</v>
      </c>
      <c s="36">
        <v>0</v>
      </c>
      <c s="36">
        <f>ROUND(G1680*H1680,6)</f>
      </c>
      <c r="L1680" s="38">
        <v>0</v>
      </c>
      <c s="32">
        <f>ROUND(ROUND(L1680,2)*ROUND(G1680,3),2)</f>
      </c>
      <c s="36" t="s">
        <v>98</v>
      </c>
      <c>
        <f>(M1680*21)/100</f>
      </c>
      <c t="s">
        <v>28</v>
      </c>
    </row>
    <row r="1681" spans="1:5" ht="12.75">
      <c r="A1681" s="35" t="s">
        <v>55</v>
      </c>
      <c r="E1681" s="39" t="s">
        <v>7790</v>
      </c>
    </row>
    <row r="1682" spans="1:5" ht="12.75">
      <c r="A1682" s="35" t="s">
        <v>56</v>
      </c>
      <c r="E1682" s="40" t="s">
        <v>5</v>
      </c>
    </row>
    <row r="1683" spans="1:5" ht="12.75">
      <c r="A1683" t="s">
        <v>57</v>
      </c>
      <c r="E1683" s="39" t="s">
        <v>5</v>
      </c>
    </row>
    <row r="1684" spans="1:16" ht="12.75">
      <c r="A1684" t="s">
        <v>50</v>
      </c>
      <c s="34" t="s">
        <v>1078</v>
      </c>
      <c s="34" t="s">
        <v>7791</v>
      </c>
      <c s="35" t="s">
        <v>5</v>
      </c>
      <c s="6" t="s">
        <v>7792</v>
      </c>
      <c s="36" t="s">
        <v>228</v>
      </c>
      <c s="37">
        <v>1</v>
      </c>
      <c s="36">
        <v>0</v>
      </c>
      <c s="36">
        <f>ROUND(G1684*H1684,6)</f>
      </c>
      <c r="L1684" s="38">
        <v>0</v>
      </c>
      <c s="32">
        <f>ROUND(ROUND(L1684,2)*ROUND(G1684,3),2)</f>
      </c>
      <c s="36" t="s">
        <v>98</v>
      </c>
      <c>
        <f>(M1684*21)/100</f>
      </c>
      <c t="s">
        <v>28</v>
      </c>
    </row>
    <row r="1685" spans="1:5" ht="12.75">
      <c r="A1685" s="35" t="s">
        <v>55</v>
      </c>
      <c r="E1685" s="39" t="s">
        <v>7792</v>
      </c>
    </row>
    <row r="1686" spans="1:5" ht="12.75">
      <c r="A1686" s="35" t="s">
        <v>56</v>
      </c>
      <c r="E1686" s="40" t="s">
        <v>5</v>
      </c>
    </row>
    <row r="1687" spans="1:5" ht="12.75">
      <c r="A1687" t="s">
        <v>57</v>
      </c>
      <c r="E1687" s="39" t="s">
        <v>5</v>
      </c>
    </row>
    <row r="1688" spans="1:16" ht="12.75">
      <c r="A1688" t="s">
        <v>50</v>
      </c>
      <c s="34" t="s">
        <v>3410</v>
      </c>
      <c s="34" t="s">
        <v>7793</v>
      </c>
      <c s="35" t="s">
        <v>5</v>
      </c>
      <c s="6" t="s">
        <v>7170</v>
      </c>
      <c s="36" t="s">
        <v>228</v>
      </c>
      <c s="37">
        <v>3</v>
      </c>
      <c s="36">
        <v>0</v>
      </c>
      <c s="36">
        <f>ROUND(G1688*H1688,6)</f>
      </c>
      <c r="L1688" s="38">
        <v>0</v>
      </c>
      <c s="32">
        <f>ROUND(ROUND(L1688,2)*ROUND(G1688,3),2)</f>
      </c>
      <c s="36" t="s">
        <v>98</v>
      </c>
      <c>
        <f>(M1688*21)/100</f>
      </c>
      <c t="s">
        <v>28</v>
      </c>
    </row>
    <row r="1689" spans="1:5" ht="12.75">
      <c r="A1689" s="35" t="s">
        <v>55</v>
      </c>
      <c r="E1689" s="39" t="s">
        <v>7170</v>
      </c>
    </row>
    <row r="1690" spans="1:5" ht="12.75">
      <c r="A1690" s="35" t="s">
        <v>56</v>
      </c>
      <c r="E1690" s="40" t="s">
        <v>5</v>
      </c>
    </row>
    <row r="1691" spans="1:5" ht="12.75">
      <c r="A1691" t="s">
        <v>57</v>
      </c>
      <c r="E1691" s="39" t="s">
        <v>5</v>
      </c>
    </row>
    <row r="1692" spans="1:16" ht="12.75">
      <c r="A1692" t="s">
        <v>50</v>
      </c>
      <c s="34" t="s">
        <v>3414</v>
      </c>
      <c s="34" t="s">
        <v>7794</v>
      </c>
      <c s="35" t="s">
        <v>5</v>
      </c>
      <c s="6" t="s">
        <v>7172</v>
      </c>
      <c s="36" t="s">
        <v>228</v>
      </c>
      <c s="37">
        <v>3</v>
      </c>
      <c s="36">
        <v>0</v>
      </c>
      <c s="36">
        <f>ROUND(G1692*H1692,6)</f>
      </c>
      <c r="L1692" s="38">
        <v>0</v>
      </c>
      <c s="32">
        <f>ROUND(ROUND(L1692,2)*ROUND(G1692,3),2)</f>
      </c>
      <c s="36" t="s">
        <v>98</v>
      </c>
      <c>
        <f>(M1692*21)/100</f>
      </c>
      <c t="s">
        <v>28</v>
      </c>
    </row>
    <row r="1693" spans="1:5" ht="12.75">
      <c r="A1693" s="35" t="s">
        <v>55</v>
      </c>
      <c r="E1693" s="39" t="s">
        <v>7172</v>
      </c>
    </row>
    <row r="1694" spans="1:5" ht="12.75">
      <c r="A1694" s="35" t="s">
        <v>56</v>
      </c>
      <c r="E1694" s="40" t="s">
        <v>5</v>
      </c>
    </row>
    <row r="1695" spans="1:5" ht="12.75">
      <c r="A1695" t="s">
        <v>57</v>
      </c>
      <c r="E1695" s="39" t="s">
        <v>5</v>
      </c>
    </row>
    <row r="1696" spans="1:16" ht="12.75">
      <c r="A1696" t="s">
        <v>50</v>
      </c>
      <c s="34" t="s">
        <v>3419</v>
      </c>
      <c s="34" t="s">
        <v>7795</v>
      </c>
      <c s="35" t="s">
        <v>5</v>
      </c>
      <c s="6" t="s">
        <v>7796</v>
      </c>
      <c s="36" t="s">
        <v>228</v>
      </c>
      <c s="37">
        <v>2</v>
      </c>
      <c s="36">
        <v>0</v>
      </c>
      <c s="36">
        <f>ROUND(G1696*H1696,6)</f>
      </c>
      <c r="L1696" s="38">
        <v>0</v>
      </c>
      <c s="32">
        <f>ROUND(ROUND(L1696,2)*ROUND(G1696,3),2)</f>
      </c>
      <c s="36" t="s">
        <v>98</v>
      </c>
      <c>
        <f>(M1696*21)/100</f>
      </c>
      <c t="s">
        <v>28</v>
      </c>
    </row>
    <row r="1697" spans="1:5" ht="12.75">
      <c r="A1697" s="35" t="s">
        <v>55</v>
      </c>
      <c r="E1697" s="39" t="s">
        <v>7796</v>
      </c>
    </row>
    <row r="1698" spans="1:5" ht="12.75">
      <c r="A1698" s="35" t="s">
        <v>56</v>
      </c>
      <c r="E1698" s="40" t="s">
        <v>5</v>
      </c>
    </row>
    <row r="1699" spans="1:5" ht="12.75">
      <c r="A1699" t="s">
        <v>57</v>
      </c>
      <c r="E1699" s="39" t="s">
        <v>5</v>
      </c>
    </row>
    <row r="1700" spans="1:16" ht="12.75">
      <c r="A1700" t="s">
        <v>50</v>
      </c>
      <c s="34" t="s">
        <v>3423</v>
      </c>
      <c s="34" t="s">
        <v>7797</v>
      </c>
      <c s="35" t="s">
        <v>5</v>
      </c>
      <c s="6" t="s">
        <v>7188</v>
      </c>
      <c s="36" t="s">
        <v>228</v>
      </c>
      <c s="37">
        <v>4</v>
      </c>
      <c s="36">
        <v>0</v>
      </c>
      <c s="36">
        <f>ROUND(G1700*H1700,6)</f>
      </c>
      <c r="L1700" s="38">
        <v>0</v>
      </c>
      <c s="32">
        <f>ROUND(ROUND(L1700,2)*ROUND(G1700,3),2)</f>
      </c>
      <c s="36" t="s">
        <v>98</v>
      </c>
      <c>
        <f>(M1700*21)/100</f>
      </c>
      <c t="s">
        <v>28</v>
      </c>
    </row>
    <row r="1701" spans="1:5" ht="12.75">
      <c r="A1701" s="35" t="s">
        <v>55</v>
      </c>
      <c r="E1701" s="39" t="s">
        <v>7188</v>
      </c>
    </row>
    <row r="1702" spans="1:5" ht="12.75">
      <c r="A1702" s="35" t="s">
        <v>56</v>
      </c>
      <c r="E1702" s="40" t="s">
        <v>5</v>
      </c>
    </row>
    <row r="1703" spans="1:5" ht="12.75">
      <c r="A1703" t="s">
        <v>57</v>
      </c>
      <c r="E1703" s="39" t="s">
        <v>5</v>
      </c>
    </row>
    <row r="1704" spans="1:16" ht="12.75">
      <c r="A1704" t="s">
        <v>50</v>
      </c>
      <c s="34" t="s">
        <v>1539</v>
      </c>
      <c s="34" t="s">
        <v>7798</v>
      </c>
      <c s="35" t="s">
        <v>5</v>
      </c>
      <c s="6" t="s">
        <v>7523</v>
      </c>
      <c s="36" t="s">
        <v>70</v>
      </c>
      <c s="37">
        <v>1</v>
      </c>
      <c s="36">
        <v>0</v>
      </c>
      <c s="36">
        <f>ROUND(G1704*H1704,6)</f>
      </c>
      <c r="L1704" s="38">
        <v>0</v>
      </c>
      <c s="32">
        <f>ROUND(ROUND(L1704,2)*ROUND(G1704,3),2)</f>
      </c>
      <c s="36" t="s">
        <v>98</v>
      </c>
      <c>
        <f>(M1704*21)/100</f>
      </c>
      <c t="s">
        <v>28</v>
      </c>
    </row>
    <row r="1705" spans="1:5" ht="12.75">
      <c r="A1705" s="35" t="s">
        <v>55</v>
      </c>
      <c r="E1705" s="39" t="s">
        <v>7523</v>
      </c>
    </row>
    <row r="1706" spans="1:5" ht="12.75">
      <c r="A1706" s="35" t="s">
        <v>56</v>
      </c>
      <c r="E1706" s="40" t="s">
        <v>5</v>
      </c>
    </row>
    <row r="1707" spans="1:5" ht="12.75">
      <c r="A1707" t="s">
        <v>57</v>
      </c>
      <c r="E1707" s="39" t="s">
        <v>5</v>
      </c>
    </row>
    <row r="1708" spans="1:16" ht="25.5">
      <c r="A1708" t="s">
        <v>50</v>
      </c>
      <c s="34" t="s">
        <v>3427</v>
      </c>
      <c s="34" t="s">
        <v>7799</v>
      </c>
      <c s="35" t="s">
        <v>5</v>
      </c>
      <c s="6" t="s">
        <v>7525</v>
      </c>
      <c s="36" t="s">
        <v>7206</v>
      </c>
      <c s="37">
        <v>1</v>
      </c>
      <c s="36">
        <v>0</v>
      </c>
      <c s="36">
        <f>ROUND(G1708*H1708,6)</f>
      </c>
      <c r="L1708" s="38">
        <v>0</v>
      </c>
      <c s="32">
        <f>ROUND(ROUND(L1708,2)*ROUND(G1708,3),2)</f>
      </c>
      <c s="36" t="s">
        <v>98</v>
      </c>
      <c>
        <f>(M1708*21)/100</f>
      </c>
      <c t="s">
        <v>28</v>
      </c>
    </row>
    <row r="1709" spans="1:5" ht="25.5">
      <c r="A1709" s="35" t="s">
        <v>55</v>
      </c>
      <c r="E1709" s="39" t="s">
        <v>7525</v>
      </c>
    </row>
    <row r="1710" spans="1:5" ht="12.75">
      <c r="A1710" s="35" t="s">
        <v>56</v>
      </c>
      <c r="E1710" s="40" t="s">
        <v>5</v>
      </c>
    </row>
    <row r="1711" spans="1:5" ht="12.75">
      <c r="A1711" t="s">
        <v>57</v>
      </c>
      <c r="E1711" s="39" t="s">
        <v>5</v>
      </c>
    </row>
    <row r="1712" spans="1:16" ht="12.75">
      <c r="A1712" t="s">
        <v>50</v>
      </c>
      <c s="34" t="s">
        <v>3432</v>
      </c>
      <c s="34" t="s">
        <v>7800</v>
      </c>
      <c s="35" t="s">
        <v>5</v>
      </c>
      <c s="6" t="s">
        <v>7192</v>
      </c>
      <c s="36" t="s">
        <v>70</v>
      </c>
      <c s="37">
        <v>1</v>
      </c>
      <c s="36">
        <v>0</v>
      </c>
      <c s="36">
        <f>ROUND(G1712*H1712,6)</f>
      </c>
      <c r="L1712" s="38">
        <v>0</v>
      </c>
      <c s="32">
        <f>ROUND(ROUND(L1712,2)*ROUND(G1712,3),2)</f>
      </c>
      <c s="36" t="s">
        <v>98</v>
      </c>
      <c>
        <f>(M1712*21)/100</f>
      </c>
      <c t="s">
        <v>28</v>
      </c>
    </row>
    <row r="1713" spans="1:5" ht="12.75">
      <c r="A1713" s="35" t="s">
        <v>55</v>
      </c>
      <c r="E1713" s="39" t="s">
        <v>7192</v>
      </c>
    </row>
    <row r="1714" spans="1:5" ht="12.75">
      <c r="A1714" s="35" t="s">
        <v>56</v>
      </c>
      <c r="E1714" s="40" t="s">
        <v>5</v>
      </c>
    </row>
    <row r="1715" spans="1:5" ht="12.75">
      <c r="A1715" t="s">
        <v>57</v>
      </c>
      <c r="E1715" s="39" t="s">
        <v>5</v>
      </c>
    </row>
    <row r="1716" spans="1:16" ht="12.75">
      <c r="A1716" t="s">
        <v>50</v>
      </c>
      <c s="34" t="s">
        <v>3437</v>
      </c>
      <c s="34" t="s">
        <v>7801</v>
      </c>
      <c s="35" t="s">
        <v>5</v>
      </c>
      <c s="6" t="s">
        <v>7199</v>
      </c>
      <c s="36" t="s">
        <v>7195</v>
      </c>
      <c s="37">
        <v>24</v>
      </c>
      <c s="36">
        <v>0</v>
      </c>
      <c s="36">
        <f>ROUND(G1716*H1716,6)</f>
      </c>
      <c r="L1716" s="38">
        <v>0</v>
      </c>
      <c s="32">
        <f>ROUND(ROUND(L1716,2)*ROUND(G1716,3),2)</f>
      </c>
      <c s="36" t="s">
        <v>98</v>
      </c>
      <c>
        <f>(M1716*21)/100</f>
      </c>
      <c t="s">
        <v>28</v>
      </c>
    </row>
    <row r="1717" spans="1:5" ht="12.75">
      <c r="A1717" s="35" t="s">
        <v>55</v>
      </c>
      <c r="E1717" s="39" t="s">
        <v>7199</v>
      </c>
    </row>
    <row r="1718" spans="1:5" ht="12.75">
      <c r="A1718" s="35" t="s">
        <v>56</v>
      </c>
      <c r="E1718" s="40" t="s">
        <v>5</v>
      </c>
    </row>
    <row r="1719" spans="1:5" ht="12.75">
      <c r="A1719" t="s">
        <v>57</v>
      </c>
      <c r="E1719" s="39" t="s">
        <v>5</v>
      </c>
    </row>
    <row r="1720" spans="1:16" ht="12.75">
      <c r="A1720" t="s">
        <v>50</v>
      </c>
      <c s="34" t="s">
        <v>3441</v>
      </c>
      <c s="34" t="s">
        <v>7802</v>
      </c>
      <c s="35" t="s">
        <v>5</v>
      </c>
      <c s="6" t="s">
        <v>7201</v>
      </c>
      <c s="36" t="s">
        <v>7195</v>
      </c>
      <c s="37">
        <v>12</v>
      </c>
      <c s="36">
        <v>0</v>
      </c>
      <c s="36">
        <f>ROUND(G1720*H1720,6)</f>
      </c>
      <c r="L1720" s="38">
        <v>0</v>
      </c>
      <c s="32">
        <f>ROUND(ROUND(L1720,2)*ROUND(G1720,3),2)</f>
      </c>
      <c s="36" t="s">
        <v>98</v>
      </c>
      <c>
        <f>(M1720*21)/100</f>
      </c>
      <c t="s">
        <v>28</v>
      </c>
    </row>
    <row r="1721" spans="1:5" ht="12.75">
      <c r="A1721" s="35" t="s">
        <v>55</v>
      </c>
      <c r="E1721" s="39" t="s">
        <v>7201</v>
      </c>
    </row>
    <row r="1722" spans="1:5" ht="12.75">
      <c r="A1722" s="35" t="s">
        <v>56</v>
      </c>
      <c r="E1722" s="40" t="s">
        <v>5</v>
      </c>
    </row>
    <row r="1723" spans="1:5" ht="12.75">
      <c r="A1723" t="s">
        <v>57</v>
      </c>
      <c r="E1723" s="39" t="s">
        <v>5</v>
      </c>
    </row>
    <row r="1724" spans="1:16" ht="12.75">
      <c r="A1724" t="s">
        <v>50</v>
      </c>
      <c s="34" t="s">
        <v>3445</v>
      </c>
      <c s="34" t="s">
        <v>7803</v>
      </c>
      <c s="35" t="s">
        <v>5</v>
      </c>
      <c s="6" t="s">
        <v>7203</v>
      </c>
      <c s="36" t="s">
        <v>7195</v>
      </c>
      <c s="37">
        <v>30</v>
      </c>
      <c s="36">
        <v>0</v>
      </c>
      <c s="36">
        <f>ROUND(G1724*H1724,6)</f>
      </c>
      <c r="L1724" s="38">
        <v>0</v>
      </c>
      <c s="32">
        <f>ROUND(ROUND(L1724,2)*ROUND(G1724,3),2)</f>
      </c>
      <c s="36" t="s">
        <v>98</v>
      </c>
      <c>
        <f>(M1724*21)/100</f>
      </c>
      <c t="s">
        <v>28</v>
      </c>
    </row>
    <row r="1725" spans="1:5" ht="12.75">
      <c r="A1725" s="35" t="s">
        <v>55</v>
      </c>
      <c r="E1725" s="39" t="s">
        <v>7203</v>
      </c>
    </row>
    <row r="1726" spans="1:5" ht="12.75">
      <c r="A1726" s="35" t="s">
        <v>56</v>
      </c>
      <c r="E1726" s="40" t="s">
        <v>5</v>
      </c>
    </row>
    <row r="1727" spans="1:5" ht="12.75">
      <c r="A1727" t="s">
        <v>57</v>
      </c>
      <c r="E1727" s="39" t="s">
        <v>5</v>
      </c>
    </row>
    <row r="1728" spans="1:16" ht="12.75">
      <c r="A1728" t="s">
        <v>50</v>
      </c>
      <c s="34" t="s">
        <v>3449</v>
      </c>
      <c s="34" t="s">
        <v>7804</v>
      </c>
      <c s="35" t="s">
        <v>5</v>
      </c>
      <c s="6" t="s">
        <v>7205</v>
      </c>
      <c s="36" t="s">
        <v>7206</v>
      </c>
      <c s="37">
        <v>1</v>
      </c>
      <c s="36">
        <v>0</v>
      </c>
      <c s="36">
        <f>ROUND(G1728*H1728,6)</f>
      </c>
      <c r="L1728" s="38">
        <v>0</v>
      </c>
      <c s="32">
        <f>ROUND(ROUND(L1728,2)*ROUND(G1728,3),2)</f>
      </c>
      <c s="36" t="s">
        <v>98</v>
      </c>
      <c>
        <f>(M1728*21)/100</f>
      </c>
      <c t="s">
        <v>28</v>
      </c>
    </row>
    <row r="1729" spans="1:5" ht="12.75">
      <c r="A1729" s="35" t="s">
        <v>55</v>
      </c>
      <c r="E1729" s="39" t="s">
        <v>7205</v>
      </c>
    </row>
    <row r="1730" spans="1:5" ht="12.75">
      <c r="A1730" s="35" t="s">
        <v>56</v>
      </c>
      <c r="E1730" s="40" t="s">
        <v>5</v>
      </c>
    </row>
    <row r="1731" spans="1:5" ht="12.75">
      <c r="A1731" t="s">
        <v>57</v>
      </c>
      <c r="E1731" s="39" t="s">
        <v>5</v>
      </c>
    </row>
    <row r="1732" spans="1:16" ht="12.75">
      <c r="A1732" t="s">
        <v>50</v>
      </c>
      <c s="34" t="s">
        <v>3453</v>
      </c>
      <c s="34" t="s">
        <v>7805</v>
      </c>
      <c s="35" t="s">
        <v>5</v>
      </c>
      <c s="6" t="s">
        <v>7208</v>
      </c>
      <c s="36" t="s">
        <v>7206</v>
      </c>
      <c s="37">
        <v>1</v>
      </c>
      <c s="36">
        <v>0</v>
      </c>
      <c s="36">
        <f>ROUND(G1732*H1732,6)</f>
      </c>
      <c r="L1732" s="38">
        <v>0</v>
      </c>
      <c s="32">
        <f>ROUND(ROUND(L1732,2)*ROUND(G1732,3),2)</f>
      </c>
      <c s="36" t="s">
        <v>98</v>
      </c>
      <c>
        <f>(M1732*21)/100</f>
      </c>
      <c t="s">
        <v>28</v>
      </c>
    </row>
    <row r="1733" spans="1:5" ht="12.75">
      <c r="A1733" s="35" t="s">
        <v>55</v>
      </c>
      <c r="E1733" s="39" t="s">
        <v>7208</v>
      </c>
    </row>
    <row r="1734" spans="1:5" ht="12.75">
      <c r="A1734" s="35" t="s">
        <v>56</v>
      </c>
      <c r="E1734" s="40" t="s">
        <v>5</v>
      </c>
    </row>
    <row r="1735" spans="1:5" ht="12.75">
      <c r="A1735" t="s">
        <v>57</v>
      </c>
      <c r="E1735" s="39" t="s">
        <v>5</v>
      </c>
    </row>
    <row r="1736" spans="1:16" ht="25.5">
      <c r="A1736" t="s">
        <v>50</v>
      </c>
      <c s="34" t="s">
        <v>3457</v>
      </c>
      <c s="34" t="s">
        <v>7806</v>
      </c>
      <c s="35" t="s">
        <v>5</v>
      </c>
      <c s="6" t="s">
        <v>7210</v>
      </c>
      <c s="36" t="s">
        <v>70</v>
      </c>
      <c s="37">
        <v>4</v>
      </c>
      <c s="36">
        <v>0</v>
      </c>
      <c s="36">
        <f>ROUND(G1736*H1736,6)</f>
      </c>
      <c r="L1736" s="38">
        <v>0</v>
      </c>
      <c s="32">
        <f>ROUND(ROUND(L1736,2)*ROUND(G1736,3),2)</f>
      </c>
      <c s="36" t="s">
        <v>98</v>
      </c>
      <c>
        <f>(M1736*21)/100</f>
      </c>
      <c t="s">
        <v>28</v>
      </c>
    </row>
    <row r="1737" spans="1:5" ht="25.5">
      <c r="A1737" s="35" t="s">
        <v>55</v>
      </c>
      <c r="E1737" s="39" t="s">
        <v>7210</v>
      </c>
    </row>
    <row r="1738" spans="1:5" ht="12.75">
      <c r="A1738" s="35" t="s">
        <v>56</v>
      </c>
      <c r="E1738" s="40" t="s">
        <v>5</v>
      </c>
    </row>
    <row r="1739" spans="1:5" ht="12.75">
      <c r="A1739" t="s">
        <v>57</v>
      </c>
      <c r="E1739" s="39" t="s">
        <v>5</v>
      </c>
    </row>
    <row r="1740" spans="1:13" ht="12.75">
      <c r="A1740" t="s">
        <v>47</v>
      </c>
      <c r="C1740" s="31" t="s">
        <v>7807</v>
      </c>
      <c r="E1740" s="33" t="s">
        <v>7808</v>
      </c>
      <c r="J1740" s="32">
        <f>0</f>
      </c>
      <c s="32">
        <f>0</f>
      </c>
      <c s="32">
        <f>0+L1741+L1745+L1749+L1753+L1757+L1761</f>
      </c>
      <c s="32">
        <f>0+M1741+M1745+M1749+M1753+M1757+M1761</f>
      </c>
    </row>
    <row r="1741" spans="1:16" ht="25.5">
      <c r="A1741" t="s">
        <v>50</v>
      </c>
      <c s="34" t="s">
        <v>3460</v>
      </c>
      <c s="34" t="s">
        <v>7809</v>
      </c>
      <c s="35" t="s">
        <v>5</v>
      </c>
      <c s="6" t="s">
        <v>7265</v>
      </c>
      <c s="36" t="s">
        <v>228</v>
      </c>
      <c s="37">
        <v>1</v>
      </c>
      <c s="36">
        <v>0</v>
      </c>
      <c s="36">
        <f>ROUND(G1741*H1741,6)</f>
      </c>
      <c r="L1741" s="38">
        <v>0</v>
      </c>
      <c s="32">
        <f>ROUND(ROUND(L1741,2)*ROUND(G1741,3),2)</f>
      </c>
      <c s="36" t="s">
        <v>98</v>
      </c>
      <c>
        <f>(M1741*21)/100</f>
      </c>
      <c t="s">
        <v>28</v>
      </c>
    </row>
    <row r="1742" spans="1:5" ht="25.5">
      <c r="A1742" s="35" t="s">
        <v>55</v>
      </c>
      <c r="E1742" s="39" t="s">
        <v>7265</v>
      </c>
    </row>
    <row r="1743" spans="1:5" ht="12.75">
      <c r="A1743" s="35" t="s">
        <v>56</v>
      </c>
      <c r="E1743" s="40" t="s">
        <v>5</v>
      </c>
    </row>
    <row r="1744" spans="1:5" ht="12.75">
      <c r="A1744" t="s">
        <v>57</v>
      </c>
      <c r="E1744" s="39" t="s">
        <v>5</v>
      </c>
    </row>
    <row r="1745" spans="1:16" ht="12.75">
      <c r="A1745" t="s">
        <v>50</v>
      </c>
      <c s="34" t="s">
        <v>3464</v>
      </c>
      <c s="34" t="s">
        <v>7810</v>
      </c>
      <c s="35" t="s">
        <v>5</v>
      </c>
      <c s="6" t="s">
        <v>7811</v>
      </c>
      <c s="36" t="s">
        <v>228</v>
      </c>
      <c s="37">
        <v>1</v>
      </c>
      <c s="36">
        <v>0</v>
      </c>
      <c s="36">
        <f>ROUND(G1745*H1745,6)</f>
      </c>
      <c r="L1745" s="38">
        <v>0</v>
      </c>
      <c s="32">
        <f>ROUND(ROUND(L1745,2)*ROUND(G1745,3),2)</f>
      </c>
      <c s="36" t="s">
        <v>98</v>
      </c>
      <c>
        <f>(M1745*21)/100</f>
      </c>
      <c t="s">
        <v>28</v>
      </c>
    </row>
    <row r="1746" spans="1:5" ht="12.75">
      <c r="A1746" s="35" t="s">
        <v>55</v>
      </c>
      <c r="E1746" s="39" t="s">
        <v>7811</v>
      </c>
    </row>
    <row r="1747" spans="1:5" ht="12.75">
      <c r="A1747" s="35" t="s">
        <v>56</v>
      </c>
      <c r="E1747" s="40" t="s">
        <v>5</v>
      </c>
    </row>
    <row r="1748" spans="1:5" ht="12.75">
      <c r="A1748" t="s">
        <v>57</v>
      </c>
      <c r="E1748" s="39" t="s">
        <v>5</v>
      </c>
    </row>
    <row r="1749" spans="1:16" ht="12.75">
      <c r="A1749" t="s">
        <v>50</v>
      </c>
      <c s="34" t="s">
        <v>3467</v>
      </c>
      <c s="34" t="s">
        <v>7812</v>
      </c>
      <c s="35" t="s">
        <v>5</v>
      </c>
      <c s="6" t="s">
        <v>7268</v>
      </c>
      <c s="36" t="s">
        <v>228</v>
      </c>
      <c s="37">
        <v>1</v>
      </c>
      <c s="36">
        <v>0</v>
      </c>
      <c s="36">
        <f>ROUND(G1749*H1749,6)</f>
      </c>
      <c r="L1749" s="38">
        <v>0</v>
      </c>
      <c s="32">
        <f>ROUND(ROUND(L1749,2)*ROUND(G1749,3),2)</f>
      </c>
      <c s="36" t="s">
        <v>98</v>
      </c>
      <c>
        <f>(M1749*21)/100</f>
      </c>
      <c t="s">
        <v>28</v>
      </c>
    </row>
    <row r="1750" spans="1:5" ht="12.75">
      <c r="A1750" s="35" t="s">
        <v>55</v>
      </c>
      <c r="E1750" s="39" t="s">
        <v>7268</v>
      </c>
    </row>
    <row r="1751" spans="1:5" ht="12.75">
      <c r="A1751" s="35" t="s">
        <v>56</v>
      </c>
      <c r="E1751" s="40" t="s">
        <v>5</v>
      </c>
    </row>
    <row r="1752" spans="1:5" ht="12.75">
      <c r="A1752" t="s">
        <v>57</v>
      </c>
      <c r="E1752" s="39" t="s">
        <v>5</v>
      </c>
    </row>
    <row r="1753" spans="1:16" ht="12.75">
      <c r="A1753" t="s">
        <v>50</v>
      </c>
      <c s="34" t="s">
        <v>3471</v>
      </c>
      <c s="34" t="s">
        <v>7813</v>
      </c>
      <c s="35" t="s">
        <v>5</v>
      </c>
      <c s="6" t="s">
        <v>7222</v>
      </c>
      <c s="36" t="s">
        <v>7195</v>
      </c>
      <c s="37">
        <v>8</v>
      </c>
      <c s="36">
        <v>0</v>
      </c>
      <c s="36">
        <f>ROUND(G1753*H1753,6)</f>
      </c>
      <c r="L1753" s="38">
        <v>0</v>
      </c>
      <c s="32">
        <f>ROUND(ROUND(L1753,2)*ROUND(G1753,3),2)</f>
      </c>
      <c s="36" t="s">
        <v>98</v>
      </c>
      <c>
        <f>(M1753*21)/100</f>
      </c>
      <c t="s">
        <v>28</v>
      </c>
    </row>
    <row r="1754" spans="1:5" ht="12.75">
      <c r="A1754" s="35" t="s">
        <v>55</v>
      </c>
      <c r="E1754" s="39" t="s">
        <v>7222</v>
      </c>
    </row>
    <row r="1755" spans="1:5" ht="12.75">
      <c r="A1755" s="35" t="s">
        <v>56</v>
      </c>
      <c r="E1755" s="40" t="s">
        <v>5</v>
      </c>
    </row>
    <row r="1756" spans="1:5" ht="12.75">
      <c r="A1756" t="s">
        <v>57</v>
      </c>
      <c r="E1756" s="39" t="s">
        <v>5</v>
      </c>
    </row>
    <row r="1757" spans="1:16" ht="12.75">
      <c r="A1757" t="s">
        <v>50</v>
      </c>
      <c s="34" t="s">
        <v>3475</v>
      </c>
      <c s="34" t="s">
        <v>7814</v>
      </c>
      <c s="35" t="s">
        <v>5</v>
      </c>
      <c s="6" t="s">
        <v>7273</v>
      </c>
      <c s="36" t="s">
        <v>7195</v>
      </c>
      <c s="37">
        <v>2</v>
      </c>
      <c s="36">
        <v>0</v>
      </c>
      <c s="36">
        <f>ROUND(G1757*H1757,6)</f>
      </c>
      <c r="L1757" s="38">
        <v>0</v>
      </c>
      <c s="32">
        <f>ROUND(ROUND(L1757,2)*ROUND(G1757,3),2)</f>
      </c>
      <c s="36" t="s">
        <v>98</v>
      </c>
      <c>
        <f>(M1757*21)/100</f>
      </c>
      <c t="s">
        <v>28</v>
      </c>
    </row>
    <row r="1758" spans="1:5" ht="12.75">
      <c r="A1758" s="35" t="s">
        <v>55</v>
      </c>
      <c r="E1758" s="39" t="s">
        <v>7273</v>
      </c>
    </row>
    <row r="1759" spans="1:5" ht="12.75">
      <c r="A1759" s="35" t="s">
        <v>56</v>
      </c>
      <c r="E1759" s="40" t="s">
        <v>5</v>
      </c>
    </row>
    <row r="1760" spans="1:5" ht="12.75">
      <c r="A1760" t="s">
        <v>57</v>
      </c>
      <c r="E1760" s="39" t="s">
        <v>5</v>
      </c>
    </row>
    <row r="1761" spans="1:16" ht="25.5">
      <c r="A1761" t="s">
        <v>50</v>
      </c>
      <c s="34" t="s">
        <v>3479</v>
      </c>
      <c s="34" t="s">
        <v>7815</v>
      </c>
      <c s="35" t="s">
        <v>5</v>
      </c>
      <c s="6" t="s">
        <v>7226</v>
      </c>
      <c s="36" t="s">
        <v>228</v>
      </c>
      <c s="37">
        <v>1</v>
      </c>
      <c s="36">
        <v>0</v>
      </c>
      <c s="36">
        <f>ROUND(G1761*H1761,6)</f>
      </c>
      <c r="L1761" s="38">
        <v>0</v>
      </c>
      <c s="32">
        <f>ROUND(ROUND(L1761,2)*ROUND(G1761,3),2)</f>
      </c>
      <c s="36" t="s">
        <v>98</v>
      </c>
      <c>
        <f>(M1761*21)/100</f>
      </c>
      <c t="s">
        <v>28</v>
      </c>
    </row>
    <row r="1762" spans="1:5" ht="25.5">
      <c r="A1762" s="35" t="s">
        <v>55</v>
      </c>
      <c r="E1762" s="39" t="s">
        <v>7226</v>
      </c>
    </row>
    <row r="1763" spans="1:5" ht="12.75">
      <c r="A1763" s="35" t="s">
        <v>56</v>
      </c>
      <c r="E1763" s="40" t="s">
        <v>5</v>
      </c>
    </row>
    <row r="1764" spans="1:5" ht="12.75">
      <c r="A1764" t="s">
        <v>57</v>
      </c>
      <c r="E1764" s="39" t="s">
        <v>5</v>
      </c>
    </row>
    <row r="1765" spans="1:13" ht="12.75">
      <c r="A1765" t="s">
        <v>47</v>
      </c>
      <c r="C1765" s="31" t="s">
        <v>7816</v>
      </c>
      <c r="E1765" s="33" t="s">
        <v>7817</v>
      </c>
      <c r="J1765" s="32">
        <f>0</f>
      </c>
      <c s="32">
        <f>0</f>
      </c>
      <c s="32">
        <f>0+L1766+L1770+L1774+L1778+L1782+L1786+L1790</f>
      </c>
      <c s="32">
        <f>0+M1766+M1770+M1774+M1778+M1782+M1786+M1790</f>
      </c>
    </row>
    <row r="1766" spans="1:16" ht="25.5">
      <c r="A1766" t="s">
        <v>50</v>
      </c>
      <c s="34" t="s">
        <v>3483</v>
      </c>
      <c s="34" t="s">
        <v>7818</v>
      </c>
      <c s="35" t="s">
        <v>5</v>
      </c>
      <c s="6" t="s">
        <v>7819</v>
      </c>
      <c s="36" t="s">
        <v>228</v>
      </c>
      <c s="37">
        <v>1</v>
      </c>
      <c s="36">
        <v>0</v>
      </c>
      <c s="36">
        <f>ROUND(G1766*H1766,6)</f>
      </c>
      <c r="L1766" s="38">
        <v>0</v>
      </c>
      <c s="32">
        <f>ROUND(ROUND(L1766,2)*ROUND(G1766,3),2)</f>
      </c>
      <c s="36" t="s">
        <v>98</v>
      </c>
      <c>
        <f>(M1766*21)/100</f>
      </c>
      <c t="s">
        <v>28</v>
      </c>
    </row>
    <row r="1767" spans="1:5" ht="25.5">
      <c r="A1767" s="35" t="s">
        <v>55</v>
      </c>
      <c r="E1767" s="39" t="s">
        <v>7819</v>
      </c>
    </row>
    <row r="1768" spans="1:5" ht="12.75">
      <c r="A1768" s="35" t="s">
        <v>56</v>
      </c>
      <c r="E1768" s="40" t="s">
        <v>5</v>
      </c>
    </row>
    <row r="1769" spans="1:5" ht="12.75">
      <c r="A1769" t="s">
        <v>57</v>
      </c>
      <c r="E1769" s="39" t="s">
        <v>5</v>
      </c>
    </row>
    <row r="1770" spans="1:16" ht="25.5">
      <c r="A1770" t="s">
        <v>50</v>
      </c>
      <c s="34" t="s">
        <v>3486</v>
      </c>
      <c s="34" t="s">
        <v>7820</v>
      </c>
      <c s="35" t="s">
        <v>5</v>
      </c>
      <c s="6" t="s">
        <v>7216</v>
      </c>
      <c s="36" t="s">
        <v>228</v>
      </c>
      <c s="37">
        <v>1</v>
      </c>
      <c s="36">
        <v>0</v>
      </c>
      <c s="36">
        <f>ROUND(G1770*H1770,6)</f>
      </c>
      <c r="L1770" s="38">
        <v>0</v>
      </c>
      <c s="32">
        <f>ROUND(ROUND(L1770,2)*ROUND(G1770,3),2)</f>
      </c>
      <c s="36" t="s">
        <v>98</v>
      </c>
      <c>
        <f>(M1770*21)/100</f>
      </c>
      <c t="s">
        <v>28</v>
      </c>
    </row>
    <row r="1771" spans="1:5" ht="25.5">
      <c r="A1771" s="35" t="s">
        <v>55</v>
      </c>
      <c r="E1771" s="39" t="s">
        <v>7216</v>
      </c>
    </row>
    <row r="1772" spans="1:5" ht="12.75">
      <c r="A1772" s="35" t="s">
        <v>56</v>
      </c>
      <c r="E1772" s="40" t="s">
        <v>5</v>
      </c>
    </row>
    <row r="1773" spans="1:5" ht="12.75">
      <c r="A1773" t="s">
        <v>57</v>
      </c>
      <c r="E1773" s="39" t="s">
        <v>5</v>
      </c>
    </row>
    <row r="1774" spans="1:16" ht="12.75">
      <c r="A1774" t="s">
        <v>50</v>
      </c>
      <c s="34" t="s">
        <v>3490</v>
      </c>
      <c s="34" t="s">
        <v>7821</v>
      </c>
      <c s="35" t="s">
        <v>5</v>
      </c>
      <c s="6" t="s">
        <v>7822</v>
      </c>
      <c s="36" t="s">
        <v>228</v>
      </c>
      <c s="37">
        <v>1</v>
      </c>
      <c s="36">
        <v>0</v>
      </c>
      <c s="36">
        <f>ROUND(G1774*H1774,6)</f>
      </c>
      <c r="L1774" s="38">
        <v>0</v>
      </c>
      <c s="32">
        <f>ROUND(ROUND(L1774,2)*ROUND(G1774,3),2)</f>
      </c>
      <c s="36" t="s">
        <v>98</v>
      </c>
      <c>
        <f>(M1774*21)/100</f>
      </c>
      <c t="s">
        <v>28</v>
      </c>
    </row>
    <row r="1775" spans="1:5" ht="12.75">
      <c r="A1775" s="35" t="s">
        <v>55</v>
      </c>
      <c r="E1775" s="39" t="s">
        <v>7822</v>
      </c>
    </row>
    <row r="1776" spans="1:5" ht="12.75">
      <c r="A1776" s="35" t="s">
        <v>56</v>
      </c>
      <c r="E1776" s="40" t="s">
        <v>5</v>
      </c>
    </row>
    <row r="1777" spans="1:5" ht="12.75">
      <c r="A1777" t="s">
        <v>57</v>
      </c>
      <c r="E1777" s="39" t="s">
        <v>5</v>
      </c>
    </row>
    <row r="1778" spans="1:16" ht="25.5">
      <c r="A1778" t="s">
        <v>50</v>
      </c>
      <c s="34" t="s">
        <v>3494</v>
      </c>
      <c s="34" t="s">
        <v>7823</v>
      </c>
      <c s="35" t="s">
        <v>5</v>
      </c>
      <c s="6" t="s">
        <v>7250</v>
      </c>
      <c s="36" t="s">
        <v>228</v>
      </c>
      <c s="37">
        <v>1</v>
      </c>
      <c s="36">
        <v>0</v>
      </c>
      <c s="36">
        <f>ROUND(G1778*H1778,6)</f>
      </c>
      <c r="L1778" s="38">
        <v>0</v>
      </c>
      <c s="32">
        <f>ROUND(ROUND(L1778,2)*ROUND(G1778,3),2)</f>
      </c>
      <c s="36" t="s">
        <v>98</v>
      </c>
      <c>
        <f>(M1778*21)/100</f>
      </c>
      <c t="s">
        <v>28</v>
      </c>
    </row>
    <row r="1779" spans="1:5" ht="25.5">
      <c r="A1779" s="35" t="s">
        <v>55</v>
      </c>
      <c r="E1779" s="39" t="s">
        <v>7250</v>
      </c>
    </row>
    <row r="1780" spans="1:5" ht="12.75">
      <c r="A1780" s="35" t="s">
        <v>56</v>
      </c>
      <c r="E1780" s="40" t="s">
        <v>5</v>
      </c>
    </row>
    <row r="1781" spans="1:5" ht="12.75">
      <c r="A1781" t="s">
        <v>57</v>
      </c>
      <c r="E1781" s="39" t="s">
        <v>5</v>
      </c>
    </row>
    <row r="1782" spans="1:16" ht="12.75">
      <c r="A1782" t="s">
        <v>50</v>
      </c>
      <c s="34" t="s">
        <v>3498</v>
      </c>
      <c s="34" t="s">
        <v>7824</v>
      </c>
      <c s="35" t="s">
        <v>5</v>
      </c>
      <c s="6" t="s">
        <v>7222</v>
      </c>
      <c s="36" t="s">
        <v>7195</v>
      </c>
      <c s="37">
        <v>25</v>
      </c>
      <c s="36">
        <v>0</v>
      </c>
      <c s="36">
        <f>ROUND(G1782*H1782,6)</f>
      </c>
      <c r="L1782" s="38">
        <v>0</v>
      </c>
      <c s="32">
        <f>ROUND(ROUND(L1782,2)*ROUND(G1782,3),2)</f>
      </c>
      <c s="36" t="s">
        <v>98</v>
      </c>
      <c>
        <f>(M1782*21)/100</f>
      </c>
      <c t="s">
        <v>28</v>
      </c>
    </row>
    <row r="1783" spans="1:5" ht="12.75">
      <c r="A1783" s="35" t="s">
        <v>55</v>
      </c>
      <c r="E1783" s="39" t="s">
        <v>7222</v>
      </c>
    </row>
    <row r="1784" spans="1:5" ht="12.75">
      <c r="A1784" s="35" t="s">
        <v>56</v>
      </c>
      <c r="E1784" s="40" t="s">
        <v>5</v>
      </c>
    </row>
    <row r="1785" spans="1:5" ht="12.75">
      <c r="A1785" t="s">
        <v>57</v>
      </c>
      <c r="E1785" s="39" t="s">
        <v>5</v>
      </c>
    </row>
    <row r="1786" spans="1:16" ht="12.75">
      <c r="A1786" t="s">
        <v>50</v>
      </c>
      <c s="34" t="s">
        <v>3502</v>
      </c>
      <c s="34" t="s">
        <v>7825</v>
      </c>
      <c s="35" t="s">
        <v>5</v>
      </c>
      <c s="6" t="s">
        <v>7224</v>
      </c>
      <c s="36" t="s">
        <v>7195</v>
      </c>
      <c s="37">
        <v>1</v>
      </c>
      <c s="36">
        <v>0</v>
      </c>
      <c s="36">
        <f>ROUND(G1786*H1786,6)</f>
      </c>
      <c r="L1786" s="38">
        <v>0</v>
      </c>
      <c s="32">
        <f>ROUND(ROUND(L1786,2)*ROUND(G1786,3),2)</f>
      </c>
      <c s="36" t="s">
        <v>98</v>
      </c>
      <c>
        <f>(M1786*21)/100</f>
      </c>
      <c t="s">
        <v>28</v>
      </c>
    </row>
    <row r="1787" spans="1:5" ht="12.75">
      <c r="A1787" s="35" t="s">
        <v>55</v>
      </c>
      <c r="E1787" s="39" t="s">
        <v>7224</v>
      </c>
    </row>
    <row r="1788" spans="1:5" ht="12.75">
      <c r="A1788" s="35" t="s">
        <v>56</v>
      </c>
      <c r="E1788" s="40" t="s">
        <v>5</v>
      </c>
    </row>
    <row r="1789" spans="1:5" ht="12.75">
      <c r="A1789" t="s">
        <v>57</v>
      </c>
      <c r="E1789" s="39" t="s">
        <v>5</v>
      </c>
    </row>
    <row r="1790" spans="1:16" ht="25.5">
      <c r="A1790" t="s">
        <v>50</v>
      </c>
      <c s="34" t="s">
        <v>3506</v>
      </c>
      <c s="34" t="s">
        <v>7826</v>
      </c>
      <c s="35" t="s">
        <v>5</v>
      </c>
      <c s="6" t="s">
        <v>7226</v>
      </c>
      <c s="36" t="s">
        <v>228</v>
      </c>
      <c s="37">
        <v>1</v>
      </c>
      <c s="36">
        <v>0</v>
      </c>
      <c s="36">
        <f>ROUND(G1790*H1790,6)</f>
      </c>
      <c r="L1790" s="38">
        <v>0</v>
      </c>
      <c s="32">
        <f>ROUND(ROUND(L1790,2)*ROUND(G1790,3),2)</f>
      </c>
      <c s="36" t="s">
        <v>98</v>
      </c>
      <c>
        <f>(M1790*21)/100</f>
      </c>
      <c t="s">
        <v>28</v>
      </c>
    </row>
    <row r="1791" spans="1:5" ht="25.5">
      <c r="A1791" s="35" t="s">
        <v>55</v>
      </c>
      <c r="E1791" s="39" t="s">
        <v>7226</v>
      </c>
    </row>
    <row r="1792" spans="1:5" ht="12.75">
      <c r="A1792" s="35" t="s">
        <v>56</v>
      </c>
      <c r="E1792" s="40" t="s">
        <v>5</v>
      </c>
    </row>
    <row r="1793" spans="1:5" ht="12.75">
      <c r="A1793" t="s">
        <v>57</v>
      </c>
      <c r="E1793" s="39" t="s">
        <v>5</v>
      </c>
    </row>
    <row r="1794" spans="1:13" ht="12.75">
      <c r="A1794" t="s">
        <v>47</v>
      </c>
      <c r="C1794" s="31" t="s">
        <v>7827</v>
      </c>
      <c r="E1794" s="33" t="s">
        <v>7828</v>
      </c>
      <c r="J1794" s="32">
        <f>0</f>
      </c>
      <c s="32">
        <f>0</f>
      </c>
      <c s="32">
        <f>0+L1795+L1799+L1803+L1807+L1811+L1815+L1819</f>
      </c>
      <c s="32">
        <f>0+M1795+M1799+M1803+M1807+M1811+M1815+M1819</f>
      </c>
    </row>
    <row r="1795" spans="1:16" ht="25.5">
      <c r="A1795" t="s">
        <v>50</v>
      </c>
      <c s="34" t="s">
        <v>3509</v>
      </c>
      <c s="34" t="s">
        <v>7829</v>
      </c>
      <c s="35" t="s">
        <v>5</v>
      </c>
      <c s="6" t="s">
        <v>7613</v>
      </c>
      <c s="36" t="s">
        <v>228</v>
      </c>
      <c s="37">
        <v>1</v>
      </c>
      <c s="36">
        <v>0</v>
      </c>
      <c s="36">
        <f>ROUND(G1795*H1795,6)</f>
      </c>
      <c r="L1795" s="38">
        <v>0</v>
      </c>
      <c s="32">
        <f>ROUND(ROUND(L1795,2)*ROUND(G1795,3),2)</f>
      </c>
      <c s="36" t="s">
        <v>98</v>
      </c>
      <c>
        <f>(M1795*21)/100</f>
      </c>
      <c t="s">
        <v>28</v>
      </c>
    </row>
    <row r="1796" spans="1:5" ht="25.5">
      <c r="A1796" s="35" t="s">
        <v>55</v>
      </c>
      <c r="E1796" s="39" t="s">
        <v>7613</v>
      </c>
    </row>
    <row r="1797" spans="1:5" ht="12.75">
      <c r="A1797" s="35" t="s">
        <v>56</v>
      </c>
      <c r="E1797" s="40" t="s">
        <v>5</v>
      </c>
    </row>
    <row r="1798" spans="1:5" ht="12.75">
      <c r="A1798" t="s">
        <v>57</v>
      </c>
      <c r="E1798" s="39" t="s">
        <v>5</v>
      </c>
    </row>
    <row r="1799" spans="1:16" ht="25.5">
      <c r="A1799" t="s">
        <v>50</v>
      </c>
      <c s="34" t="s">
        <v>1542</v>
      </c>
      <c s="34" t="s">
        <v>7830</v>
      </c>
      <c s="35" t="s">
        <v>5</v>
      </c>
      <c s="6" t="s">
        <v>7216</v>
      </c>
      <c s="36" t="s">
        <v>228</v>
      </c>
      <c s="37">
        <v>1</v>
      </c>
      <c s="36">
        <v>0</v>
      </c>
      <c s="36">
        <f>ROUND(G1799*H1799,6)</f>
      </c>
      <c r="L1799" s="38">
        <v>0</v>
      </c>
      <c s="32">
        <f>ROUND(ROUND(L1799,2)*ROUND(G1799,3),2)</f>
      </c>
      <c s="36" t="s">
        <v>98</v>
      </c>
      <c>
        <f>(M1799*21)/100</f>
      </c>
      <c t="s">
        <v>28</v>
      </c>
    </row>
    <row r="1800" spans="1:5" ht="25.5">
      <c r="A1800" s="35" t="s">
        <v>55</v>
      </c>
      <c r="E1800" s="39" t="s">
        <v>7216</v>
      </c>
    </row>
    <row r="1801" spans="1:5" ht="12.75">
      <c r="A1801" s="35" t="s">
        <v>56</v>
      </c>
      <c r="E1801" s="40" t="s">
        <v>5</v>
      </c>
    </row>
    <row r="1802" spans="1:5" ht="12.75">
      <c r="A1802" t="s">
        <v>57</v>
      </c>
      <c r="E1802" s="39" t="s">
        <v>5</v>
      </c>
    </row>
    <row r="1803" spans="1:16" ht="12.75">
      <c r="A1803" t="s">
        <v>50</v>
      </c>
      <c s="34" t="s">
        <v>3513</v>
      </c>
      <c s="34" t="s">
        <v>7831</v>
      </c>
      <c s="35" t="s">
        <v>5</v>
      </c>
      <c s="6" t="s">
        <v>7832</v>
      </c>
      <c s="36" t="s">
        <v>228</v>
      </c>
      <c s="37">
        <v>1</v>
      </c>
      <c s="36">
        <v>0</v>
      </c>
      <c s="36">
        <f>ROUND(G1803*H1803,6)</f>
      </c>
      <c r="L1803" s="38">
        <v>0</v>
      </c>
      <c s="32">
        <f>ROUND(ROUND(L1803,2)*ROUND(G1803,3),2)</f>
      </c>
      <c s="36" t="s">
        <v>98</v>
      </c>
      <c>
        <f>(M1803*21)/100</f>
      </c>
      <c t="s">
        <v>28</v>
      </c>
    </row>
    <row r="1804" spans="1:5" ht="12.75">
      <c r="A1804" s="35" t="s">
        <v>55</v>
      </c>
      <c r="E1804" s="39" t="s">
        <v>7832</v>
      </c>
    </row>
    <row r="1805" spans="1:5" ht="12.75">
      <c r="A1805" s="35" t="s">
        <v>56</v>
      </c>
      <c r="E1805" s="40" t="s">
        <v>5</v>
      </c>
    </row>
    <row r="1806" spans="1:5" ht="12.75">
      <c r="A1806" t="s">
        <v>57</v>
      </c>
      <c r="E1806" s="39" t="s">
        <v>5</v>
      </c>
    </row>
    <row r="1807" spans="1:16" ht="25.5">
      <c r="A1807" t="s">
        <v>50</v>
      </c>
      <c s="34" t="s">
        <v>3517</v>
      </c>
      <c s="34" t="s">
        <v>7833</v>
      </c>
      <c s="35" t="s">
        <v>5</v>
      </c>
      <c s="6" t="s">
        <v>7250</v>
      </c>
      <c s="36" t="s">
        <v>228</v>
      </c>
      <c s="37">
        <v>1</v>
      </c>
      <c s="36">
        <v>0</v>
      </c>
      <c s="36">
        <f>ROUND(G1807*H1807,6)</f>
      </c>
      <c r="L1807" s="38">
        <v>0</v>
      </c>
      <c s="32">
        <f>ROUND(ROUND(L1807,2)*ROUND(G1807,3),2)</f>
      </c>
      <c s="36" t="s">
        <v>98</v>
      </c>
      <c>
        <f>(M1807*21)/100</f>
      </c>
      <c t="s">
        <v>28</v>
      </c>
    </row>
    <row r="1808" spans="1:5" ht="25.5">
      <c r="A1808" s="35" t="s">
        <v>55</v>
      </c>
      <c r="E1808" s="39" t="s">
        <v>7250</v>
      </c>
    </row>
    <row r="1809" spans="1:5" ht="12.75">
      <c r="A1809" s="35" t="s">
        <v>56</v>
      </c>
      <c r="E1809" s="40" t="s">
        <v>5</v>
      </c>
    </row>
    <row r="1810" spans="1:5" ht="12.75">
      <c r="A1810" t="s">
        <v>57</v>
      </c>
      <c r="E1810" s="39" t="s">
        <v>5</v>
      </c>
    </row>
    <row r="1811" spans="1:16" ht="12.75">
      <c r="A1811" t="s">
        <v>50</v>
      </c>
      <c s="34" t="s">
        <v>3521</v>
      </c>
      <c s="34" t="s">
        <v>7834</v>
      </c>
      <c s="35" t="s">
        <v>5</v>
      </c>
      <c s="6" t="s">
        <v>7222</v>
      </c>
      <c s="36" t="s">
        <v>7195</v>
      </c>
      <c s="37">
        <v>25</v>
      </c>
      <c s="36">
        <v>0</v>
      </c>
      <c s="36">
        <f>ROUND(G1811*H1811,6)</f>
      </c>
      <c r="L1811" s="38">
        <v>0</v>
      </c>
      <c s="32">
        <f>ROUND(ROUND(L1811,2)*ROUND(G1811,3),2)</f>
      </c>
      <c s="36" t="s">
        <v>98</v>
      </c>
      <c>
        <f>(M1811*21)/100</f>
      </c>
      <c t="s">
        <v>28</v>
      </c>
    </row>
    <row r="1812" spans="1:5" ht="12.75">
      <c r="A1812" s="35" t="s">
        <v>55</v>
      </c>
      <c r="E1812" s="39" t="s">
        <v>7222</v>
      </c>
    </row>
    <row r="1813" spans="1:5" ht="12.75">
      <c r="A1813" s="35" t="s">
        <v>56</v>
      </c>
      <c r="E1813" s="40" t="s">
        <v>5</v>
      </c>
    </row>
    <row r="1814" spans="1:5" ht="12.75">
      <c r="A1814" t="s">
        <v>57</v>
      </c>
      <c r="E1814" s="39" t="s">
        <v>5</v>
      </c>
    </row>
    <row r="1815" spans="1:16" ht="12.75">
      <c r="A1815" t="s">
        <v>50</v>
      </c>
      <c s="34" t="s">
        <v>3524</v>
      </c>
      <c s="34" t="s">
        <v>7835</v>
      </c>
      <c s="35" t="s">
        <v>5</v>
      </c>
      <c s="6" t="s">
        <v>7224</v>
      </c>
      <c s="36" t="s">
        <v>7195</v>
      </c>
      <c s="37">
        <v>1</v>
      </c>
      <c s="36">
        <v>0</v>
      </c>
      <c s="36">
        <f>ROUND(G1815*H1815,6)</f>
      </c>
      <c r="L1815" s="38">
        <v>0</v>
      </c>
      <c s="32">
        <f>ROUND(ROUND(L1815,2)*ROUND(G1815,3),2)</f>
      </c>
      <c s="36" t="s">
        <v>98</v>
      </c>
      <c>
        <f>(M1815*21)/100</f>
      </c>
      <c t="s">
        <v>28</v>
      </c>
    </row>
    <row r="1816" spans="1:5" ht="12.75">
      <c r="A1816" s="35" t="s">
        <v>55</v>
      </c>
      <c r="E1816" s="39" t="s">
        <v>7224</v>
      </c>
    </row>
    <row r="1817" spans="1:5" ht="12.75">
      <c r="A1817" s="35" t="s">
        <v>56</v>
      </c>
      <c r="E1817" s="40" t="s">
        <v>5</v>
      </c>
    </row>
    <row r="1818" spans="1:5" ht="12.75">
      <c r="A1818" t="s">
        <v>57</v>
      </c>
      <c r="E1818" s="39" t="s">
        <v>5</v>
      </c>
    </row>
    <row r="1819" spans="1:16" ht="25.5">
      <c r="A1819" t="s">
        <v>50</v>
      </c>
      <c s="34" t="s">
        <v>3527</v>
      </c>
      <c s="34" t="s">
        <v>7836</v>
      </c>
      <c s="35" t="s">
        <v>5</v>
      </c>
      <c s="6" t="s">
        <v>7226</v>
      </c>
      <c s="36" t="s">
        <v>228</v>
      </c>
      <c s="37">
        <v>1</v>
      </c>
      <c s="36">
        <v>0</v>
      </c>
      <c s="36">
        <f>ROUND(G1819*H1819,6)</f>
      </c>
      <c r="L1819" s="38">
        <v>0</v>
      </c>
      <c s="32">
        <f>ROUND(ROUND(L1819,2)*ROUND(G1819,3),2)</f>
      </c>
      <c s="36" t="s">
        <v>98</v>
      </c>
      <c>
        <f>(M1819*21)/100</f>
      </c>
      <c t="s">
        <v>28</v>
      </c>
    </row>
    <row r="1820" spans="1:5" ht="25.5">
      <c r="A1820" s="35" t="s">
        <v>55</v>
      </c>
      <c r="E1820" s="39" t="s">
        <v>7226</v>
      </c>
    </row>
    <row r="1821" spans="1:5" ht="12.75">
      <c r="A1821" s="35" t="s">
        <v>56</v>
      </c>
      <c r="E1821" s="40" t="s">
        <v>5</v>
      </c>
    </row>
    <row r="1822" spans="1:5" ht="12.75">
      <c r="A1822" t="s">
        <v>57</v>
      </c>
      <c r="E1822" s="39" t="s">
        <v>5</v>
      </c>
    </row>
    <row r="1823" spans="1:13" ht="12.75">
      <c r="A1823" t="s">
        <v>47</v>
      </c>
      <c r="C1823" s="31" t="s">
        <v>7837</v>
      </c>
      <c r="E1823" s="33" t="s">
        <v>7838</v>
      </c>
      <c r="J1823" s="32">
        <f>0</f>
      </c>
      <c s="32">
        <f>0</f>
      </c>
      <c s="32">
        <f>0+L1824+L1828+L1832+L1836</f>
      </c>
      <c s="32">
        <f>0+M1824+M1828+M1832+M1836</f>
      </c>
    </row>
    <row r="1824" spans="1:16" ht="25.5">
      <c r="A1824" t="s">
        <v>50</v>
      </c>
      <c s="34" t="s">
        <v>3531</v>
      </c>
      <c s="34" t="s">
        <v>7839</v>
      </c>
      <c s="35" t="s">
        <v>5</v>
      </c>
      <c s="6" t="s">
        <v>7840</v>
      </c>
      <c s="36" t="s">
        <v>228</v>
      </c>
      <c s="37">
        <v>5</v>
      </c>
      <c s="36">
        <v>0</v>
      </c>
      <c s="36">
        <f>ROUND(G1824*H1824,6)</f>
      </c>
      <c r="L1824" s="38">
        <v>0</v>
      </c>
      <c s="32">
        <f>ROUND(ROUND(L1824,2)*ROUND(G1824,3),2)</f>
      </c>
      <c s="36" t="s">
        <v>98</v>
      </c>
      <c>
        <f>(M1824*21)/100</f>
      </c>
      <c t="s">
        <v>28</v>
      </c>
    </row>
    <row r="1825" spans="1:5" ht="25.5">
      <c r="A1825" s="35" t="s">
        <v>55</v>
      </c>
      <c r="E1825" s="39" t="s">
        <v>7840</v>
      </c>
    </row>
    <row r="1826" spans="1:5" ht="12.75">
      <c r="A1826" s="35" t="s">
        <v>56</v>
      </c>
      <c r="E1826" s="40" t="s">
        <v>5</v>
      </c>
    </row>
    <row r="1827" spans="1:5" ht="12.75">
      <c r="A1827" t="s">
        <v>57</v>
      </c>
      <c r="E1827" s="39" t="s">
        <v>5</v>
      </c>
    </row>
    <row r="1828" spans="1:16" ht="25.5">
      <c r="A1828" t="s">
        <v>50</v>
      </c>
      <c s="34" t="s">
        <v>3534</v>
      </c>
      <c s="34" t="s">
        <v>7841</v>
      </c>
      <c s="35" t="s">
        <v>5</v>
      </c>
      <c s="6" t="s">
        <v>7216</v>
      </c>
      <c s="36" t="s">
        <v>228</v>
      </c>
      <c s="37">
        <v>5</v>
      </c>
      <c s="36">
        <v>0</v>
      </c>
      <c s="36">
        <f>ROUND(G1828*H1828,6)</f>
      </c>
      <c r="L1828" s="38">
        <v>0</v>
      </c>
      <c s="32">
        <f>ROUND(ROUND(L1828,2)*ROUND(G1828,3),2)</f>
      </c>
      <c s="36" t="s">
        <v>98</v>
      </c>
      <c>
        <f>(M1828*21)/100</f>
      </c>
      <c t="s">
        <v>28</v>
      </c>
    </row>
    <row r="1829" spans="1:5" ht="25.5">
      <c r="A1829" s="35" t="s">
        <v>55</v>
      </c>
      <c r="E1829" s="39" t="s">
        <v>7216</v>
      </c>
    </row>
    <row r="1830" spans="1:5" ht="12.75">
      <c r="A1830" s="35" t="s">
        <v>56</v>
      </c>
      <c r="E1830" s="40" t="s">
        <v>5</v>
      </c>
    </row>
    <row r="1831" spans="1:5" ht="12.75">
      <c r="A1831" t="s">
        <v>57</v>
      </c>
      <c r="E1831" s="39" t="s">
        <v>5</v>
      </c>
    </row>
    <row r="1832" spans="1:16" ht="12.75">
      <c r="A1832" t="s">
        <v>50</v>
      </c>
      <c s="34" t="s">
        <v>3538</v>
      </c>
      <c s="34" t="s">
        <v>7842</v>
      </c>
      <c s="35" t="s">
        <v>5</v>
      </c>
      <c s="6" t="s">
        <v>7222</v>
      </c>
      <c s="36" t="s">
        <v>7195</v>
      </c>
      <c s="37">
        <v>20</v>
      </c>
      <c s="36">
        <v>0</v>
      </c>
      <c s="36">
        <f>ROUND(G1832*H1832,6)</f>
      </c>
      <c r="L1832" s="38">
        <v>0</v>
      </c>
      <c s="32">
        <f>ROUND(ROUND(L1832,2)*ROUND(G1832,3),2)</f>
      </c>
      <c s="36" t="s">
        <v>98</v>
      </c>
      <c>
        <f>(M1832*21)/100</f>
      </c>
      <c t="s">
        <v>28</v>
      </c>
    </row>
    <row r="1833" spans="1:5" ht="12.75">
      <c r="A1833" s="35" t="s">
        <v>55</v>
      </c>
      <c r="E1833" s="39" t="s">
        <v>7222</v>
      </c>
    </row>
    <row r="1834" spans="1:5" ht="12.75">
      <c r="A1834" s="35" t="s">
        <v>56</v>
      </c>
      <c r="E1834" s="40" t="s">
        <v>5</v>
      </c>
    </row>
    <row r="1835" spans="1:5" ht="12.75">
      <c r="A1835" t="s">
        <v>57</v>
      </c>
      <c r="E1835" s="39" t="s">
        <v>5</v>
      </c>
    </row>
    <row r="1836" spans="1:16" ht="12.75">
      <c r="A1836" t="s">
        <v>50</v>
      </c>
      <c s="34" t="s">
        <v>3542</v>
      </c>
      <c s="34" t="s">
        <v>7843</v>
      </c>
      <c s="35" t="s">
        <v>5</v>
      </c>
      <c s="6" t="s">
        <v>7844</v>
      </c>
      <c s="36" t="s">
        <v>7195</v>
      </c>
      <c s="37">
        <v>7</v>
      </c>
      <c s="36">
        <v>0</v>
      </c>
      <c s="36">
        <f>ROUND(G1836*H1836,6)</f>
      </c>
      <c r="L1836" s="38">
        <v>0</v>
      </c>
      <c s="32">
        <f>ROUND(ROUND(L1836,2)*ROUND(G1836,3),2)</f>
      </c>
      <c s="36" t="s">
        <v>98</v>
      </c>
      <c>
        <f>(M1836*21)/100</f>
      </c>
      <c t="s">
        <v>28</v>
      </c>
    </row>
    <row r="1837" spans="1:5" ht="12.75">
      <c r="A1837" s="35" t="s">
        <v>55</v>
      </c>
      <c r="E1837" s="39" t="s">
        <v>7844</v>
      </c>
    </row>
    <row r="1838" spans="1:5" ht="12.75">
      <c r="A1838" s="35" t="s">
        <v>56</v>
      </c>
      <c r="E1838" s="40" t="s">
        <v>5</v>
      </c>
    </row>
    <row r="1839" spans="1:5" ht="12.75">
      <c r="A1839" t="s">
        <v>57</v>
      </c>
      <c r="E1839" s="39" t="s">
        <v>5</v>
      </c>
    </row>
    <row r="1840" spans="1:13" ht="12.75">
      <c r="A1840" t="s">
        <v>47</v>
      </c>
      <c r="C1840" s="31" t="s">
        <v>7845</v>
      </c>
      <c r="E1840" s="33" t="s">
        <v>7846</v>
      </c>
      <c r="J1840" s="32">
        <f>0</f>
      </c>
      <c s="32">
        <f>0</f>
      </c>
      <c s="32">
        <f>0+L1841+L1845+L1849+L1853+L1857+L1861</f>
      </c>
      <c s="32">
        <f>0+M1841+M1845+M1849+M1853+M1857+M1861</f>
      </c>
    </row>
    <row r="1841" spans="1:16" ht="25.5">
      <c r="A1841" t="s">
        <v>50</v>
      </c>
      <c s="34" t="s">
        <v>3546</v>
      </c>
      <c s="34" t="s">
        <v>7847</v>
      </c>
      <c s="35" t="s">
        <v>5</v>
      </c>
      <c s="6" t="s">
        <v>7848</v>
      </c>
      <c s="36" t="s">
        <v>228</v>
      </c>
      <c s="37">
        <v>3</v>
      </c>
      <c s="36">
        <v>0</v>
      </c>
      <c s="36">
        <f>ROUND(G1841*H1841,6)</f>
      </c>
      <c r="L1841" s="38">
        <v>0</v>
      </c>
      <c s="32">
        <f>ROUND(ROUND(L1841,2)*ROUND(G1841,3),2)</f>
      </c>
      <c s="36" t="s">
        <v>98</v>
      </c>
      <c>
        <f>(M1841*21)/100</f>
      </c>
      <c t="s">
        <v>28</v>
      </c>
    </row>
    <row r="1842" spans="1:5" ht="25.5">
      <c r="A1842" s="35" t="s">
        <v>55</v>
      </c>
      <c r="E1842" s="39" t="s">
        <v>7848</v>
      </c>
    </row>
    <row r="1843" spans="1:5" ht="12.75">
      <c r="A1843" s="35" t="s">
        <v>56</v>
      </c>
      <c r="E1843" s="40" t="s">
        <v>5</v>
      </c>
    </row>
    <row r="1844" spans="1:5" ht="12.75">
      <c r="A1844" t="s">
        <v>57</v>
      </c>
      <c r="E1844" s="39" t="s">
        <v>5</v>
      </c>
    </row>
    <row r="1845" spans="1:16" ht="12.75">
      <c r="A1845" t="s">
        <v>50</v>
      </c>
      <c s="34" t="s">
        <v>3550</v>
      </c>
      <c s="34" t="s">
        <v>7849</v>
      </c>
      <c s="35" t="s">
        <v>5</v>
      </c>
      <c s="6" t="s">
        <v>7850</v>
      </c>
      <c s="36" t="s">
        <v>228</v>
      </c>
      <c s="37">
        <v>6</v>
      </c>
      <c s="36">
        <v>0</v>
      </c>
      <c s="36">
        <f>ROUND(G1845*H1845,6)</f>
      </c>
      <c r="L1845" s="38">
        <v>0</v>
      </c>
      <c s="32">
        <f>ROUND(ROUND(L1845,2)*ROUND(G1845,3),2)</f>
      </c>
      <c s="36" t="s">
        <v>98</v>
      </c>
      <c>
        <f>(M1845*21)/100</f>
      </c>
      <c t="s">
        <v>28</v>
      </c>
    </row>
    <row r="1846" spans="1:5" ht="12.75">
      <c r="A1846" s="35" t="s">
        <v>55</v>
      </c>
      <c r="E1846" s="39" t="s">
        <v>7850</v>
      </c>
    </row>
    <row r="1847" spans="1:5" ht="12.75">
      <c r="A1847" s="35" t="s">
        <v>56</v>
      </c>
      <c r="E1847" s="40" t="s">
        <v>5</v>
      </c>
    </row>
    <row r="1848" spans="1:5" ht="12.75">
      <c r="A1848" t="s">
        <v>57</v>
      </c>
      <c r="E1848" s="39" t="s">
        <v>5</v>
      </c>
    </row>
    <row r="1849" spans="1:16" ht="12.75">
      <c r="A1849" t="s">
        <v>50</v>
      </c>
      <c s="34" t="s">
        <v>3554</v>
      </c>
      <c s="34" t="s">
        <v>7851</v>
      </c>
      <c s="35" t="s">
        <v>5</v>
      </c>
      <c s="6" t="s">
        <v>7852</v>
      </c>
      <c s="36" t="s">
        <v>228</v>
      </c>
      <c s="37">
        <v>3</v>
      </c>
      <c s="36">
        <v>0</v>
      </c>
      <c s="36">
        <f>ROUND(G1849*H1849,6)</f>
      </c>
      <c r="L1849" s="38">
        <v>0</v>
      </c>
      <c s="32">
        <f>ROUND(ROUND(L1849,2)*ROUND(G1849,3),2)</f>
      </c>
      <c s="36" t="s">
        <v>98</v>
      </c>
      <c>
        <f>(M1849*21)/100</f>
      </c>
      <c t="s">
        <v>28</v>
      </c>
    </row>
    <row r="1850" spans="1:5" ht="12.75">
      <c r="A1850" s="35" t="s">
        <v>55</v>
      </c>
      <c r="E1850" s="39" t="s">
        <v>7852</v>
      </c>
    </row>
    <row r="1851" spans="1:5" ht="12.75">
      <c r="A1851" s="35" t="s">
        <v>56</v>
      </c>
      <c r="E1851" s="40" t="s">
        <v>5</v>
      </c>
    </row>
    <row r="1852" spans="1:5" ht="12.75">
      <c r="A1852" t="s">
        <v>57</v>
      </c>
      <c r="E1852" s="39" t="s">
        <v>5</v>
      </c>
    </row>
    <row r="1853" spans="1:16" ht="12.75">
      <c r="A1853" t="s">
        <v>50</v>
      </c>
      <c s="34" t="s">
        <v>3558</v>
      </c>
      <c s="34" t="s">
        <v>7853</v>
      </c>
      <c s="35" t="s">
        <v>5</v>
      </c>
      <c s="6" t="s">
        <v>7854</v>
      </c>
      <c s="36" t="s">
        <v>228</v>
      </c>
      <c s="37">
        <v>3</v>
      </c>
      <c s="36">
        <v>0</v>
      </c>
      <c s="36">
        <f>ROUND(G1853*H1853,6)</f>
      </c>
      <c r="L1853" s="38">
        <v>0</v>
      </c>
      <c s="32">
        <f>ROUND(ROUND(L1853,2)*ROUND(G1853,3),2)</f>
      </c>
      <c s="36" t="s">
        <v>98</v>
      </c>
      <c>
        <f>(M1853*21)/100</f>
      </c>
      <c t="s">
        <v>28</v>
      </c>
    </row>
    <row r="1854" spans="1:5" ht="12.75">
      <c r="A1854" s="35" t="s">
        <v>55</v>
      </c>
      <c r="E1854" s="39" t="s">
        <v>7854</v>
      </c>
    </row>
    <row r="1855" spans="1:5" ht="12.75">
      <c r="A1855" s="35" t="s">
        <v>56</v>
      </c>
      <c r="E1855" s="40" t="s">
        <v>5</v>
      </c>
    </row>
    <row r="1856" spans="1:5" ht="12.75">
      <c r="A1856" t="s">
        <v>57</v>
      </c>
      <c r="E1856" s="39" t="s">
        <v>5</v>
      </c>
    </row>
    <row r="1857" spans="1:16" ht="12.75">
      <c r="A1857" t="s">
        <v>50</v>
      </c>
      <c s="34" t="s">
        <v>4522</v>
      </c>
      <c s="34" t="s">
        <v>7855</v>
      </c>
      <c s="35" t="s">
        <v>5</v>
      </c>
      <c s="6" t="s">
        <v>7856</v>
      </c>
      <c s="36" t="s">
        <v>228</v>
      </c>
      <c s="37">
        <v>3</v>
      </c>
      <c s="36">
        <v>0</v>
      </c>
      <c s="36">
        <f>ROUND(G1857*H1857,6)</f>
      </c>
      <c r="L1857" s="38">
        <v>0</v>
      </c>
      <c s="32">
        <f>ROUND(ROUND(L1857,2)*ROUND(G1857,3),2)</f>
      </c>
      <c s="36" t="s">
        <v>98</v>
      </c>
      <c>
        <f>(M1857*21)/100</f>
      </c>
      <c t="s">
        <v>28</v>
      </c>
    </row>
    <row r="1858" spans="1:5" ht="12.75">
      <c r="A1858" s="35" t="s">
        <v>55</v>
      </c>
      <c r="E1858" s="39" t="s">
        <v>7856</v>
      </c>
    </row>
    <row r="1859" spans="1:5" ht="12.75">
      <c r="A1859" s="35" t="s">
        <v>56</v>
      </c>
      <c r="E1859" s="40" t="s">
        <v>5</v>
      </c>
    </row>
    <row r="1860" spans="1:5" ht="12.75">
      <c r="A1860" t="s">
        <v>57</v>
      </c>
      <c r="E1860" s="39" t="s">
        <v>5</v>
      </c>
    </row>
    <row r="1861" spans="1:16" ht="25.5">
      <c r="A1861" t="s">
        <v>50</v>
      </c>
      <c s="34" t="s">
        <v>4525</v>
      </c>
      <c s="34" t="s">
        <v>7857</v>
      </c>
      <c s="35" t="s">
        <v>5</v>
      </c>
      <c s="6" t="s">
        <v>7190</v>
      </c>
      <c s="36" t="s">
        <v>70</v>
      </c>
      <c s="37">
        <v>6</v>
      </c>
      <c s="36">
        <v>0</v>
      </c>
      <c s="36">
        <f>ROUND(G1861*H1861,6)</f>
      </c>
      <c r="L1861" s="38">
        <v>0</v>
      </c>
      <c s="32">
        <f>ROUND(ROUND(L1861,2)*ROUND(G1861,3),2)</f>
      </c>
      <c s="36" t="s">
        <v>98</v>
      </c>
      <c>
        <f>(M1861*21)/100</f>
      </c>
      <c t="s">
        <v>28</v>
      </c>
    </row>
    <row r="1862" spans="1:5" ht="25.5">
      <c r="A1862" s="35" t="s">
        <v>55</v>
      </c>
      <c r="E1862" s="39" t="s">
        <v>7190</v>
      </c>
    </row>
    <row r="1863" spans="1:5" ht="12.75">
      <c r="A1863" s="35" t="s">
        <v>56</v>
      </c>
      <c r="E1863" s="40" t="s">
        <v>5</v>
      </c>
    </row>
    <row r="1864" spans="1:5" ht="12.75">
      <c r="A1864" t="s">
        <v>57</v>
      </c>
      <c r="E1864" s="39" t="s">
        <v>5</v>
      </c>
    </row>
    <row r="1865" spans="1:13" ht="12.75">
      <c r="A1865" t="s">
        <v>47</v>
      </c>
      <c r="C1865" s="31" t="s">
        <v>7858</v>
      </c>
      <c r="E1865" s="33" t="s">
        <v>7859</v>
      </c>
      <c r="J1865" s="32">
        <f>0</f>
      </c>
      <c s="32">
        <f>0</f>
      </c>
      <c s="32">
        <f>0+L1866+L1870+L1874+L1878+L1882+L1886+L1890+L1894+L1898+L1902</f>
      </c>
      <c s="32">
        <f>0+M1866+M1870+M1874+M1878+M1882+M1886+M1890+M1894+M1898+M1902</f>
      </c>
    </row>
    <row r="1866" spans="1:16" ht="25.5">
      <c r="A1866" t="s">
        <v>50</v>
      </c>
      <c s="34" t="s">
        <v>4529</v>
      </c>
      <c s="34" t="s">
        <v>7860</v>
      </c>
      <c s="35" t="s">
        <v>5</v>
      </c>
      <c s="6" t="s">
        <v>7861</v>
      </c>
      <c s="36" t="s">
        <v>228</v>
      </c>
      <c s="37">
        <v>1</v>
      </c>
      <c s="36">
        <v>0</v>
      </c>
      <c s="36">
        <f>ROUND(G1866*H1866,6)</f>
      </c>
      <c r="L1866" s="38">
        <v>0</v>
      </c>
      <c s="32">
        <f>ROUND(ROUND(L1866,2)*ROUND(G1866,3),2)</f>
      </c>
      <c s="36" t="s">
        <v>98</v>
      </c>
      <c>
        <f>(M1866*21)/100</f>
      </c>
      <c t="s">
        <v>28</v>
      </c>
    </row>
    <row r="1867" spans="1:5" ht="25.5">
      <c r="A1867" s="35" t="s">
        <v>55</v>
      </c>
      <c r="E1867" s="39" t="s">
        <v>7861</v>
      </c>
    </row>
    <row r="1868" spans="1:5" ht="12.75">
      <c r="A1868" s="35" t="s">
        <v>56</v>
      </c>
      <c r="E1868" s="40" t="s">
        <v>5</v>
      </c>
    </row>
    <row r="1869" spans="1:5" ht="12.75">
      <c r="A1869" t="s">
        <v>57</v>
      </c>
      <c r="E1869" s="39" t="s">
        <v>5</v>
      </c>
    </row>
    <row r="1870" spans="1:16" ht="12.75">
      <c r="A1870" t="s">
        <v>50</v>
      </c>
      <c s="34" t="s">
        <v>4010</v>
      </c>
      <c s="34" t="s">
        <v>7862</v>
      </c>
      <c s="35" t="s">
        <v>5</v>
      </c>
      <c s="6" t="s">
        <v>7659</v>
      </c>
      <c s="36" t="s">
        <v>228</v>
      </c>
      <c s="37">
        <v>2</v>
      </c>
      <c s="36">
        <v>0</v>
      </c>
      <c s="36">
        <f>ROUND(G1870*H1870,6)</f>
      </c>
      <c r="L1870" s="38">
        <v>0</v>
      </c>
      <c s="32">
        <f>ROUND(ROUND(L1870,2)*ROUND(G1870,3),2)</f>
      </c>
      <c s="36" t="s">
        <v>98</v>
      </c>
      <c>
        <f>(M1870*21)/100</f>
      </c>
      <c t="s">
        <v>28</v>
      </c>
    </row>
    <row r="1871" spans="1:5" ht="12.75">
      <c r="A1871" s="35" t="s">
        <v>55</v>
      </c>
      <c r="E1871" s="39" t="s">
        <v>7659</v>
      </c>
    </row>
    <row r="1872" spans="1:5" ht="12.75">
      <c r="A1872" s="35" t="s">
        <v>56</v>
      </c>
      <c r="E1872" s="40" t="s">
        <v>5</v>
      </c>
    </row>
    <row r="1873" spans="1:5" ht="12.75">
      <c r="A1873" t="s">
        <v>57</v>
      </c>
      <c r="E1873" s="39" t="s">
        <v>5</v>
      </c>
    </row>
    <row r="1874" spans="1:16" ht="12.75">
      <c r="A1874" t="s">
        <v>50</v>
      </c>
      <c s="34" t="s">
        <v>4534</v>
      </c>
      <c s="34" t="s">
        <v>7863</v>
      </c>
      <c s="35" t="s">
        <v>5</v>
      </c>
      <c s="6" t="s">
        <v>7864</v>
      </c>
      <c s="36" t="s">
        <v>228</v>
      </c>
      <c s="37">
        <v>1</v>
      </c>
      <c s="36">
        <v>0</v>
      </c>
      <c s="36">
        <f>ROUND(G1874*H1874,6)</f>
      </c>
      <c r="L1874" s="38">
        <v>0</v>
      </c>
      <c s="32">
        <f>ROUND(ROUND(L1874,2)*ROUND(G1874,3),2)</f>
      </c>
      <c s="36" t="s">
        <v>98</v>
      </c>
      <c>
        <f>(M1874*21)/100</f>
      </c>
      <c t="s">
        <v>28</v>
      </c>
    </row>
    <row r="1875" spans="1:5" ht="12.75">
      <c r="A1875" s="35" t="s">
        <v>55</v>
      </c>
      <c r="E1875" s="39" t="s">
        <v>7864</v>
      </c>
    </row>
    <row r="1876" spans="1:5" ht="12.75">
      <c r="A1876" s="35" t="s">
        <v>56</v>
      </c>
      <c r="E1876" s="40" t="s">
        <v>5</v>
      </c>
    </row>
    <row r="1877" spans="1:5" ht="12.75">
      <c r="A1877" t="s">
        <v>57</v>
      </c>
      <c r="E1877" s="39" t="s">
        <v>5</v>
      </c>
    </row>
    <row r="1878" spans="1:16" ht="12.75">
      <c r="A1878" t="s">
        <v>50</v>
      </c>
      <c s="34" t="s">
        <v>1864</v>
      </c>
      <c s="34" t="s">
        <v>7865</v>
      </c>
      <c s="35" t="s">
        <v>5</v>
      </c>
      <c s="6" t="s">
        <v>7866</v>
      </c>
      <c s="36" t="s">
        <v>228</v>
      </c>
      <c s="37">
        <v>1</v>
      </c>
      <c s="36">
        <v>0</v>
      </c>
      <c s="36">
        <f>ROUND(G1878*H1878,6)</f>
      </c>
      <c r="L1878" s="38">
        <v>0</v>
      </c>
      <c s="32">
        <f>ROUND(ROUND(L1878,2)*ROUND(G1878,3),2)</f>
      </c>
      <c s="36" t="s">
        <v>98</v>
      </c>
      <c>
        <f>(M1878*21)/100</f>
      </c>
      <c t="s">
        <v>28</v>
      </c>
    </row>
    <row r="1879" spans="1:5" ht="12.75">
      <c r="A1879" s="35" t="s">
        <v>55</v>
      </c>
      <c r="E1879" s="39" t="s">
        <v>7866</v>
      </c>
    </row>
    <row r="1880" spans="1:5" ht="12.75">
      <c r="A1880" s="35" t="s">
        <v>56</v>
      </c>
      <c r="E1880" s="40" t="s">
        <v>5</v>
      </c>
    </row>
    <row r="1881" spans="1:5" ht="12.75">
      <c r="A1881" t="s">
        <v>57</v>
      </c>
      <c r="E1881" s="39" t="s">
        <v>5</v>
      </c>
    </row>
    <row r="1882" spans="1:16" ht="12.75">
      <c r="A1882" t="s">
        <v>50</v>
      </c>
      <c s="34" t="s">
        <v>1868</v>
      </c>
      <c s="34" t="s">
        <v>7867</v>
      </c>
      <c s="35" t="s">
        <v>5</v>
      </c>
      <c s="6" t="s">
        <v>7868</v>
      </c>
      <c s="36" t="s">
        <v>228</v>
      </c>
      <c s="37">
        <v>1</v>
      </c>
      <c s="36">
        <v>0</v>
      </c>
      <c s="36">
        <f>ROUND(G1882*H1882,6)</f>
      </c>
      <c r="L1882" s="38">
        <v>0</v>
      </c>
      <c s="32">
        <f>ROUND(ROUND(L1882,2)*ROUND(G1882,3),2)</f>
      </c>
      <c s="36" t="s">
        <v>98</v>
      </c>
      <c>
        <f>(M1882*21)/100</f>
      </c>
      <c t="s">
        <v>28</v>
      </c>
    </row>
    <row r="1883" spans="1:5" ht="12.75">
      <c r="A1883" s="35" t="s">
        <v>55</v>
      </c>
      <c r="E1883" s="39" t="s">
        <v>7868</v>
      </c>
    </row>
    <row r="1884" spans="1:5" ht="12.75">
      <c r="A1884" s="35" t="s">
        <v>56</v>
      </c>
      <c r="E1884" s="40" t="s">
        <v>5</v>
      </c>
    </row>
    <row r="1885" spans="1:5" ht="12.75">
      <c r="A1885" t="s">
        <v>57</v>
      </c>
      <c r="E1885" s="39" t="s">
        <v>5</v>
      </c>
    </row>
    <row r="1886" spans="1:16" ht="25.5">
      <c r="A1886" t="s">
        <v>50</v>
      </c>
      <c s="34" t="s">
        <v>1872</v>
      </c>
      <c s="34" t="s">
        <v>7869</v>
      </c>
      <c s="35" t="s">
        <v>5</v>
      </c>
      <c s="6" t="s">
        <v>7870</v>
      </c>
      <c s="36" t="s">
        <v>228</v>
      </c>
      <c s="37">
        <v>1</v>
      </c>
      <c s="36">
        <v>0</v>
      </c>
      <c s="36">
        <f>ROUND(G1886*H1886,6)</f>
      </c>
      <c r="L1886" s="38">
        <v>0</v>
      </c>
      <c s="32">
        <f>ROUND(ROUND(L1886,2)*ROUND(G1886,3),2)</f>
      </c>
      <c s="36" t="s">
        <v>98</v>
      </c>
      <c>
        <f>(M1886*21)/100</f>
      </c>
      <c t="s">
        <v>28</v>
      </c>
    </row>
    <row r="1887" spans="1:5" ht="25.5">
      <c r="A1887" s="35" t="s">
        <v>55</v>
      </c>
      <c r="E1887" s="39" t="s">
        <v>7870</v>
      </c>
    </row>
    <row r="1888" spans="1:5" ht="12.75">
      <c r="A1888" s="35" t="s">
        <v>56</v>
      </c>
      <c r="E1888" s="40" t="s">
        <v>5</v>
      </c>
    </row>
    <row r="1889" spans="1:5" ht="12.75">
      <c r="A1889" t="s">
        <v>57</v>
      </c>
      <c r="E1889" s="39" t="s">
        <v>5</v>
      </c>
    </row>
    <row r="1890" spans="1:16" ht="25.5">
      <c r="A1890" t="s">
        <v>50</v>
      </c>
      <c s="34" t="s">
        <v>1875</v>
      </c>
      <c s="34" t="s">
        <v>7871</v>
      </c>
      <c s="35" t="s">
        <v>5</v>
      </c>
      <c s="6" t="s">
        <v>7182</v>
      </c>
      <c s="36" t="s">
        <v>228</v>
      </c>
      <c s="37">
        <v>1</v>
      </c>
      <c s="36">
        <v>0</v>
      </c>
      <c s="36">
        <f>ROUND(G1890*H1890,6)</f>
      </c>
      <c r="L1890" s="38">
        <v>0</v>
      </c>
      <c s="32">
        <f>ROUND(ROUND(L1890,2)*ROUND(G1890,3),2)</f>
      </c>
      <c s="36" t="s">
        <v>98</v>
      </c>
      <c>
        <f>(M1890*21)/100</f>
      </c>
      <c t="s">
        <v>28</v>
      </c>
    </row>
    <row r="1891" spans="1:5" ht="25.5">
      <c r="A1891" s="35" t="s">
        <v>55</v>
      </c>
      <c r="E1891" s="39" t="s">
        <v>7182</v>
      </c>
    </row>
    <row r="1892" spans="1:5" ht="12.75">
      <c r="A1892" s="35" t="s">
        <v>56</v>
      </c>
      <c r="E1892" s="40" t="s">
        <v>5</v>
      </c>
    </row>
    <row r="1893" spans="1:5" ht="12.75">
      <c r="A1893" t="s">
        <v>57</v>
      </c>
      <c r="E1893" s="39" t="s">
        <v>5</v>
      </c>
    </row>
    <row r="1894" spans="1:16" ht="12.75">
      <c r="A1894" t="s">
        <v>50</v>
      </c>
      <c s="34" t="s">
        <v>1878</v>
      </c>
      <c s="34" t="s">
        <v>7872</v>
      </c>
      <c s="35" t="s">
        <v>5</v>
      </c>
      <c s="6" t="s">
        <v>7718</v>
      </c>
      <c s="36" t="s">
        <v>228</v>
      </c>
      <c s="37">
        <v>2</v>
      </c>
      <c s="36">
        <v>0</v>
      </c>
      <c s="36">
        <f>ROUND(G1894*H1894,6)</f>
      </c>
      <c r="L1894" s="38">
        <v>0</v>
      </c>
      <c s="32">
        <f>ROUND(ROUND(L1894,2)*ROUND(G1894,3),2)</f>
      </c>
      <c s="36" t="s">
        <v>98</v>
      </c>
      <c>
        <f>(M1894*21)/100</f>
      </c>
      <c t="s">
        <v>28</v>
      </c>
    </row>
    <row r="1895" spans="1:5" ht="12.75">
      <c r="A1895" s="35" t="s">
        <v>55</v>
      </c>
      <c r="E1895" s="39" t="s">
        <v>7718</v>
      </c>
    </row>
    <row r="1896" spans="1:5" ht="12.75">
      <c r="A1896" s="35" t="s">
        <v>56</v>
      </c>
      <c r="E1896" s="40" t="s">
        <v>5</v>
      </c>
    </row>
    <row r="1897" spans="1:5" ht="12.75">
      <c r="A1897" t="s">
        <v>57</v>
      </c>
      <c r="E1897" s="39" t="s">
        <v>5</v>
      </c>
    </row>
    <row r="1898" spans="1:16" ht="12.75">
      <c r="A1898" t="s">
        <v>50</v>
      </c>
      <c s="34" t="s">
        <v>1882</v>
      </c>
      <c s="34" t="s">
        <v>7873</v>
      </c>
      <c s="35" t="s">
        <v>5</v>
      </c>
      <c s="6" t="s">
        <v>7192</v>
      </c>
      <c s="36" t="s">
        <v>70</v>
      </c>
      <c s="37">
        <v>1</v>
      </c>
      <c s="36">
        <v>0</v>
      </c>
      <c s="36">
        <f>ROUND(G1898*H1898,6)</f>
      </c>
      <c r="L1898" s="38">
        <v>0</v>
      </c>
      <c s="32">
        <f>ROUND(ROUND(L1898,2)*ROUND(G1898,3),2)</f>
      </c>
      <c s="36" t="s">
        <v>98</v>
      </c>
      <c>
        <f>(M1898*21)/100</f>
      </c>
      <c t="s">
        <v>28</v>
      </c>
    </row>
    <row r="1899" spans="1:5" ht="12.75">
      <c r="A1899" s="35" t="s">
        <v>55</v>
      </c>
      <c r="E1899" s="39" t="s">
        <v>7192</v>
      </c>
    </row>
    <row r="1900" spans="1:5" ht="12.75">
      <c r="A1900" s="35" t="s">
        <v>56</v>
      </c>
      <c r="E1900" s="40" t="s">
        <v>5</v>
      </c>
    </row>
    <row r="1901" spans="1:5" ht="12.75">
      <c r="A1901" t="s">
        <v>57</v>
      </c>
      <c r="E1901" s="39" t="s">
        <v>5</v>
      </c>
    </row>
    <row r="1902" spans="1:16" ht="12.75">
      <c r="A1902" t="s">
        <v>50</v>
      </c>
      <c s="34" t="s">
        <v>1887</v>
      </c>
      <c s="34" t="s">
        <v>7874</v>
      </c>
      <c s="35" t="s">
        <v>5</v>
      </c>
      <c s="6" t="s">
        <v>7199</v>
      </c>
      <c s="36" t="s">
        <v>7195</v>
      </c>
      <c s="37">
        <v>9</v>
      </c>
      <c s="36">
        <v>0</v>
      </c>
      <c s="36">
        <f>ROUND(G1902*H1902,6)</f>
      </c>
      <c r="L1902" s="38">
        <v>0</v>
      </c>
      <c s="32">
        <f>ROUND(ROUND(L1902,2)*ROUND(G1902,3),2)</f>
      </c>
      <c s="36" t="s">
        <v>98</v>
      </c>
      <c>
        <f>(M1902*21)/100</f>
      </c>
      <c t="s">
        <v>28</v>
      </c>
    </row>
    <row r="1903" spans="1:5" ht="12.75">
      <c r="A1903" s="35" t="s">
        <v>55</v>
      </c>
      <c r="E1903" s="39" t="s">
        <v>7199</v>
      </c>
    </row>
    <row r="1904" spans="1:5" ht="12.75">
      <c r="A1904" s="35" t="s">
        <v>56</v>
      </c>
      <c r="E1904" s="40" t="s">
        <v>5</v>
      </c>
    </row>
    <row r="1905" spans="1:5" ht="12.75">
      <c r="A1905" t="s">
        <v>57</v>
      </c>
      <c r="E19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COUNTIFS(L8:L514,"=0",A8:A514,"P")+COUNTIFS(L8:L514,"",A8:A514,"P")+SUM(Q8:Q514)</f>
      </c>
    </row>
    <row r="8" spans="1:13" ht="12.75">
      <c r="A8" t="s">
        <v>45</v>
      </c>
      <c r="C8" s="28" t="s">
        <v>7877</v>
      </c>
      <c r="E8" s="30" t="s">
        <v>7876</v>
      </c>
      <c r="J8" s="29">
        <f>0+J9+J18+J59+J152+J217+J286+J303+J328+J361+J390+J423+J444+J469</f>
      </c>
      <c s="29">
        <f>0+K9+K18+K59+K152+K217+K286+K303+K328+K361+K390+K423+K444+K469</f>
      </c>
      <c s="29">
        <f>0+L9+L18+L59+L152+L217+L286+L303+L328+L361+L390+L423+L444+L469</f>
      </c>
      <c s="29">
        <f>0+M9+M18+M59+M152+M217+M286+M303+M328+M361+M390+M423+M444+M469</f>
      </c>
    </row>
    <row r="9" spans="1:13" ht="12.75">
      <c r="A9" t="s">
        <v>47</v>
      </c>
      <c r="C9" s="31" t="s">
        <v>28</v>
      </c>
      <c r="E9" s="33" t="s">
        <v>7878</v>
      </c>
      <c r="J9" s="32">
        <f>0</f>
      </c>
      <c s="32">
        <f>0</f>
      </c>
      <c s="32">
        <f>0+L10+L14</f>
      </c>
      <c s="32">
        <f>0+M10+M14</f>
      </c>
    </row>
    <row r="10" spans="1:16" ht="12.75">
      <c r="A10" t="s">
        <v>50</v>
      </c>
      <c s="34" t="s">
        <v>208</v>
      </c>
      <c s="34" t="s">
        <v>7879</v>
      </c>
      <c s="35" t="s">
        <v>5</v>
      </c>
      <c s="6" t="s">
        <v>7880</v>
      </c>
      <c s="36" t="s">
        <v>228</v>
      </c>
      <c s="37">
        <v>2</v>
      </c>
      <c s="36">
        <v>0</v>
      </c>
      <c s="36">
        <f>ROUND(G10*H10,6)</f>
      </c>
      <c r="L10" s="38">
        <v>0</v>
      </c>
      <c s="32">
        <f>ROUND(ROUND(L10,2)*ROUND(G10,3),2)</f>
      </c>
      <c s="36" t="s">
        <v>98</v>
      </c>
      <c>
        <f>(M10*21)/100</f>
      </c>
      <c t="s">
        <v>28</v>
      </c>
    </row>
    <row r="11" spans="1:5" ht="12.75">
      <c r="A11" s="35" t="s">
        <v>55</v>
      </c>
      <c r="E11" s="39" t="s">
        <v>7880</v>
      </c>
    </row>
    <row r="12" spans="1:5" ht="12.75">
      <c r="A12" s="35" t="s">
        <v>56</v>
      </c>
      <c r="E12" s="40" t="s">
        <v>5</v>
      </c>
    </row>
    <row r="13" spans="1:5" ht="12.75">
      <c r="A13" t="s">
        <v>57</v>
      </c>
      <c r="E13" s="39" t="s">
        <v>5</v>
      </c>
    </row>
    <row r="14" spans="1:16" ht="12.75">
      <c r="A14" t="s">
        <v>50</v>
      </c>
      <c s="34" t="s">
        <v>213</v>
      </c>
      <c s="34" t="s">
        <v>7881</v>
      </c>
      <c s="35" t="s">
        <v>5</v>
      </c>
      <c s="6" t="s">
        <v>7882</v>
      </c>
      <c s="36" t="s">
        <v>228</v>
      </c>
      <c s="37">
        <v>5</v>
      </c>
      <c s="36">
        <v>0</v>
      </c>
      <c s="36">
        <f>ROUND(G14*H14,6)</f>
      </c>
      <c r="L14" s="38">
        <v>0</v>
      </c>
      <c s="32">
        <f>ROUND(ROUND(L14,2)*ROUND(G14,3),2)</f>
      </c>
      <c s="36" t="s">
        <v>98</v>
      </c>
      <c>
        <f>(M14*21)/100</f>
      </c>
      <c t="s">
        <v>28</v>
      </c>
    </row>
    <row r="15" spans="1:5" ht="12.75">
      <c r="A15" s="35" t="s">
        <v>55</v>
      </c>
      <c r="E15" s="39" t="s">
        <v>7882</v>
      </c>
    </row>
    <row r="16" spans="1:5" ht="12.75">
      <c r="A16" s="35" t="s">
        <v>56</v>
      </c>
      <c r="E16" s="40" t="s">
        <v>5</v>
      </c>
    </row>
    <row r="17" spans="1:5" ht="12.75">
      <c r="A17" t="s">
        <v>57</v>
      </c>
      <c r="E17" s="39" t="s">
        <v>5</v>
      </c>
    </row>
    <row r="18" spans="1:13" ht="12.75">
      <c r="A18" t="s">
        <v>47</v>
      </c>
      <c r="C18" s="31" t="s">
        <v>63</v>
      </c>
      <c r="E18" s="33" t="s">
        <v>7883</v>
      </c>
      <c r="J18" s="32">
        <f>0</f>
      </c>
      <c s="32">
        <f>0</f>
      </c>
      <c s="32">
        <f>0+L19+L23+L27+L31+L35+L39+L43+L47+L51+L55</f>
      </c>
      <c s="32">
        <f>0+M19+M23+M27+M31+M35+M39+M43+M47+M51+M55</f>
      </c>
    </row>
    <row r="19" spans="1:16" ht="25.5">
      <c r="A19" t="s">
        <v>50</v>
      </c>
      <c s="34" t="s">
        <v>487</v>
      </c>
      <c s="34" t="s">
        <v>7884</v>
      </c>
      <c s="35" t="s">
        <v>5</v>
      </c>
      <c s="6" t="s">
        <v>7885</v>
      </c>
      <c s="36" t="s">
        <v>78</v>
      </c>
      <c s="37">
        <v>50</v>
      </c>
      <c s="36">
        <v>0</v>
      </c>
      <c s="36">
        <f>ROUND(G19*H19,6)</f>
      </c>
      <c r="L19" s="38">
        <v>0</v>
      </c>
      <c s="32">
        <f>ROUND(ROUND(L19,2)*ROUND(G19,3),2)</f>
      </c>
      <c s="36" t="s">
        <v>98</v>
      </c>
      <c>
        <f>(M19*21)/100</f>
      </c>
      <c t="s">
        <v>28</v>
      </c>
    </row>
    <row r="20" spans="1:5" ht="25.5">
      <c r="A20" s="35" t="s">
        <v>55</v>
      </c>
      <c r="E20" s="39" t="s">
        <v>7885</v>
      </c>
    </row>
    <row r="21" spans="1:5" ht="12.75">
      <c r="A21" s="35" t="s">
        <v>56</v>
      </c>
      <c r="E21" s="40" t="s">
        <v>5</v>
      </c>
    </row>
    <row r="22" spans="1:5" ht="12.75">
      <c r="A22" t="s">
        <v>57</v>
      </c>
      <c r="E22" s="39" t="s">
        <v>5</v>
      </c>
    </row>
    <row r="23" spans="1:16" ht="25.5">
      <c r="A23" t="s">
        <v>50</v>
      </c>
      <c s="34" t="s">
        <v>490</v>
      </c>
      <c s="34" t="s">
        <v>7886</v>
      </c>
      <c s="35" t="s">
        <v>5</v>
      </c>
      <c s="6" t="s">
        <v>7887</v>
      </c>
      <c s="36" t="s">
        <v>78</v>
      </c>
      <c s="37">
        <v>105</v>
      </c>
      <c s="36">
        <v>0</v>
      </c>
      <c s="36">
        <f>ROUND(G23*H23,6)</f>
      </c>
      <c r="L23" s="38">
        <v>0</v>
      </c>
      <c s="32">
        <f>ROUND(ROUND(L23,2)*ROUND(G23,3),2)</f>
      </c>
      <c s="36" t="s">
        <v>98</v>
      </c>
      <c>
        <f>(M23*21)/100</f>
      </c>
      <c t="s">
        <v>28</v>
      </c>
    </row>
    <row r="24" spans="1:5" ht="25.5">
      <c r="A24" s="35" t="s">
        <v>55</v>
      </c>
      <c r="E24" s="39" t="s">
        <v>7887</v>
      </c>
    </row>
    <row r="25" spans="1:5" ht="12.75">
      <c r="A25" s="35" t="s">
        <v>56</v>
      </c>
      <c r="E25" s="40" t="s">
        <v>5</v>
      </c>
    </row>
    <row r="26" spans="1:5" ht="12.75">
      <c r="A26" t="s">
        <v>57</v>
      </c>
      <c r="E26" s="39" t="s">
        <v>5</v>
      </c>
    </row>
    <row r="27" spans="1:16" ht="25.5">
      <c r="A27" t="s">
        <v>50</v>
      </c>
      <c s="34" t="s">
        <v>494</v>
      </c>
      <c s="34" t="s">
        <v>7888</v>
      </c>
      <c s="35" t="s">
        <v>5</v>
      </c>
      <c s="6" t="s">
        <v>7889</v>
      </c>
      <c s="36" t="s">
        <v>78</v>
      </c>
      <c s="37">
        <v>170</v>
      </c>
      <c s="36">
        <v>0</v>
      </c>
      <c s="36">
        <f>ROUND(G27*H27,6)</f>
      </c>
      <c r="L27" s="38">
        <v>0</v>
      </c>
      <c s="32">
        <f>ROUND(ROUND(L27,2)*ROUND(G27,3),2)</f>
      </c>
      <c s="36" t="s">
        <v>98</v>
      </c>
      <c>
        <f>(M27*21)/100</f>
      </c>
      <c t="s">
        <v>28</v>
      </c>
    </row>
    <row r="28" spans="1:5" ht="25.5">
      <c r="A28" s="35" t="s">
        <v>55</v>
      </c>
      <c r="E28" s="39" t="s">
        <v>7889</v>
      </c>
    </row>
    <row r="29" spans="1:5" ht="12.75">
      <c r="A29" s="35" t="s">
        <v>56</v>
      </c>
      <c r="E29" s="40" t="s">
        <v>5</v>
      </c>
    </row>
    <row r="30" spans="1:5" ht="12.75">
      <c r="A30" t="s">
        <v>57</v>
      </c>
      <c r="E30" s="39" t="s">
        <v>5</v>
      </c>
    </row>
    <row r="31" spans="1:16" ht="25.5">
      <c r="A31" t="s">
        <v>50</v>
      </c>
      <c s="34" t="s">
        <v>497</v>
      </c>
      <c s="34" t="s">
        <v>7890</v>
      </c>
      <c s="35" t="s">
        <v>5</v>
      </c>
      <c s="6" t="s">
        <v>7891</v>
      </c>
      <c s="36" t="s">
        <v>78</v>
      </c>
      <c s="37">
        <v>250</v>
      </c>
      <c s="36">
        <v>0</v>
      </c>
      <c s="36">
        <f>ROUND(G31*H31,6)</f>
      </c>
      <c r="L31" s="38">
        <v>0</v>
      </c>
      <c s="32">
        <f>ROUND(ROUND(L31,2)*ROUND(G31,3),2)</f>
      </c>
      <c s="36" t="s">
        <v>98</v>
      </c>
      <c>
        <f>(M31*21)/100</f>
      </c>
      <c t="s">
        <v>28</v>
      </c>
    </row>
    <row r="32" spans="1:5" ht="25.5">
      <c r="A32" s="35" t="s">
        <v>55</v>
      </c>
      <c r="E32" s="39" t="s">
        <v>7891</v>
      </c>
    </row>
    <row r="33" spans="1:5" ht="12.75">
      <c r="A33" s="35" t="s">
        <v>56</v>
      </c>
      <c r="E33" s="40" t="s">
        <v>5</v>
      </c>
    </row>
    <row r="34" spans="1:5" ht="12.75">
      <c r="A34" t="s">
        <v>57</v>
      </c>
      <c r="E34" s="39" t="s">
        <v>5</v>
      </c>
    </row>
    <row r="35" spans="1:16" ht="25.5">
      <c r="A35" t="s">
        <v>50</v>
      </c>
      <c s="34" t="s">
        <v>500</v>
      </c>
      <c s="34" t="s">
        <v>7892</v>
      </c>
      <c s="35" t="s">
        <v>5</v>
      </c>
      <c s="6" t="s">
        <v>7893</v>
      </c>
      <c s="36" t="s">
        <v>78</v>
      </c>
      <c s="37">
        <v>550</v>
      </c>
      <c s="36">
        <v>0</v>
      </c>
      <c s="36">
        <f>ROUND(G35*H35,6)</f>
      </c>
      <c r="L35" s="38">
        <v>0</v>
      </c>
      <c s="32">
        <f>ROUND(ROUND(L35,2)*ROUND(G35,3),2)</f>
      </c>
      <c s="36" t="s">
        <v>98</v>
      </c>
      <c>
        <f>(M35*21)/100</f>
      </c>
      <c t="s">
        <v>28</v>
      </c>
    </row>
    <row r="36" spans="1:5" ht="25.5">
      <c r="A36" s="35" t="s">
        <v>55</v>
      </c>
      <c r="E36" s="39" t="s">
        <v>7893</v>
      </c>
    </row>
    <row r="37" spans="1:5" ht="12.75">
      <c r="A37" s="35" t="s">
        <v>56</v>
      </c>
      <c r="E37" s="40" t="s">
        <v>5</v>
      </c>
    </row>
    <row r="38" spans="1:5" ht="12.75">
      <c r="A38" t="s">
        <v>57</v>
      </c>
      <c r="E38" s="39" t="s">
        <v>5</v>
      </c>
    </row>
    <row r="39" spans="1:16" ht="25.5">
      <c r="A39" t="s">
        <v>50</v>
      </c>
      <c s="34" t="s">
        <v>503</v>
      </c>
      <c s="34" t="s">
        <v>7894</v>
      </c>
      <c s="35" t="s">
        <v>5</v>
      </c>
      <c s="6" t="s">
        <v>7895</v>
      </c>
      <c s="36" t="s">
        <v>78</v>
      </c>
      <c s="37">
        <v>50</v>
      </c>
      <c s="36">
        <v>0</v>
      </c>
      <c s="36">
        <f>ROUND(G39*H39,6)</f>
      </c>
      <c r="L39" s="38">
        <v>0</v>
      </c>
      <c s="32">
        <f>ROUND(ROUND(L39,2)*ROUND(G39,3),2)</f>
      </c>
      <c s="36" t="s">
        <v>98</v>
      </c>
      <c>
        <f>(M39*21)/100</f>
      </c>
      <c t="s">
        <v>28</v>
      </c>
    </row>
    <row r="40" spans="1:5" ht="25.5">
      <c r="A40" s="35" t="s">
        <v>55</v>
      </c>
      <c r="E40" s="39" t="s">
        <v>7895</v>
      </c>
    </row>
    <row r="41" spans="1:5" ht="12.75">
      <c r="A41" s="35" t="s">
        <v>56</v>
      </c>
      <c r="E41" s="40" t="s">
        <v>5</v>
      </c>
    </row>
    <row r="42" spans="1:5" ht="12.75">
      <c r="A42" t="s">
        <v>57</v>
      </c>
      <c r="E42" s="39" t="s">
        <v>5</v>
      </c>
    </row>
    <row r="43" spans="1:16" ht="25.5">
      <c r="A43" t="s">
        <v>50</v>
      </c>
      <c s="34" t="s">
        <v>506</v>
      </c>
      <c s="34" t="s">
        <v>7896</v>
      </c>
      <c s="35" t="s">
        <v>5</v>
      </c>
      <c s="6" t="s">
        <v>7897</v>
      </c>
      <c s="36" t="s">
        <v>228</v>
      </c>
      <c s="37">
        <v>50</v>
      </c>
      <c s="36">
        <v>0</v>
      </c>
      <c s="36">
        <f>ROUND(G43*H43,6)</f>
      </c>
      <c r="L43" s="38">
        <v>0</v>
      </c>
      <c s="32">
        <f>ROUND(ROUND(L43,2)*ROUND(G43,3),2)</f>
      </c>
      <c s="36" t="s">
        <v>98</v>
      </c>
      <c>
        <f>(M43*21)/100</f>
      </c>
      <c t="s">
        <v>28</v>
      </c>
    </row>
    <row r="44" spans="1:5" ht="38.25">
      <c r="A44" s="35" t="s">
        <v>55</v>
      </c>
      <c r="E44" s="39" t="s">
        <v>7898</v>
      </c>
    </row>
    <row r="45" spans="1:5" ht="12.75">
      <c r="A45" s="35" t="s">
        <v>56</v>
      </c>
      <c r="E45" s="40" t="s">
        <v>5</v>
      </c>
    </row>
    <row r="46" spans="1:5" ht="12.75">
      <c r="A46" t="s">
        <v>57</v>
      </c>
      <c r="E46" s="39" t="s">
        <v>5</v>
      </c>
    </row>
    <row r="47" spans="1:16" ht="25.5">
      <c r="A47" t="s">
        <v>50</v>
      </c>
      <c s="34" t="s">
        <v>509</v>
      </c>
      <c s="34" t="s">
        <v>7899</v>
      </c>
      <c s="35" t="s">
        <v>5</v>
      </c>
      <c s="6" t="s">
        <v>7900</v>
      </c>
      <c s="36" t="s">
        <v>7901</v>
      </c>
      <c s="37">
        <v>15</v>
      </c>
      <c s="36">
        <v>0</v>
      </c>
      <c s="36">
        <f>ROUND(G47*H47,6)</f>
      </c>
      <c r="L47" s="38">
        <v>0</v>
      </c>
      <c s="32">
        <f>ROUND(ROUND(L47,2)*ROUND(G47,3),2)</f>
      </c>
      <c s="36" t="s">
        <v>98</v>
      </c>
      <c>
        <f>(M47*21)/100</f>
      </c>
      <c t="s">
        <v>28</v>
      </c>
    </row>
    <row r="48" spans="1:5" ht="63.75">
      <c r="A48" s="35" t="s">
        <v>55</v>
      </c>
      <c r="E48" s="39" t="s">
        <v>7902</v>
      </c>
    </row>
    <row r="49" spans="1:5" ht="12.75">
      <c r="A49" s="35" t="s">
        <v>56</v>
      </c>
      <c r="E49" s="40" t="s">
        <v>5</v>
      </c>
    </row>
    <row r="50" spans="1:5" ht="12.75">
      <c r="A50" t="s">
        <v>57</v>
      </c>
      <c r="E50" s="39" t="s">
        <v>5</v>
      </c>
    </row>
    <row r="51" spans="1:16" ht="12.75">
      <c r="A51" t="s">
        <v>50</v>
      </c>
      <c s="34" t="s">
        <v>512</v>
      </c>
      <c s="34" t="s">
        <v>7903</v>
      </c>
      <c s="35" t="s">
        <v>5</v>
      </c>
      <c s="6" t="s">
        <v>7904</v>
      </c>
      <c s="36" t="s">
        <v>228</v>
      </c>
      <c s="37">
        <v>4</v>
      </c>
      <c s="36">
        <v>0</v>
      </c>
      <c s="36">
        <f>ROUND(G51*H51,6)</f>
      </c>
      <c r="L51" s="38">
        <v>0</v>
      </c>
      <c s="32">
        <f>ROUND(ROUND(L51,2)*ROUND(G51,3),2)</f>
      </c>
      <c s="36" t="s">
        <v>98</v>
      </c>
      <c>
        <f>(M51*21)/100</f>
      </c>
      <c t="s">
        <v>28</v>
      </c>
    </row>
    <row r="52" spans="1:5" ht="12.75">
      <c r="A52" s="35" t="s">
        <v>55</v>
      </c>
      <c r="E52" s="39" t="s">
        <v>7904</v>
      </c>
    </row>
    <row r="53" spans="1:5" ht="12.75">
      <c r="A53" s="35" t="s">
        <v>56</v>
      </c>
      <c r="E53" s="40" t="s">
        <v>5</v>
      </c>
    </row>
    <row r="54" spans="1:5" ht="12.75">
      <c r="A54" t="s">
        <v>57</v>
      </c>
      <c r="E54" s="39" t="s">
        <v>5</v>
      </c>
    </row>
    <row r="55" spans="1:16" ht="12.75">
      <c r="A55" t="s">
        <v>50</v>
      </c>
      <c s="34" t="s">
        <v>515</v>
      </c>
      <c s="34" t="s">
        <v>7905</v>
      </c>
      <c s="35" t="s">
        <v>5</v>
      </c>
      <c s="6" t="s">
        <v>7906</v>
      </c>
      <c s="36" t="s">
        <v>257</v>
      </c>
      <c s="37">
        <v>1</v>
      </c>
      <c s="36">
        <v>0</v>
      </c>
      <c s="36">
        <f>ROUND(G55*H55,6)</f>
      </c>
      <c r="L55" s="38">
        <v>0</v>
      </c>
      <c s="32">
        <f>ROUND(ROUND(L55,2)*ROUND(G55,3),2)</f>
      </c>
      <c s="36" t="s">
        <v>98</v>
      </c>
      <c>
        <f>(M55*21)/100</f>
      </c>
      <c t="s">
        <v>28</v>
      </c>
    </row>
    <row r="56" spans="1:5" ht="12.75">
      <c r="A56" s="35" t="s">
        <v>55</v>
      </c>
      <c r="E56" s="39" t="s">
        <v>7906</v>
      </c>
    </row>
    <row r="57" spans="1:5" ht="12.75">
      <c r="A57" s="35" t="s">
        <v>56</v>
      </c>
      <c r="E57" s="40" t="s">
        <v>5</v>
      </c>
    </row>
    <row r="58" spans="1:5" ht="12.75">
      <c r="A58" t="s">
        <v>57</v>
      </c>
      <c r="E58" s="39" t="s">
        <v>5</v>
      </c>
    </row>
    <row r="59" spans="1:13" ht="12.75">
      <c r="A59" t="s">
        <v>47</v>
      </c>
      <c r="C59" s="31" t="s">
        <v>66</v>
      </c>
      <c r="E59" s="33" t="s">
        <v>7907</v>
      </c>
      <c r="J59" s="32">
        <f>0</f>
      </c>
      <c s="32">
        <f>0</f>
      </c>
      <c s="32">
        <f>0+L60+L64+L68+L72+L76+L80+L84+L88+L92+L96+L100+L104+L108+L112+L116+L120+L124+L128+L132+L136+L140+L144+L148</f>
      </c>
      <c s="32">
        <f>0+M60+M64+M68+M72+M76+M80+M84+M88+M92+M96+M100+M104+M108+M112+M116+M120+M124+M128+M132+M136+M140+M144+M148</f>
      </c>
    </row>
    <row r="60" spans="1:16" ht="12.75">
      <c r="A60" t="s">
        <v>50</v>
      </c>
      <c s="34" t="s">
        <v>551</v>
      </c>
      <c s="34" t="s">
        <v>7908</v>
      </c>
      <c s="35" t="s">
        <v>5</v>
      </c>
      <c s="6" t="s">
        <v>7909</v>
      </c>
      <c s="36" t="s">
        <v>228</v>
      </c>
      <c s="37">
        <v>1</v>
      </c>
      <c s="36">
        <v>0</v>
      </c>
      <c s="36">
        <f>ROUND(G60*H60,6)</f>
      </c>
      <c r="L60" s="38">
        <v>0</v>
      </c>
      <c s="32">
        <f>ROUND(ROUND(L60,2)*ROUND(G60,3),2)</f>
      </c>
      <c s="36" t="s">
        <v>98</v>
      </c>
      <c>
        <f>(M60*21)/100</f>
      </c>
      <c t="s">
        <v>28</v>
      </c>
    </row>
    <row r="61" spans="1:5" ht="12.75">
      <c r="A61" s="35" t="s">
        <v>55</v>
      </c>
      <c r="E61" s="39" t="s">
        <v>7909</v>
      </c>
    </row>
    <row r="62" spans="1:5" ht="12.75">
      <c r="A62" s="35" t="s">
        <v>56</v>
      </c>
      <c r="E62" s="40" t="s">
        <v>5</v>
      </c>
    </row>
    <row r="63" spans="1:5" ht="12.75">
      <c r="A63" t="s">
        <v>57</v>
      </c>
      <c r="E63" s="39" t="s">
        <v>5</v>
      </c>
    </row>
    <row r="64" spans="1:16" ht="12.75">
      <c r="A64" t="s">
        <v>50</v>
      </c>
      <c s="34" t="s">
        <v>554</v>
      </c>
      <c s="34" t="s">
        <v>7910</v>
      </c>
      <c s="35" t="s">
        <v>5</v>
      </c>
      <c s="6" t="s">
        <v>7911</v>
      </c>
      <c s="36" t="s">
        <v>228</v>
      </c>
      <c s="37">
        <v>14</v>
      </c>
      <c s="36">
        <v>0</v>
      </c>
      <c s="36">
        <f>ROUND(G64*H64,6)</f>
      </c>
      <c r="L64" s="38">
        <v>0</v>
      </c>
      <c s="32">
        <f>ROUND(ROUND(L64,2)*ROUND(G64,3),2)</f>
      </c>
      <c s="36" t="s">
        <v>98</v>
      </c>
      <c>
        <f>(M64*21)/100</f>
      </c>
      <c t="s">
        <v>28</v>
      </c>
    </row>
    <row r="65" spans="1:5" ht="12.75">
      <c r="A65" s="35" t="s">
        <v>55</v>
      </c>
      <c r="E65" s="39" t="s">
        <v>7911</v>
      </c>
    </row>
    <row r="66" spans="1:5" ht="12.75">
      <c r="A66" s="35" t="s">
        <v>56</v>
      </c>
      <c r="E66" s="40" t="s">
        <v>5</v>
      </c>
    </row>
    <row r="67" spans="1:5" ht="12.75">
      <c r="A67" t="s">
        <v>57</v>
      </c>
      <c r="E67" s="39" t="s">
        <v>5</v>
      </c>
    </row>
    <row r="68" spans="1:16" ht="25.5">
      <c r="A68" t="s">
        <v>50</v>
      </c>
      <c s="34" t="s">
        <v>73</v>
      </c>
      <c s="34" t="s">
        <v>7912</v>
      </c>
      <c s="35" t="s">
        <v>5</v>
      </c>
      <c s="6" t="s">
        <v>7913</v>
      </c>
      <c s="36" t="s">
        <v>228</v>
      </c>
      <c s="37">
        <v>18</v>
      </c>
      <c s="36">
        <v>0</v>
      </c>
      <c s="36">
        <f>ROUND(G68*H68,6)</f>
      </c>
      <c r="L68" s="38">
        <v>0</v>
      </c>
      <c s="32">
        <f>ROUND(ROUND(L68,2)*ROUND(G68,3),2)</f>
      </c>
      <c s="36" t="s">
        <v>98</v>
      </c>
      <c>
        <f>(M68*21)/100</f>
      </c>
      <c t="s">
        <v>28</v>
      </c>
    </row>
    <row r="69" spans="1:5" ht="25.5">
      <c r="A69" s="35" t="s">
        <v>55</v>
      </c>
      <c r="E69" s="39" t="s">
        <v>7913</v>
      </c>
    </row>
    <row r="70" spans="1:5" ht="12.75">
      <c r="A70" s="35" t="s">
        <v>56</v>
      </c>
      <c r="E70" s="40" t="s">
        <v>5</v>
      </c>
    </row>
    <row r="71" spans="1:5" ht="12.75">
      <c r="A71" t="s">
        <v>57</v>
      </c>
      <c r="E71" s="39" t="s">
        <v>5</v>
      </c>
    </row>
    <row r="72" spans="1:16" ht="25.5">
      <c r="A72" t="s">
        <v>50</v>
      </c>
      <c s="34" t="s">
        <v>559</v>
      </c>
      <c s="34" t="s">
        <v>7914</v>
      </c>
      <c s="35" t="s">
        <v>5</v>
      </c>
      <c s="6" t="s">
        <v>7915</v>
      </c>
      <c s="36" t="s">
        <v>228</v>
      </c>
      <c s="37">
        <v>2</v>
      </c>
      <c s="36">
        <v>0</v>
      </c>
      <c s="36">
        <f>ROUND(G72*H72,6)</f>
      </c>
      <c r="L72" s="38">
        <v>0</v>
      </c>
      <c s="32">
        <f>ROUND(ROUND(L72,2)*ROUND(G72,3),2)</f>
      </c>
      <c s="36" t="s">
        <v>98</v>
      </c>
      <c>
        <f>(M72*21)/100</f>
      </c>
      <c t="s">
        <v>28</v>
      </c>
    </row>
    <row r="73" spans="1:5" ht="25.5">
      <c r="A73" s="35" t="s">
        <v>55</v>
      </c>
      <c r="E73" s="39" t="s">
        <v>7915</v>
      </c>
    </row>
    <row r="74" spans="1:5" ht="12.75">
      <c r="A74" s="35" t="s">
        <v>56</v>
      </c>
      <c r="E74" s="40" t="s">
        <v>5</v>
      </c>
    </row>
    <row r="75" spans="1:5" ht="12.75">
      <c r="A75" t="s">
        <v>57</v>
      </c>
      <c r="E75" s="39" t="s">
        <v>5</v>
      </c>
    </row>
    <row r="76" spans="1:16" ht="25.5">
      <c r="A76" t="s">
        <v>50</v>
      </c>
      <c s="34" t="s">
        <v>562</v>
      </c>
      <c s="34" t="s">
        <v>7916</v>
      </c>
      <c s="35" t="s">
        <v>5</v>
      </c>
      <c s="6" t="s">
        <v>7917</v>
      </c>
      <c s="36" t="s">
        <v>228</v>
      </c>
      <c s="37">
        <v>8</v>
      </c>
      <c s="36">
        <v>0</v>
      </c>
      <c s="36">
        <f>ROUND(G76*H76,6)</f>
      </c>
      <c r="L76" s="38">
        <v>0</v>
      </c>
      <c s="32">
        <f>ROUND(ROUND(L76,2)*ROUND(G76,3),2)</f>
      </c>
      <c s="36" t="s">
        <v>98</v>
      </c>
      <c>
        <f>(M76*21)/100</f>
      </c>
      <c t="s">
        <v>28</v>
      </c>
    </row>
    <row r="77" spans="1:5" ht="25.5">
      <c r="A77" s="35" t="s">
        <v>55</v>
      </c>
      <c r="E77" s="39" t="s">
        <v>7917</v>
      </c>
    </row>
    <row r="78" spans="1:5" ht="12.75">
      <c r="A78" s="35" t="s">
        <v>56</v>
      </c>
      <c r="E78" s="40" t="s">
        <v>5</v>
      </c>
    </row>
    <row r="79" spans="1:5" ht="12.75">
      <c r="A79" t="s">
        <v>57</v>
      </c>
      <c r="E79" s="39" t="s">
        <v>5</v>
      </c>
    </row>
    <row r="80" spans="1:16" ht="25.5">
      <c r="A80" t="s">
        <v>50</v>
      </c>
      <c s="34" t="s">
        <v>565</v>
      </c>
      <c s="34" t="s">
        <v>7918</v>
      </c>
      <c s="35" t="s">
        <v>5</v>
      </c>
      <c s="6" t="s">
        <v>7919</v>
      </c>
      <c s="36" t="s">
        <v>228</v>
      </c>
      <c s="37">
        <v>16</v>
      </c>
      <c s="36">
        <v>0</v>
      </c>
      <c s="36">
        <f>ROUND(G80*H80,6)</f>
      </c>
      <c r="L80" s="38">
        <v>0</v>
      </c>
      <c s="32">
        <f>ROUND(ROUND(L80,2)*ROUND(G80,3),2)</f>
      </c>
      <c s="36" t="s">
        <v>98</v>
      </c>
      <c>
        <f>(M80*21)/100</f>
      </c>
      <c t="s">
        <v>28</v>
      </c>
    </row>
    <row r="81" spans="1:5" ht="25.5">
      <c r="A81" s="35" t="s">
        <v>55</v>
      </c>
      <c r="E81" s="39" t="s">
        <v>7919</v>
      </c>
    </row>
    <row r="82" spans="1:5" ht="12.75">
      <c r="A82" s="35" t="s">
        <v>56</v>
      </c>
      <c r="E82" s="40" t="s">
        <v>5</v>
      </c>
    </row>
    <row r="83" spans="1:5" ht="12.75">
      <c r="A83" t="s">
        <v>57</v>
      </c>
      <c r="E83" s="39" t="s">
        <v>5</v>
      </c>
    </row>
    <row r="84" spans="1:16" ht="25.5">
      <c r="A84" t="s">
        <v>50</v>
      </c>
      <c s="34" t="s">
        <v>568</v>
      </c>
      <c s="34" t="s">
        <v>7920</v>
      </c>
      <c s="35" t="s">
        <v>5</v>
      </c>
      <c s="6" t="s">
        <v>7921</v>
      </c>
      <c s="36" t="s">
        <v>228</v>
      </c>
      <c s="37">
        <v>4</v>
      </c>
      <c s="36">
        <v>0</v>
      </c>
      <c s="36">
        <f>ROUND(G84*H84,6)</f>
      </c>
      <c r="L84" s="38">
        <v>0</v>
      </c>
      <c s="32">
        <f>ROUND(ROUND(L84,2)*ROUND(G84,3),2)</f>
      </c>
      <c s="36" t="s">
        <v>98</v>
      </c>
      <c>
        <f>(M84*21)/100</f>
      </c>
      <c t="s">
        <v>28</v>
      </c>
    </row>
    <row r="85" spans="1:5" ht="25.5">
      <c r="A85" s="35" t="s">
        <v>55</v>
      </c>
      <c r="E85" s="39" t="s">
        <v>7921</v>
      </c>
    </row>
    <row r="86" spans="1:5" ht="12.75">
      <c r="A86" s="35" t="s">
        <v>56</v>
      </c>
      <c r="E86" s="40" t="s">
        <v>5</v>
      </c>
    </row>
    <row r="87" spans="1:5" ht="12.75">
      <c r="A87" t="s">
        <v>57</v>
      </c>
      <c r="E87" s="39" t="s">
        <v>5</v>
      </c>
    </row>
    <row r="88" spans="1:16" ht="25.5">
      <c r="A88" t="s">
        <v>50</v>
      </c>
      <c s="34" t="s">
        <v>571</v>
      </c>
      <c s="34" t="s">
        <v>7922</v>
      </c>
      <c s="35" t="s">
        <v>5</v>
      </c>
      <c s="6" t="s">
        <v>7923</v>
      </c>
      <c s="36" t="s">
        <v>228</v>
      </c>
      <c s="37">
        <v>4</v>
      </c>
      <c s="36">
        <v>0</v>
      </c>
      <c s="36">
        <f>ROUND(G88*H88,6)</f>
      </c>
      <c r="L88" s="38">
        <v>0</v>
      </c>
      <c s="32">
        <f>ROUND(ROUND(L88,2)*ROUND(G88,3),2)</f>
      </c>
      <c s="36" t="s">
        <v>98</v>
      </c>
      <c>
        <f>(M88*21)/100</f>
      </c>
      <c t="s">
        <v>28</v>
      </c>
    </row>
    <row r="89" spans="1:5" ht="25.5">
      <c r="A89" s="35" t="s">
        <v>55</v>
      </c>
      <c r="E89" s="39" t="s">
        <v>7923</v>
      </c>
    </row>
    <row r="90" spans="1:5" ht="12.75">
      <c r="A90" s="35" t="s">
        <v>56</v>
      </c>
      <c r="E90" s="40" t="s">
        <v>5</v>
      </c>
    </row>
    <row r="91" spans="1:5" ht="12.75">
      <c r="A91" t="s">
        <v>57</v>
      </c>
      <c r="E91" s="39" t="s">
        <v>5</v>
      </c>
    </row>
    <row r="92" spans="1:16" ht="12.75">
      <c r="A92" t="s">
        <v>50</v>
      </c>
      <c s="34" t="s">
        <v>574</v>
      </c>
      <c s="34" t="s">
        <v>7924</v>
      </c>
      <c s="35" t="s">
        <v>5</v>
      </c>
      <c s="6" t="s">
        <v>7925</v>
      </c>
      <c s="36" t="s">
        <v>228</v>
      </c>
      <c s="37">
        <v>4</v>
      </c>
      <c s="36">
        <v>0</v>
      </c>
      <c s="36">
        <f>ROUND(G92*H92,6)</f>
      </c>
      <c r="L92" s="38">
        <v>0</v>
      </c>
      <c s="32">
        <f>ROUND(ROUND(L92,2)*ROUND(G92,3),2)</f>
      </c>
      <c s="36" t="s">
        <v>98</v>
      </c>
      <c>
        <f>(M92*21)/100</f>
      </c>
      <c t="s">
        <v>28</v>
      </c>
    </row>
    <row r="93" spans="1:5" ht="12.75">
      <c r="A93" s="35" t="s">
        <v>55</v>
      </c>
      <c r="E93" s="39" t="s">
        <v>7925</v>
      </c>
    </row>
    <row r="94" spans="1:5" ht="12.75">
      <c r="A94" s="35" t="s">
        <v>56</v>
      </c>
      <c r="E94" s="40" t="s">
        <v>5</v>
      </c>
    </row>
    <row r="95" spans="1:5" ht="12.75">
      <c r="A95" t="s">
        <v>57</v>
      </c>
      <c r="E95" s="39" t="s">
        <v>5</v>
      </c>
    </row>
    <row r="96" spans="1:16" ht="25.5">
      <c r="A96" t="s">
        <v>50</v>
      </c>
      <c s="34" t="s">
        <v>577</v>
      </c>
      <c s="34" t="s">
        <v>7926</v>
      </c>
      <c s="35" t="s">
        <v>5</v>
      </c>
      <c s="6" t="s">
        <v>7927</v>
      </c>
      <c s="36" t="s">
        <v>228</v>
      </c>
      <c s="37">
        <v>1</v>
      </c>
      <c s="36">
        <v>0</v>
      </c>
      <c s="36">
        <f>ROUND(G96*H96,6)</f>
      </c>
      <c r="L96" s="38">
        <v>0</v>
      </c>
      <c s="32">
        <f>ROUND(ROUND(L96,2)*ROUND(G96,3),2)</f>
      </c>
      <c s="36" t="s">
        <v>98</v>
      </c>
      <c>
        <f>(M96*21)/100</f>
      </c>
      <c t="s">
        <v>28</v>
      </c>
    </row>
    <row r="97" spans="1:5" ht="51">
      <c r="A97" s="35" t="s">
        <v>55</v>
      </c>
      <c r="E97" s="39" t="s">
        <v>7928</v>
      </c>
    </row>
    <row r="98" spans="1:5" ht="12.75">
      <c r="A98" s="35" t="s">
        <v>56</v>
      </c>
      <c r="E98" s="40" t="s">
        <v>5</v>
      </c>
    </row>
    <row r="99" spans="1:5" ht="12.75">
      <c r="A99" t="s">
        <v>57</v>
      </c>
      <c r="E99" s="39" t="s">
        <v>5</v>
      </c>
    </row>
    <row r="100" spans="1:16" ht="25.5">
      <c r="A100" t="s">
        <v>50</v>
      </c>
      <c s="34" t="s">
        <v>580</v>
      </c>
      <c s="34" t="s">
        <v>7929</v>
      </c>
      <c s="35" t="s">
        <v>5</v>
      </c>
      <c s="6" t="s">
        <v>7930</v>
      </c>
      <c s="36" t="s">
        <v>228</v>
      </c>
      <c s="37">
        <v>14</v>
      </c>
      <c s="36">
        <v>0</v>
      </c>
      <c s="36">
        <f>ROUND(G100*H100,6)</f>
      </c>
      <c r="L100" s="38">
        <v>0</v>
      </c>
      <c s="32">
        <f>ROUND(ROUND(L100,2)*ROUND(G100,3),2)</f>
      </c>
      <c s="36" t="s">
        <v>98</v>
      </c>
      <c>
        <f>(M100*21)/100</f>
      </c>
      <c t="s">
        <v>28</v>
      </c>
    </row>
    <row r="101" spans="1:5" ht="38.25">
      <c r="A101" s="35" t="s">
        <v>55</v>
      </c>
      <c r="E101" s="39" t="s">
        <v>7931</v>
      </c>
    </row>
    <row r="102" spans="1:5" ht="12.75">
      <c r="A102" s="35" t="s">
        <v>56</v>
      </c>
      <c r="E102" s="40" t="s">
        <v>5</v>
      </c>
    </row>
    <row r="103" spans="1:5" ht="12.75">
      <c r="A103" t="s">
        <v>57</v>
      </c>
      <c r="E103" s="39" t="s">
        <v>5</v>
      </c>
    </row>
    <row r="104" spans="1:16" ht="25.5">
      <c r="A104" t="s">
        <v>50</v>
      </c>
      <c s="34" t="s">
        <v>583</v>
      </c>
      <c s="34" t="s">
        <v>7932</v>
      </c>
      <c s="35" t="s">
        <v>5</v>
      </c>
      <c s="6" t="s">
        <v>7933</v>
      </c>
      <c s="36" t="s">
        <v>228</v>
      </c>
      <c s="37">
        <v>14</v>
      </c>
      <c s="36">
        <v>0</v>
      </c>
      <c s="36">
        <f>ROUND(G104*H104,6)</f>
      </c>
      <c r="L104" s="38">
        <v>0</v>
      </c>
      <c s="32">
        <f>ROUND(ROUND(L104,2)*ROUND(G104,3),2)</f>
      </c>
      <c s="36" t="s">
        <v>98</v>
      </c>
      <c>
        <f>(M104*21)/100</f>
      </c>
      <c t="s">
        <v>28</v>
      </c>
    </row>
    <row r="105" spans="1:5" ht="25.5">
      <c r="A105" s="35" t="s">
        <v>55</v>
      </c>
      <c r="E105" s="39" t="s">
        <v>7933</v>
      </c>
    </row>
    <row r="106" spans="1:5" ht="12.75">
      <c r="A106" s="35" t="s">
        <v>56</v>
      </c>
      <c r="E106" s="40" t="s">
        <v>5</v>
      </c>
    </row>
    <row r="107" spans="1:5" ht="12.75">
      <c r="A107" t="s">
        <v>57</v>
      </c>
      <c r="E107" s="39" t="s">
        <v>5</v>
      </c>
    </row>
    <row r="108" spans="1:16" ht="25.5">
      <c r="A108" t="s">
        <v>50</v>
      </c>
      <c s="34" t="s">
        <v>587</v>
      </c>
      <c s="34" t="s">
        <v>7934</v>
      </c>
      <c s="35" t="s">
        <v>5</v>
      </c>
      <c s="6" t="s">
        <v>7935</v>
      </c>
      <c s="36" t="s">
        <v>228</v>
      </c>
      <c s="37">
        <v>17</v>
      </c>
      <c s="36">
        <v>0</v>
      </c>
      <c s="36">
        <f>ROUND(G108*H108,6)</f>
      </c>
      <c r="L108" s="38">
        <v>0</v>
      </c>
      <c s="32">
        <f>ROUND(ROUND(L108,2)*ROUND(G108,3),2)</f>
      </c>
      <c s="36" t="s">
        <v>98</v>
      </c>
      <c>
        <f>(M108*21)/100</f>
      </c>
      <c t="s">
        <v>28</v>
      </c>
    </row>
    <row r="109" spans="1:5" ht="25.5">
      <c r="A109" s="35" t="s">
        <v>55</v>
      </c>
      <c r="E109" s="39" t="s">
        <v>7935</v>
      </c>
    </row>
    <row r="110" spans="1:5" ht="12.75">
      <c r="A110" s="35" t="s">
        <v>56</v>
      </c>
      <c r="E110" s="40" t="s">
        <v>5</v>
      </c>
    </row>
    <row r="111" spans="1:5" ht="12.75">
      <c r="A111" t="s">
        <v>57</v>
      </c>
      <c r="E111" s="39" t="s">
        <v>5</v>
      </c>
    </row>
    <row r="112" spans="1:16" ht="25.5">
      <c r="A112" t="s">
        <v>50</v>
      </c>
      <c s="34" t="s">
        <v>591</v>
      </c>
      <c s="34" t="s">
        <v>7936</v>
      </c>
      <c s="35" t="s">
        <v>5</v>
      </c>
      <c s="6" t="s">
        <v>7937</v>
      </c>
      <c s="36" t="s">
        <v>228</v>
      </c>
      <c s="37">
        <v>1</v>
      </c>
      <c s="36">
        <v>0</v>
      </c>
      <c s="36">
        <f>ROUND(G112*H112,6)</f>
      </c>
      <c r="L112" s="38">
        <v>0</v>
      </c>
      <c s="32">
        <f>ROUND(ROUND(L112,2)*ROUND(G112,3),2)</f>
      </c>
      <c s="36" t="s">
        <v>98</v>
      </c>
      <c>
        <f>(M112*21)/100</f>
      </c>
      <c t="s">
        <v>28</v>
      </c>
    </row>
    <row r="113" spans="1:5" ht="25.5">
      <c r="A113" s="35" t="s">
        <v>55</v>
      </c>
      <c r="E113" s="39" t="s">
        <v>7937</v>
      </c>
    </row>
    <row r="114" spans="1:5" ht="12.75">
      <c r="A114" s="35" t="s">
        <v>56</v>
      </c>
      <c r="E114" s="40" t="s">
        <v>5</v>
      </c>
    </row>
    <row r="115" spans="1:5" ht="12.75">
      <c r="A115" t="s">
        <v>57</v>
      </c>
      <c r="E115" s="39" t="s">
        <v>5</v>
      </c>
    </row>
    <row r="116" spans="1:16" ht="25.5">
      <c r="A116" t="s">
        <v>50</v>
      </c>
      <c s="34" t="s">
        <v>917</v>
      </c>
      <c s="34" t="s">
        <v>7938</v>
      </c>
      <c s="35" t="s">
        <v>5</v>
      </c>
      <c s="6" t="s">
        <v>7939</v>
      </c>
      <c s="36" t="s">
        <v>228</v>
      </c>
      <c s="37">
        <v>7</v>
      </c>
      <c s="36">
        <v>0</v>
      </c>
      <c s="36">
        <f>ROUND(G116*H116,6)</f>
      </c>
      <c r="L116" s="38">
        <v>0</v>
      </c>
      <c s="32">
        <f>ROUND(ROUND(L116,2)*ROUND(G116,3),2)</f>
      </c>
      <c s="36" t="s">
        <v>98</v>
      </c>
      <c>
        <f>(M116*21)/100</f>
      </c>
      <c t="s">
        <v>28</v>
      </c>
    </row>
    <row r="117" spans="1:5" ht="25.5">
      <c r="A117" s="35" t="s">
        <v>55</v>
      </c>
      <c r="E117" s="39" t="s">
        <v>7939</v>
      </c>
    </row>
    <row r="118" spans="1:5" ht="12.75">
      <c r="A118" s="35" t="s">
        <v>56</v>
      </c>
      <c r="E118" s="40" t="s">
        <v>5</v>
      </c>
    </row>
    <row r="119" spans="1:5" ht="12.75">
      <c r="A119" t="s">
        <v>57</v>
      </c>
      <c r="E119" s="39" t="s">
        <v>5</v>
      </c>
    </row>
    <row r="120" spans="1:16" ht="12.75">
      <c r="A120" t="s">
        <v>50</v>
      </c>
      <c s="34" t="s">
        <v>919</v>
      </c>
      <c s="34" t="s">
        <v>7940</v>
      </c>
      <c s="35" t="s">
        <v>5</v>
      </c>
      <c s="6" t="s">
        <v>7941</v>
      </c>
      <c s="36" t="s">
        <v>228</v>
      </c>
      <c s="37">
        <v>1</v>
      </c>
      <c s="36">
        <v>0</v>
      </c>
      <c s="36">
        <f>ROUND(G120*H120,6)</f>
      </c>
      <c r="L120" s="38">
        <v>0</v>
      </c>
      <c s="32">
        <f>ROUND(ROUND(L120,2)*ROUND(G120,3),2)</f>
      </c>
      <c s="36" t="s">
        <v>98</v>
      </c>
      <c>
        <f>(M120*21)/100</f>
      </c>
      <c t="s">
        <v>28</v>
      </c>
    </row>
    <row r="121" spans="1:5" ht="12.75">
      <c r="A121" s="35" t="s">
        <v>55</v>
      </c>
      <c r="E121" s="39" t="s">
        <v>7941</v>
      </c>
    </row>
    <row r="122" spans="1:5" ht="12.75">
      <c r="A122" s="35" t="s">
        <v>56</v>
      </c>
      <c r="E122" s="40" t="s">
        <v>5</v>
      </c>
    </row>
    <row r="123" spans="1:5" ht="12.75">
      <c r="A123" t="s">
        <v>57</v>
      </c>
      <c r="E123" s="39" t="s">
        <v>5</v>
      </c>
    </row>
    <row r="124" spans="1:16" ht="25.5">
      <c r="A124" t="s">
        <v>50</v>
      </c>
      <c s="34" t="s">
        <v>925</v>
      </c>
      <c s="34" t="s">
        <v>7942</v>
      </c>
      <c s="35" t="s">
        <v>5</v>
      </c>
      <c s="6" t="s">
        <v>7943</v>
      </c>
      <c s="36" t="s">
        <v>228</v>
      </c>
      <c s="37">
        <v>14</v>
      </c>
      <c s="36">
        <v>0</v>
      </c>
      <c s="36">
        <f>ROUND(G124*H124,6)</f>
      </c>
      <c r="L124" s="38">
        <v>0</v>
      </c>
      <c s="32">
        <f>ROUND(ROUND(L124,2)*ROUND(G124,3),2)</f>
      </c>
      <c s="36" t="s">
        <v>98</v>
      </c>
      <c>
        <f>(M124*21)/100</f>
      </c>
      <c t="s">
        <v>28</v>
      </c>
    </row>
    <row r="125" spans="1:5" ht="25.5">
      <c r="A125" s="35" t="s">
        <v>55</v>
      </c>
      <c r="E125" s="39" t="s">
        <v>7943</v>
      </c>
    </row>
    <row r="126" spans="1:5" ht="12.75">
      <c r="A126" s="35" t="s">
        <v>56</v>
      </c>
      <c r="E126" s="40" t="s">
        <v>5</v>
      </c>
    </row>
    <row r="127" spans="1:5" ht="12.75">
      <c r="A127" t="s">
        <v>57</v>
      </c>
      <c r="E127" s="39" t="s">
        <v>5</v>
      </c>
    </row>
    <row r="128" spans="1:16" ht="12.75">
      <c r="A128" t="s">
        <v>50</v>
      </c>
      <c s="34" t="s">
        <v>608</v>
      </c>
      <c s="34" t="s">
        <v>7944</v>
      </c>
      <c s="35" t="s">
        <v>5</v>
      </c>
      <c s="6" t="s">
        <v>7945</v>
      </c>
      <c s="36" t="s">
        <v>7901</v>
      </c>
      <c s="37">
        <v>7</v>
      </c>
      <c s="36">
        <v>0</v>
      </c>
      <c s="36">
        <f>ROUND(G128*H128,6)</f>
      </c>
      <c r="L128" s="38">
        <v>0</v>
      </c>
      <c s="32">
        <f>ROUND(ROUND(L128,2)*ROUND(G128,3),2)</f>
      </c>
      <c s="36" t="s">
        <v>98</v>
      </c>
      <c>
        <f>(M128*21)/100</f>
      </c>
      <c t="s">
        <v>28</v>
      </c>
    </row>
    <row r="129" spans="1:5" ht="12.75">
      <c r="A129" s="35" t="s">
        <v>55</v>
      </c>
      <c r="E129" s="39" t="s">
        <v>7945</v>
      </c>
    </row>
    <row r="130" spans="1:5" ht="12.75">
      <c r="A130" s="35" t="s">
        <v>56</v>
      </c>
      <c r="E130" s="40" t="s">
        <v>5</v>
      </c>
    </row>
    <row r="131" spans="1:5" ht="12.75">
      <c r="A131" t="s">
        <v>57</v>
      </c>
      <c r="E131" s="39" t="s">
        <v>5</v>
      </c>
    </row>
    <row r="132" spans="1:16" ht="12.75">
      <c r="A132" t="s">
        <v>50</v>
      </c>
      <c s="34" t="s">
        <v>614</v>
      </c>
      <c s="34" t="s">
        <v>7946</v>
      </c>
      <c s="35" t="s">
        <v>5</v>
      </c>
      <c s="6" t="s">
        <v>7947</v>
      </c>
      <c s="36" t="s">
        <v>7901</v>
      </c>
      <c s="37">
        <v>23</v>
      </c>
      <c s="36">
        <v>0</v>
      </c>
      <c s="36">
        <f>ROUND(G132*H132,6)</f>
      </c>
      <c r="L132" s="38">
        <v>0</v>
      </c>
      <c s="32">
        <f>ROUND(ROUND(L132,2)*ROUND(G132,3),2)</f>
      </c>
      <c s="36" t="s">
        <v>98</v>
      </c>
      <c>
        <f>(M132*21)/100</f>
      </c>
      <c t="s">
        <v>28</v>
      </c>
    </row>
    <row r="133" spans="1:5" ht="12.75">
      <c r="A133" s="35" t="s">
        <v>55</v>
      </c>
      <c r="E133" s="39" t="s">
        <v>7947</v>
      </c>
    </row>
    <row r="134" spans="1:5" ht="12.75">
      <c r="A134" s="35" t="s">
        <v>56</v>
      </c>
      <c r="E134" s="40" t="s">
        <v>5</v>
      </c>
    </row>
    <row r="135" spans="1:5" ht="12.75">
      <c r="A135" t="s">
        <v>57</v>
      </c>
      <c r="E135" s="39" t="s">
        <v>5</v>
      </c>
    </row>
    <row r="136" spans="1:16" ht="12.75">
      <c r="A136" t="s">
        <v>50</v>
      </c>
      <c s="34" t="s">
        <v>620</v>
      </c>
      <c s="34" t="s">
        <v>7948</v>
      </c>
      <c s="35" t="s">
        <v>5</v>
      </c>
      <c s="6" t="s">
        <v>7949</v>
      </c>
      <c s="36" t="s">
        <v>228</v>
      </c>
      <c s="37">
        <v>12</v>
      </c>
      <c s="36">
        <v>0</v>
      </c>
      <c s="36">
        <f>ROUND(G136*H136,6)</f>
      </c>
      <c r="L136" s="38">
        <v>0</v>
      </c>
      <c s="32">
        <f>ROUND(ROUND(L136,2)*ROUND(G136,3),2)</f>
      </c>
      <c s="36" t="s">
        <v>98</v>
      </c>
      <c>
        <f>(M136*21)/100</f>
      </c>
      <c t="s">
        <v>28</v>
      </c>
    </row>
    <row r="137" spans="1:5" ht="12.75">
      <c r="A137" s="35" t="s">
        <v>55</v>
      </c>
      <c r="E137" s="39" t="s">
        <v>7949</v>
      </c>
    </row>
    <row r="138" spans="1:5" ht="12.75">
      <c r="A138" s="35" t="s">
        <v>56</v>
      </c>
      <c r="E138" s="40" t="s">
        <v>5</v>
      </c>
    </row>
    <row r="139" spans="1:5" ht="12.75">
      <c r="A139" t="s">
        <v>57</v>
      </c>
      <c r="E139" s="39" t="s">
        <v>5</v>
      </c>
    </row>
    <row r="140" spans="1:16" ht="12.75">
      <c r="A140" t="s">
        <v>50</v>
      </c>
      <c s="34" t="s">
        <v>596</v>
      </c>
      <c s="34" t="s">
        <v>7950</v>
      </c>
      <c s="35" t="s">
        <v>5</v>
      </c>
      <c s="6" t="s">
        <v>7951</v>
      </c>
      <c s="36" t="s">
        <v>228</v>
      </c>
      <c s="37">
        <v>12</v>
      </c>
      <c s="36">
        <v>0</v>
      </c>
      <c s="36">
        <f>ROUND(G140*H140,6)</f>
      </c>
      <c r="L140" s="38">
        <v>0</v>
      </c>
      <c s="32">
        <f>ROUND(ROUND(L140,2)*ROUND(G140,3),2)</f>
      </c>
      <c s="36" t="s">
        <v>98</v>
      </c>
      <c>
        <f>(M140*21)/100</f>
      </c>
      <c t="s">
        <v>28</v>
      </c>
    </row>
    <row r="141" spans="1:5" ht="12.75">
      <c r="A141" s="35" t="s">
        <v>55</v>
      </c>
      <c r="E141" s="39" t="s">
        <v>7951</v>
      </c>
    </row>
    <row r="142" spans="1:5" ht="12.75">
      <c r="A142" s="35" t="s">
        <v>56</v>
      </c>
      <c r="E142" s="40" t="s">
        <v>5</v>
      </c>
    </row>
    <row r="143" spans="1:5" ht="12.75">
      <c r="A143" t="s">
        <v>57</v>
      </c>
      <c r="E143" s="39" t="s">
        <v>5</v>
      </c>
    </row>
    <row r="144" spans="1:16" ht="12.75">
      <c r="A144" t="s">
        <v>50</v>
      </c>
      <c s="34" t="s">
        <v>626</v>
      </c>
      <c s="34" t="s">
        <v>7952</v>
      </c>
      <c s="35" t="s">
        <v>5</v>
      </c>
      <c s="6" t="s">
        <v>7953</v>
      </c>
      <c s="36" t="s">
        <v>228</v>
      </c>
      <c s="37">
        <v>23</v>
      </c>
      <c s="36">
        <v>0</v>
      </c>
      <c s="36">
        <f>ROUND(G144*H144,6)</f>
      </c>
      <c r="L144" s="38">
        <v>0</v>
      </c>
      <c s="32">
        <f>ROUND(ROUND(L144,2)*ROUND(G144,3),2)</f>
      </c>
      <c s="36" t="s">
        <v>98</v>
      </c>
      <c>
        <f>(M144*21)/100</f>
      </c>
      <c t="s">
        <v>28</v>
      </c>
    </row>
    <row r="145" spans="1:5" ht="12.75">
      <c r="A145" s="35" t="s">
        <v>55</v>
      </c>
      <c r="E145" s="39" t="s">
        <v>7953</v>
      </c>
    </row>
    <row r="146" spans="1:5" ht="12.75">
      <c r="A146" s="35" t="s">
        <v>56</v>
      </c>
      <c r="E146" s="40" t="s">
        <v>5</v>
      </c>
    </row>
    <row r="147" spans="1:5" ht="12.75">
      <c r="A147" t="s">
        <v>57</v>
      </c>
      <c r="E147" s="39" t="s">
        <v>5</v>
      </c>
    </row>
    <row r="148" spans="1:16" ht="12.75">
      <c r="A148" t="s">
        <v>50</v>
      </c>
      <c s="34" t="s">
        <v>632</v>
      </c>
      <c s="34" t="s">
        <v>7954</v>
      </c>
      <c s="35" t="s">
        <v>5</v>
      </c>
      <c s="6" t="s">
        <v>7955</v>
      </c>
      <c s="36" t="s">
        <v>228</v>
      </c>
      <c s="37">
        <v>10</v>
      </c>
      <c s="36">
        <v>0</v>
      </c>
      <c s="36">
        <f>ROUND(G148*H148,6)</f>
      </c>
      <c r="L148" s="38">
        <v>0</v>
      </c>
      <c s="32">
        <f>ROUND(ROUND(L148,2)*ROUND(G148,3),2)</f>
      </c>
      <c s="36" t="s">
        <v>98</v>
      </c>
      <c>
        <f>(M148*21)/100</f>
      </c>
      <c t="s">
        <v>28</v>
      </c>
    </row>
    <row r="149" spans="1:5" ht="12.75">
      <c r="A149" s="35" t="s">
        <v>55</v>
      </c>
      <c r="E149" s="39" t="s">
        <v>7955</v>
      </c>
    </row>
    <row r="150" spans="1:5" ht="12.75">
      <c r="A150" s="35" t="s">
        <v>56</v>
      </c>
      <c r="E150" s="40" t="s">
        <v>5</v>
      </c>
    </row>
    <row r="151" spans="1:5" ht="12.75">
      <c r="A151" t="s">
        <v>57</v>
      </c>
      <c r="E151" s="39" t="s">
        <v>5</v>
      </c>
    </row>
    <row r="152" spans="1:13" ht="12.75">
      <c r="A152" t="s">
        <v>47</v>
      </c>
      <c r="C152" s="31" t="s">
        <v>27</v>
      </c>
      <c r="E152" s="33" t="s">
        <v>7956</v>
      </c>
      <c r="J152" s="32">
        <f>0</f>
      </c>
      <c s="32">
        <f>0</f>
      </c>
      <c s="32">
        <f>0+L153+L157+L161+L165+L169+L173+L177+L181+L185+L189+L193+L197+L201+L205+L209+L213</f>
      </c>
      <c s="32">
        <f>0+M153+M157+M161+M165+M169+M173+M177+M181+M185+M189+M193+M197+M201+M205+M209+M213</f>
      </c>
    </row>
    <row r="153" spans="1:16" ht="25.5">
      <c r="A153" t="s">
        <v>50</v>
      </c>
      <c s="34" t="s">
        <v>638</v>
      </c>
      <c s="34" t="s">
        <v>7957</v>
      </c>
      <c s="35" t="s">
        <v>5</v>
      </c>
      <c s="6" t="s">
        <v>7958</v>
      </c>
      <c s="36" t="s">
        <v>7959</v>
      </c>
      <c s="37">
        <v>115</v>
      </c>
      <c s="36">
        <v>0</v>
      </c>
      <c s="36">
        <f>ROUND(G153*H153,6)</f>
      </c>
      <c r="L153" s="38">
        <v>0</v>
      </c>
      <c s="32">
        <f>ROUND(ROUND(L153,2)*ROUND(G153,3),2)</f>
      </c>
      <c s="36" t="s">
        <v>98</v>
      </c>
      <c>
        <f>(M153*21)/100</f>
      </c>
      <c t="s">
        <v>28</v>
      </c>
    </row>
    <row r="154" spans="1:5" ht="25.5">
      <c r="A154" s="35" t="s">
        <v>55</v>
      </c>
      <c r="E154" s="39" t="s">
        <v>7958</v>
      </c>
    </row>
    <row r="155" spans="1:5" ht="12.75">
      <c r="A155" s="35" t="s">
        <v>56</v>
      </c>
      <c r="E155" s="40" t="s">
        <v>5</v>
      </c>
    </row>
    <row r="156" spans="1:5" ht="12.75">
      <c r="A156" t="s">
        <v>57</v>
      </c>
      <c r="E156" s="39" t="s">
        <v>5</v>
      </c>
    </row>
    <row r="157" spans="1:16" ht="25.5">
      <c r="A157" t="s">
        <v>50</v>
      </c>
      <c s="34" t="s">
        <v>1503</v>
      </c>
      <c s="34" t="s">
        <v>7960</v>
      </c>
      <c s="35" t="s">
        <v>5</v>
      </c>
      <c s="6" t="s">
        <v>7961</v>
      </c>
      <c s="36" t="s">
        <v>7959</v>
      </c>
      <c s="37">
        <v>115</v>
      </c>
      <c s="36">
        <v>0</v>
      </c>
      <c s="36">
        <f>ROUND(G157*H157,6)</f>
      </c>
      <c r="L157" s="38">
        <v>0</v>
      </c>
      <c s="32">
        <f>ROUND(ROUND(L157,2)*ROUND(G157,3),2)</f>
      </c>
      <c s="36" t="s">
        <v>98</v>
      </c>
      <c>
        <f>(M157*21)/100</f>
      </c>
      <c t="s">
        <v>28</v>
      </c>
    </row>
    <row r="158" spans="1:5" ht="25.5">
      <c r="A158" s="35" t="s">
        <v>55</v>
      </c>
      <c r="E158" s="39" t="s">
        <v>7961</v>
      </c>
    </row>
    <row r="159" spans="1:5" ht="12.75">
      <c r="A159" s="35" t="s">
        <v>56</v>
      </c>
      <c r="E159" s="40" t="s">
        <v>5</v>
      </c>
    </row>
    <row r="160" spans="1:5" ht="12.75">
      <c r="A160" t="s">
        <v>57</v>
      </c>
      <c r="E160" s="39" t="s">
        <v>5</v>
      </c>
    </row>
    <row r="161" spans="1:16" ht="25.5">
      <c r="A161" t="s">
        <v>50</v>
      </c>
      <c s="34" t="s">
        <v>1507</v>
      </c>
      <c s="34" t="s">
        <v>7962</v>
      </c>
      <c s="35" t="s">
        <v>5</v>
      </c>
      <c s="6" t="s">
        <v>7963</v>
      </c>
      <c s="36" t="s">
        <v>7959</v>
      </c>
      <c s="37">
        <v>24</v>
      </c>
      <c s="36">
        <v>0</v>
      </c>
      <c s="36">
        <f>ROUND(G161*H161,6)</f>
      </c>
      <c r="L161" s="38">
        <v>0</v>
      </c>
      <c s="32">
        <f>ROUND(ROUND(L161,2)*ROUND(G161,3),2)</f>
      </c>
      <c s="36" t="s">
        <v>98</v>
      </c>
      <c>
        <f>(M161*21)/100</f>
      </c>
      <c t="s">
        <v>28</v>
      </c>
    </row>
    <row r="162" spans="1:5" ht="25.5">
      <c r="A162" s="35" t="s">
        <v>55</v>
      </c>
      <c r="E162" s="39" t="s">
        <v>7963</v>
      </c>
    </row>
    <row r="163" spans="1:5" ht="12.75">
      <c r="A163" s="35" t="s">
        <v>56</v>
      </c>
      <c r="E163" s="40" t="s">
        <v>5</v>
      </c>
    </row>
    <row r="164" spans="1:5" ht="12.75">
      <c r="A164" t="s">
        <v>57</v>
      </c>
      <c r="E164" s="39" t="s">
        <v>5</v>
      </c>
    </row>
    <row r="165" spans="1:16" ht="25.5">
      <c r="A165" t="s">
        <v>50</v>
      </c>
      <c s="34" t="s">
        <v>1511</v>
      </c>
      <c s="34" t="s">
        <v>7964</v>
      </c>
      <c s="35" t="s">
        <v>5</v>
      </c>
      <c s="6" t="s">
        <v>7965</v>
      </c>
      <c s="36" t="s">
        <v>7959</v>
      </c>
      <c s="37">
        <v>56</v>
      </c>
      <c s="36">
        <v>0</v>
      </c>
      <c s="36">
        <f>ROUND(G165*H165,6)</f>
      </c>
      <c r="L165" s="38">
        <v>0</v>
      </c>
      <c s="32">
        <f>ROUND(ROUND(L165,2)*ROUND(G165,3),2)</f>
      </c>
      <c s="36" t="s">
        <v>98</v>
      </c>
      <c>
        <f>(M165*21)/100</f>
      </c>
      <c t="s">
        <v>28</v>
      </c>
    </row>
    <row r="166" spans="1:5" ht="25.5">
      <c r="A166" s="35" t="s">
        <v>55</v>
      </c>
      <c r="E166" s="39" t="s">
        <v>7965</v>
      </c>
    </row>
    <row r="167" spans="1:5" ht="12.75">
      <c r="A167" s="35" t="s">
        <v>56</v>
      </c>
      <c r="E167" s="40" t="s">
        <v>5</v>
      </c>
    </row>
    <row r="168" spans="1:5" ht="12.75">
      <c r="A168" t="s">
        <v>57</v>
      </c>
      <c r="E168" s="39" t="s">
        <v>5</v>
      </c>
    </row>
    <row r="169" spans="1:16" ht="25.5">
      <c r="A169" t="s">
        <v>50</v>
      </c>
      <c s="34" t="s">
        <v>3286</v>
      </c>
      <c s="34" t="s">
        <v>7966</v>
      </c>
      <c s="35" t="s">
        <v>5</v>
      </c>
      <c s="6" t="s">
        <v>7967</v>
      </c>
      <c s="36" t="s">
        <v>7959</v>
      </c>
      <c s="37">
        <v>80</v>
      </c>
      <c s="36">
        <v>0</v>
      </c>
      <c s="36">
        <f>ROUND(G169*H169,6)</f>
      </c>
      <c r="L169" s="38">
        <v>0</v>
      </c>
      <c s="32">
        <f>ROUND(ROUND(L169,2)*ROUND(G169,3),2)</f>
      </c>
      <c s="36" t="s">
        <v>98</v>
      </c>
      <c>
        <f>(M169*21)/100</f>
      </c>
      <c t="s">
        <v>28</v>
      </c>
    </row>
    <row r="170" spans="1:5" ht="25.5">
      <c r="A170" s="35" t="s">
        <v>55</v>
      </c>
      <c r="E170" s="39" t="s">
        <v>7967</v>
      </c>
    </row>
    <row r="171" spans="1:5" ht="12.75">
      <c r="A171" s="35" t="s">
        <v>56</v>
      </c>
      <c r="E171" s="40" t="s">
        <v>5</v>
      </c>
    </row>
    <row r="172" spans="1:5" ht="12.75">
      <c r="A172" t="s">
        <v>57</v>
      </c>
      <c r="E172" s="39" t="s">
        <v>5</v>
      </c>
    </row>
    <row r="173" spans="1:16" ht="25.5">
      <c r="A173" t="s">
        <v>50</v>
      </c>
      <c s="34" t="s">
        <v>1150</v>
      </c>
      <c s="34" t="s">
        <v>7968</v>
      </c>
      <c s="35" t="s">
        <v>5</v>
      </c>
      <c s="6" t="s">
        <v>7969</v>
      </c>
      <c s="36" t="s">
        <v>7959</v>
      </c>
      <c s="37">
        <v>20</v>
      </c>
      <c s="36">
        <v>0</v>
      </c>
      <c s="36">
        <f>ROUND(G173*H173,6)</f>
      </c>
      <c r="L173" s="38">
        <v>0</v>
      </c>
      <c s="32">
        <f>ROUND(ROUND(L173,2)*ROUND(G173,3),2)</f>
      </c>
      <c s="36" t="s">
        <v>98</v>
      </c>
      <c>
        <f>(M173*21)/100</f>
      </c>
      <c t="s">
        <v>28</v>
      </c>
    </row>
    <row r="174" spans="1:5" ht="25.5">
      <c r="A174" s="35" t="s">
        <v>55</v>
      </c>
      <c r="E174" s="39" t="s">
        <v>7969</v>
      </c>
    </row>
    <row r="175" spans="1:5" ht="12.75">
      <c r="A175" s="35" t="s">
        <v>56</v>
      </c>
      <c r="E175" s="40" t="s">
        <v>5</v>
      </c>
    </row>
    <row r="176" spans="1:5" ht="12.75">
      <c r="A176" t="s">
        <v>57</v>
      </c>
      <c r="E176" s="39" t="s">
        <v>5</v>
      </c>
    </row>
    <row r="177" spans="1:16" ht="25.5">
      <c r="A177" t="s">
        <v>50</v>
      </c>
      <c s="34" t="s">
        <v>3293</v>
      </c>
      <c s="34" t="s">
        <v>7970</v>
      </c>
      <c s="35" t="s">
        <v>5</v>
      </c>
      <c s="6" t="s">
        <v>7971</v>
      </c>
      <c s="36" t="s">
        <v>7959</v>
      </c>
      <c s="37">
        <v>76</v>
      </c>
      <c s="36">
        <v>0</v>
      </c>
      <c s="36">
        <f>ROUND(G177*H177,6)</f>
      </c>
      <c r="L177" s="38">
        <v>0</v>
      </c>
      <c s="32">
        <f>ROUND(ROUND(L177,2)*ROUND(G177,3),2)</f>
      </c>
      <c s="36" t="s">
        <v>98</v>
      </c>
      <c>
        <f>(M177*21)/100</f>
      </c>
      <c t="s">
        <v>28</v>
      </c>
    </row>
    <row r="178" spans="1:5" ht="25.5">
      <c r="A178" s="35" t="s">
        <v>55</v>
      </c>
      <c r="E178" s="39" t="s">
        <v>7971</v>
      </c>
    </row>
    <row r="179" spans="1:5" ht="12.75">
      <c r="A179" s="35" t="s">
        <v>56</v>
      </c>
      <c r="E179" s="40" t="s">
        <v>5</v>
      </c>
    </row>
    <row r="180" spans="1:5" ht="12.75">
      <c r="A180" t="s">
        <v>57</v>
      </c>
      <c r="E180" s="39" t="s">
        <v>5</v>
      </c>
    </row>
    <row r="181" spans="1:16" ht="25.5">
      <c r="A181" t="s">
        <v>50</v>
      </c>
      <c s="34" t="s">
        <v>897</v>
      </c>
      <c s="34" t="s">
        <v>7972</v>
      </c>
      <c s="35" t="s">
        <v>5</v>
      </c>
      <c s="6" t="s">
        <v>7973</v>
      </c>
      <c s="36" t="s">
        <v>7959</v>
      </c>
      <c s="37">
        <v>76</v>
      </c>
      <c s="36">
        <v>0</v>
      </c>
      <c s="36">
        <f>ROUND(G181*H181,6)</f>
      </c>
      <c r="L181" s="38">
        <v>0</v>
      </c>
      <c s="32">
        <f>ROUND(ROUND(L181,2)*ROUND(G181,3),2)</f>
      </c>
      <c s="36" t="s">
        <v>98</v>
      </c>
      <c>
        <f>(M181*21)/100</f>
      </c>
      <c t="s">
        <v>28</v>
      </c>
    </row>
    <row r="182" spans="1:5" ht="25.5">
      <c r="A182" s="35" t="s">
        <v>55</v>
      </c>
      <c r="E182" s="39" t="s">
        <v>7973</v>
      </c>
    </row>
    <row r="183" spans="1:5" ht="12.75">
      <c r="A183" s="35" t="s">
        <v>56</v>
      </c>
      <c r="E183" s="40" t="s">
        <v>5</v>
      </c>
    </row>
    <row r="184" spans="1:5" ht="12.75">
      <c r="A184" t="s">
        <v>57</v>
      </c>
      <c r="E184" s="39" t="s">
        <v>5</v>
      </c>
    </row>
    <row r="185" spans="1:16" ht="25.5">
      <c r="A185" t="s">
        <v>50</v>
      </c>
      <c s="34" t="s">
        <v>3298</v>
      </c>
      <c s="34" t="s">
        <v>7974</v>
      </c>
      <c s="35" t="s">
        <v>5</v>
      </c>
      <c s="6" t="s">
        <v>7975</v>
      </c>
      <c s="36" t="s">
        <v>7959</v>
      </c>
      <c s="37">
        <v>38</v>
      </c>
      <c s="36">
        <v>0</v>
      </c>
      <c s="36">
        <f>ROUND(G185*H185,6)</f>
      </c>
      <c r="L185" s="38">
        <v>0</v>
      </c>
      <c s="32">
        <f>ROUND(ROUND(L185,2)*ROUND(G185,3),2)</f>
      </c>
      <c s="36" t="s">
        <v>98</v>
      </c>
      <c>
        <f>(M185*21)/100</f>
      </c>
      <c t="s">
        <v>28</v>
      </c>
    </row>
    <row r="186" spans="1:5" ht="25.5">
      <c r="A186" s="35" t="s">
        <v>55</v>
      </c>
      <c r="E186" s="39" t="s">
        <v>7975</v>
      </c>
    </row>
    <row r="187" spans="1:5" ht="12.75">
      <c r="A187" s="35" t="s">
        <v>56</v>
      </c>
      <c r="E187" s="40" t="s">
        <v>5</v>
      </c>
    </row>
    <row r="188" spans="1:5" ht="12.75">
      <c r="A188" t="s">
        <v>57</v>
      </c>
      <c r="E188" s="39" t="s">
        <v>5</v>
      </c>
    </row>
    <row r="189" spans="1:16" ht="25.5">
      <c r="A189" t="s">
        <v>50</v>
      </c>
      <c s="34" t="s">
        <v>3301</v>
      </c>
      <c s="34" t="s">
        <v>7976</v>
      </c>
      <c s="35" t="s">
        <v>5</v>
      </c>
      <c s="6" t="s">
        <v>7977</v>
      </c>
      <c s="36" t="s">
        <v>7959</v>
      </c>
      <c s="37">
        <v>210</v>
      </c>
      <c s="36">
        <v>0</v>
      </c>
      <c s="36">
        <f>ROUND(G189*H189,6)</f>
      </c>
      <c r="L189" s="38">
        <v>0</v>
      </c>
      <c s="32">
        <f>ROUND(ROUND(L189,2)*ROUND(G189,3),2)</f>
      </c>
      <c s="36" t="s">
        <v>98</v>
      </c>
      <c>
        <f>(M189*21)/100</f>
      </c>
      <c t="s">
        <v>28</v>
      </c>
    </row>
    <row r="190" spans="1:5" ht="25.5">
      <c r="A190" s="35" t="s">
        <v>55</v>
      </c>
      <c r="E190" s="39" t="s">
        <v>7977</v>
      </c>
    </row>
    <row r="191" spans="1:5" ht="12.75">
      <c r="A191" s="35" t="s">
        <v>56</v>
      </c>
      <c r="E191" s="40" t="s">
        <v>5</v>
      </c>
    </row>
    <row r="192" spans="1:5" ht="12.75">
      <c r="A192" t="s">
        <v>57</v>
      </c>
      <c r="E192" s="39" t="s">
        <v>5</v>
      </c>
    </row>
    <row r="193" spans="1:16" ht="25.5">
      <c r="A193" t="s">
        <v>50</v>
      </c>
      <c s="34" t="s">
        <v>3304</v>
      </c>
      <c s="34" t="s">
        <v>7978</v>
      </c>
      <c s="35" t="s">
        <v>5</v>
      </c>
      <c s="6" t="s">
        <v>7979</v>
      </c>
      <c s="36" t="s">
        <v>228</v>
      </c>
      <c s="37">
        <v>3</v>
      </c>
      <c s="36">
        <v>0</v>
      </c>
      <c s="36">
        <f>ROUND(G193*H193,6)</f>
      </c>
      <c r="L193" s="38">
        <v>0</v>
      </c>
      <c s="32">
        <f>ROUND(ROUND(L193,2)*ROUND(G193,3),2)</f>
      </c>
      <c s="36" t="s">
        <v>98</v>
      </c>
      <c>
        <f>(M193*21)/100</f>
      </c>
      <c t="s">
        <v>28</v>
      </c>
    </row>
    <row r="194" spans="1:5" ht="25.5">
      <c r="A194" s="35" t="s">
        <v>55</v>
      </c>
      <c r="E194" s="39" t="s">
        <v>7979</v>
      </c>
    </row>
    <row r="195" spans="1:5" ht="12.75">
      <c r="A195" s="35" t="s">
        <v>56</v>
      </c>
      <c r="E195" s="40" t="s">
        <v>5</v>
      </c>
    </row>
    <row r="196" spans="1:5" ht="12.75">
      <c r="A196" t="s">
        <v>57</v>
      </c>
      <c r="E196" s="39" t="s">
        <v>5</v>
      </c>
    </row>
    <row r="197" spans="1:16" ht="25.5">
      <c r="A197" t="s">
        <v>50</v>
      </c>
      <c s="34" t="s">
        <v>3308</v>
      </c>
      <c s="34" t="s">
        <v>7980</v>
      </c>
      <c s="35" t="s">
        <v>5</v>
      </c>
      <c s="6" t="s">
        <v>7981</v>
      </c>
      <c s="36" t="s">
        <v>228</v>
      </c>
      <c s="37">
        <v>34</v>
      </c>
      <c s="36">
        <v>0</v>
      </c>
      <c s="36">
        <f>ROUND(G197*H197,6)</f>
      </c>
      <c r="L197" s="38">
        <v>0</v>
      </c>
      <c s="32">
        <f>ROUND(ROUND(L197,2)*ROUND(G197,3),2)</f>
      </c>
      <c s="36" t="s">
        <v>98</v>
      </c>
      <c>
        <f>(M197*21)/100</f>
      </c>
      <c t="s">
        <v>28</v>
      </c>
    </row>
    <row r="198" spans="1:5" ht="25.5">
      <c r="A198" s="35" t="s">
        <v>55</v>
      </c>
      <c r="E198" s="39" t="s">
        <v>7981</v>
      </c>
    </row>
    <row r="199" spans="1:5" ht="12.75">
      <c r="A199" s="35" t="s">
        <v>56</v>
      </c>
      <c r="E199" s="40" t="s">
        <v>5</v>
      </c>
    </row>
    <row r="200" spans="1:5" ht="12.75">
      <c r="A200" t="s">
        <v>57</v>
      </c>
      <c r="E200" s="39" t="s">
        <v>5</v>
      </c>
    </row>
    <row r="201" spans="1:16" ht="25.5">
      <c r="A201" t="s">
        <v>50</v>
      </c>
      <c s="34" t="s">
        <v>3311</v>
      </c>
      <c s="34" t="s">
        <v>7982</v>
      </c>
      <c s="35" t="s">
        <v>5</v>
      </c>
      <c s="6" t="s">
        <v>7983</v>
      </c>
      <c s="36" t="s">
        <v>228</v>
      </c>
      <c s="37">
        <v>16</v>
      </c>
      <c s="36">
        <v>0</v>
      </c>
      <c s="36">
        <f>ROUND(G201*H201,6)</f>
      </c>
      <c r="L201" s="38">
        <v>0</v>
      </c>
      <c s="32">
        <f>ROUND(ROUND(L201,2)*ROUND(G201,3),2)</f>
      </c>
      <c s="36" t="s">
        <v>98</v>
      </c>
      <c>
        <f>(M201*21)/100</f>
      </c>
      <c t="s">
        <v>28</v>
      </c>
    </row>
    <row r="202" spans="1:5" ht="25.5">
      <c r="A202" s="35" t="s">
        <v>55</v>
      </c>
      <c r="E202" s="39" t="s">
        <v>7983</v>
      </c>
    </row>
    <row r="203" spans="1:5" ht="12.75">
      <c r="A203" s="35" t="s">
        <v>56</v>
      </c>
      <c r="E203" s="40" t="s">
        <v>5</v>
      </c>
    </row>
    <row r="204" spans="1:5" ht="12.75">
      <c r="A204" t="s">
        <v>57</v>
      </c>
      <c r="E204" s="39" t="s">
        <v>5</v>
      </c>
    </row>
    <row r="205" spans="1:16" ht="25.5">
      <c r="A205" t="s">
        <v>50</v>
      </c>
      <c s="34" t="s">
        <v>3314</v>
      </c>
      <c s="34" t="s">
        <v>7984</v>
      </c>
      <c s="35" t="s">
        <v>5</v>
      </c>
      <c s="6" t="s">
        <v>7985</v>
      </c>
      <c s="36" t="s">
        <v>228</v>
      </c>
      <c s="37">
        <v>1</v>
      </c>
      <c s="36">
        <v>0</v>
      </c>
      <c s="36">
        <f>ROUND(G205*H205,6)</f>
      </c>
      <c r="L205" s="38">
        <v>0</v>
      </c>
      <c s="32">
        <f>ROUND(ROUND(L205,2)*ROUND(G205,3),2)</f>
      </c>
      <c s="36" t="s">
        <v>98</v>
      </c>
      <c>
        <f>(M205*21)/100</f>
      </c>
      <c t="s">
        <v>28</v>
      </c>
    </row>
    <row r="206" spans="1:5" ht="25.5">
      <c r="A206" s="35" t="s">
        <v>55</v>
      </c>
      <c r="E206" s="39" t="s">
        <v>7985</v>
      </c>
    </row>
    <row r="207" spans="1:5" ht="12.75">
      <c r="A207" s="35" t="s">
        <v>56</v>
      </c>
      <c r="E207" s="40" t="s">
        <v>5</v>
      </c>
    </row>
    <row r="208" spans="1:5" ht="12.75">
      <c r="A208" t="s">
        <v>57</v>
      </c>
      <c r="E208" s="39" t="s">
        <v>5</v>
      </c>
    </row>
    <row r="209" spans="1:16" ht="25.5">
      <c r="A209" t="s">
        <v>50</v>
      </c>
      <c s="34" t="s">
        <v>3318</v>
      </c>
      <c s="34" t="s">
        <v>7986</v>
      </c>
      <c s="35" t="s">
        <v>5</v>
      </c>
      <c s="6" t="s">
        <v>7987</v>
      </c>
      <c s="36" t="s">
        <v>228</v>
      </c>
      <c s="37">
        <v>4</v>
      </c>
      <c s="36">
        <v>0</v>
      </c>
      <c s="36">
        <f>ROUND(G209*H209,6)</f>
      </c>
      <c r="L209" s="38">
        <v>0</v>
      </c>
      <c s="32">
        <f>ROUND(ROUND(L209,2)*ROUND(G209,3),2)</f>
      </c>
      <c s="36" t="s">
        <v>98</v>
      </c>
      <c>
        <f>(M209*21)/100</f>
      </c>
      <c t="s">
        <v>28</v>
      </c>
    </row>
    <row r="210" spans="1:5" ht="25.5">
      <c r="A210" s="35" t="s">
        <v>55</v>
      </c>
      <c r="E210" s="39" t="s">
        <v>7987</v>
      </c>
    </row>
    <row r="211" spans="1:5" ht="12.75">
      <c r="A211" s="35" t="s">
        <v>56</v>
      </c>
      <c r="E211" s="40" t="s">
        <v>5</v>
      </c>
    </row>
    <row r="212" spans="1:5" ht="12.75">
      <c r="A212" t="s">
        <v>57</v>
      </c>
      <c r="E212" s="39" t="s">
        <v>5</v>
      </c>
    </row>
    <row r="213" spans="1:16" ht="25.5">
      <c r="A213" t="s">
        <v>50</v>
      </c>
      <c s="34" t="s">
        <v>3322</v>
      </c>
      <c s="34" t="s">
        <v>7988</v>
      </c>
      <c s="35" t="s">
        <v>5</v>
      </c>
      <c s="6" t="s">
        <v>7989</v>
      </c>
      <c s="36" t="s">
        <v>228</v>
      </c>
      <c s="37">
        <v>6</v>
      </c>
      <c s="36">
        <v>0</v>
      </c>
      <c s="36">
        <f>ROUND(G213*H213,6)</f>
      </c>
      <c r="L213" s="38">
        <v>0</v>
      </c>
      <c s="32">
        <f>ROUND(ROUND(L213,2)*ROUND(G213,3),2)</f>
      </c>
      <c s="36" t="s">
        <v>98</v>
      </c>
      <c>
        <f>(M213*21)/100</f>
      </c>
      <c t="s">
        <v>28</v>
      </c>
    </row>
    <row r="214" spans="1:5" ht="25.5">
      <c r="A214" s="35" t="s">
        <v>55</v>
      </c>
      <c r="E214" s="39" t="s">
        <v>7989</v>
      </c>
    </row>
    <row r="215" spans="1:5" ht="12.75">
      <c r="A215" s="35" t="s">
        <v>56</v>
      </c>
      <c r="E215" s="40" t="s">
        <v>5</v>
      </c>
    </row>
    <row r="216" spans="1:5" ht="12.75">
      <c r="A216" t="s">
        <v>57</v>
      </c>
      <c r="E216" s="39" t="s">
        <v>5</v>
      </c>
    </row>
    <row r="217" spans="1:13" ht="12.75">
      <c r="A217" t="s">
        <v>47</v>
      </c>
      <c r="C217" s="31" t="s">
        <v>99</v>
      </c>
      <c r="E217" s="33" t="s">
        <v>221</v>
      </c>
      <c r="J217" s="32">
        <f>0</f>
      </c>
      <c s="32">
        <f>0</f>
      </c>
      <c s="32">
        <f>0+L218+L222+L226+L230+L234+L238+L242+L246+L250+L254+L258+L262+L266+L270+L274+L278+L282</f>
      </c>
      <c s="32">
        <f>0+M218+M222+M226+M230+M234+M238+M242+M246+M250+M254+M258+M262+M266+M270+M274+M278+M282</f>
      </c>
    </row>
    <row r="218" spans="1:16" ht="25.5">
      <c r="A218" t="s">
        <v>50</v>
      </c>
      <c s="34" t="s">
        <v>3376</v>
      </c>
      <c s="34" t="s">
        <v>7990</v>
      </c>
      <c s="35" t="s">
        <v>5</v>
      </c>
      <c s="6" t="s">
        <v>7991</v>
      </c>
      <c s="36" t="s">
        <v>78</v>
      </c>
      <c s="37">
        <v>2670</v>
      </c>
      <c s="36">
        <v>0</v>
      </c>
      <c s="36">
        <f>ROUND(G218*H218,6)</f>
      </c>
      <c r="L218" s="38">
        <v>0</v>
      </c>
      <c s="32">
        <f>ROUND(ROUND(L218,2)*ROUND(G218,3),2)</f>
      </c>
      <c s="36" t="s">
        <v>316</v>
      </c>
      <c>
        <f>(M218*21)/100</f>
      </c>
      <c t="s">
        <v>28</v>
      </c>
    </row>
    <row r="219" spans="1:5" ht="25.5">
      <c r="A219" s="35" t="s">
        <v>55</v>
      </c>
      <c r="E219" s="39" t="s">
        <v>7991</v>
      </c>
    </row>
    <row r="220" spans="1:5" ht="12.75">
      <c r="A220" s="35" t="s">
        <v>56</v>
      </c>
      <c r="E220" s="40" t="s">
        <v>5</v>
      </c>
    </row>
    <row r="221" spans="1:5" ht="12.75">
      <c r="A221" t="s">
        <v>57</v>
      </c>
      <c r="E221" s="39" t="s">
        <v>5</v>
      </c>
    </row>
    <row r="222" spans="1:16" ht="12.75">
      <c r="A222" t="s">
        <v>50</v>
      </c>
      <c s="34" t="s">
        <v>3380</v>
      </c>
      <c s="34" t="s">
        <v>5107</v>
      </c>
      <c s="35" t="s">
        <v>5</v>
      </c>
      <c s="6" t="s">
        <v>5108</v>
      </c>
      <c s="36" t="s">
        <v>78</v>
      </c>
      <c s="37">
        <v>3070.5</v>
      </c>
      <c s="36">
        <v>0.00012</v>
      </c>
      <c s="36">
        <f>ROUND(G222*H222,6)</f>
      </c>
      <c r="L222" s="38">
        <v>0</v>
      </c>
      <c s="32">
        <f>ROUND(ROUND(L222,2)*ROUND(G222,3),2)</f>
      </c>
      <c s="36" t="s">
        <v>316</v>
      </c>
      <c>
        <f>(M222*21)/100</f>
      </c>
      <c t="s">
        <v>28</v>
      </c>
    </row>
    <row r="223" spans="1:5" ht="12.75">
      <c r="A223" s="35" t="s">
        <v>55</v>
      </c>
      <c r="E223" s="39" t="s">
        <v>5108</v>
      </c>
    </row>
    <row r="224" spans="1:5" ht="38.25">
      <c r="A224" s="35" t="s">
        <v>56</v>
      </c>
      <c r="E224" s="40" t="s">
        <v>7992</v>
      </c>
    </row>
    <row r="225" spans="1:5" ht="12.75">
      <c r="A225" t="s">
        <v>57</v>
      </c>
      <c r="E225" s="39" t="s">
        <v>5</v>
      </c>
    </row>
    <row r="226" spans="1:16" ht="25.5">
      <c r="A226" t="s">
        <v>50</v>
      </c>
      <c s="34" t="s">
        <v>1531</v>
      </c>
      <c s="34" t="s">
        <v>7993</v>
      </c>
      <c s="35" t="s">
        <v>5</v>
      </c>
      <c s="6" t="s">
        <v>7994</v>
      </c>
      <c s="36" t="s">
        <v>78</v>
      </c>
      <c s="37">
        <v>359</v>
      </c>
      <c s="36">
        <v>0</v>
      </c>
      <c s="36">
        <f>ROUND(G226*H226,6)</f>
      </c>
      <c r="L226" s="38">
        <v>0</v>
      </c>
      <c s="32">
        <f>ROUND(ROUND(L226,2)*ROUND(G226,3),2)</f>
      </c>
      <c s="36" t="s">
        <v>316</v>
      </c>
      <c>
        <f>(M226*21)/100</f>
      </c>
      <c t="s">
        <v>28</v>
      </c>
    </row>
    <row r="227" spans="1:5" ht="25.5">
      <c r="A227" s="35" t="s">
        <v>55</v>
      </c>
      <c r="E227" s="39" t="s">
        <v>7994</v>
      </c>
    </row>
    <row r="228" spans="1:5" ht="12.75">
      <c r="A228" s="35" t="s">
        <v>56</v>
      </c>
      <c r="E228" s="40" t="s">
        <v>5</v>
      </c>
    </row>
    <row r="229" spans="1:5" ht="12.75">
      <c r="A229" t="s">
        <v>57</v>
      </c>
      <c r="E229" s="39" t="s">
        <v>5</v>
      </c>
    </row>
    <row r="230" spans="1:16" ht="12.75">
      <c r="A230" t="s">
        <v>50</v>
      </c>
      <c s="34" t="s">
        <v>3384</v>
      </c>
      <c s="34" t="s">
        <v>7995</v>
      </c>
      <c s="35" t="s">
        <v>5</v>
      </c>
      <c s="6" t="s">
        <v>7996</v>
      </c>
      <c s="36" t="s">
        <v>78</v>
      </c>
      <c s="37">
        <v>242.65</v>
      </c>
      <c s="36">
        <v>0.00014</v>
      </c>
      <c s="36">
        <f>ROUND(G230*H230,6)</f>
      </c>
      <c r="L230" s="38">
        <v>0</v>
      </c>
      <c s="32">
        <f>ROUND(ROUND(L230,2)*ROUND(G230,3),2)</f>
      </c>
      <c s="36" t="s">
        <v>316</v>
      </c>
      <c>
        <f>(M230*21)/100</f>
      </c>
      <c t="s">
        <v>28</v>
      </c>
    </row>
    <row r="231" spans="1:5" ht="12.75">
      <c r="A231" s="35" t="s">
        <v>55</v>
      </c>
      <c r="E231" s="39" t="s">
        <v>7996</v>
      </c>
    </row>
    <row r="232" spans="1:5" ht="76.5">
      <c r="A232" s="35" t="s">
        <v>56</v>
      </c>
      <c r="E232" s="40" t="s">
        <v>7997</v>
      </c>
    </row>
    <row r="233" spans="1:5" ht="12.75">
      <c r="A233" t="s">
        <v>57</v>
      </c>
      <c r="E233" s="39" t="s">
        <v>5</v>
      </c>
    </row>
    <row r="234" spans="1:16" ht="25.5">
      <c r="A234" t="s">
        <v>50</v>
      </c>
      <c s="34" t="s">
        <v>3387</v>
      </c>
      <c s="34" t="s">
        <v>7998</v>
      </c>
      <c s="35" t="s">
        <v>5</v>
      </c>
      <c s="6" t="s">
        <v>7999</v>
      </c>
      <c s="36" t="s">
        <v>201</v>
      </c>
      <c s="37">
        <v>1.138</v>
      </c>
      <c s="36">
        <v>0</v>
      </c>
      <c s="36">
        <f>ROUND(G234*H234,6)</f>
      </c>
      <c r="L234" s="38">
        <v>0</v>
      </c>
      <c s="32">
        <f>ROUND(ROUND(L234,2)*ROUND(G234,3),2)</f>
      </c>
      <c s="36" t="s">
        <v>316</v>
      </c>
      <c>
        <f>(M234*21)/100</f>
      </c>
      <c t="s">
        <v>28</v>
      </c>
    </row>
    <row r="235" spans="1:5" ht="25.5">
      <c r="A235" s="35" t="s">
        <v>55</v>
      </c>
      <c r="E235" s="39" t="s">
        <v>7999</v>
      </c>
    </row>
    <row r="236" spans="1:5" ht="12.75">
      <c r="A236" s="35" t="s">
        <v>56</v>
      </c>
      <c r="E236" s="40" t="s">
        <v>5</v>
      </c>
    </row>
    <row r="237" spans="1:5" ht="12.75">
      <c r="A237" t="s">
        <v>57</v>
      </c>
      <c r="E237" s="39" t="s">
        <v>5</v>
      </c>
    </row>
    <row r="238" spans="1:16" ht="38.25">
      <c r="A238" t="s">
        <v>50</v>
      </c>
      <c s="34" t="s">
        <v>1535</v>
      </c>
      <c s="34" t="s">
        <v>8000</v>
      </c>
      <c s="35" t="s">
        <v>5</v>
      </c>
      <c s="6" t="s">
        <v>8001</v>
      </c>
      <c s="36" t="s">
        <v>201</v>
      </c>
      <c s="37">
        <v>1.138</v>
      </c>
      <c s="36">
        <v>0</v>
      </c>
      <c s="36">
        <f>ROUND(G238*H238,6)</f>
      </c>
      <c r="L238" s="38">
        <v>0</v>
      </c>
      <c s="32">
        <f>ROUND(ROUND(L238,2)*ROUND(G238,3),2)</f>
      </c>
      <c s="36" t="s">
        <v>316</v>
      </c>
      <c>
        <f>(M238*21)/100</f>
      </c>
      <c t="s">
        <v>28</v>
      </c>
    </row>
    <row r="239" spans="1:5" ht="38.25">
      <c r="A239" s="35" t="s">
        <v>55</v>
      </c>
      <c r="E239" s="39" t="s">
        <v>8002</v>
      </c>
    </row>
    <row r="240" spans="1:5" ht="12.75">
      <c r="A240" s="35" t="s">
        <v>56</v>
      </c>
      <c r="E240" s="40" t="s">
        <v>5</v>
      </c>
    </row>
    <row r="241" spans="1:5" ht="12.75">
      <c r="A241" t="s">
        <v>57</v>
      </c>
      <c r="E241" s="39" t="s">
        <v>5</v>
      </c>
    </row>
    <row r="242" spans="1:16" ht="25.5">
      <c r="A242" t="s">
        <v>50</v>
      </c>
      <c s="34" t="s">
        <v>3391</v>
      </c>
      <c s="34" t="s">
        <v>8003</v>
      </c>
      <c s="35" t="s">
        <v>5</v>
      </c>
      <c s="6" t="s">
        <v>8004</v>
      </c>
      <c s="36" t="s">
        <v>78</v>
      </c>
      <c s="37">
        <v>119</v>
      </c>
      <c s="36">
        <v>0</v>
      </c>
      <c s="36">
        <f>ROUND(G242*H242,6)</f>
      </c>
      <c r="L242" s="38">
        <v>0</v>
      </c>
      <c s="32">
        <f>ROUND(ROUND(L242,2)*ROUND(G242,3),2)</f>
      </c>
      <c s="36" t="s">
        <v>316</v>
      </c>
      <c>
        <f>(M242*21)/100</f>
      </c>
      <c t="s">
        <v>28</v>
      </c>
    </row>
    <row r="243" spans="1:5" ht="25.5">
      <c r="A243" s="35" t="s">
        <v>55</v>
      </c>
      <c r="E243" s="39" t="s">
        <v>8004</v>
      </c>
    </row>
    <row r="244" spans="1:5" ht="12.75">
      <c r="A244" s="35" t="s">
        <v>56</v>
      </c>
      <c r="E244" s="40" t="s">
        <v>5</v>
      </c>
    </row>
    <row r="245" spans="1:5" ht="12.75">
      <c r="A245" t="s">
        <v>57</v>
      </c>
      <c r="E245" s="39" t="s">
        <v>5</v>
      </c>
    </row>
    <row r="246" spans="1:16" ht="12.75">
      <c r="A246" t="s">
        <v>50</v>
      </c>
      <c s="34" t="s">
        <v>3395</v>
      </c>
      <c s="34" t="s">
        <v>8005</v>
      </c>
      <c s="35" t="s">
        <v>5</v>
      </c>
      <c s="6" t="s">
        <v>8006</v>
      </c>
      <c s="36" t="s">
        <v>78</v>
      </c>
      <c s="37">
        <v>136.85</v>
      </c>
      <c s="36">
        <v>0.0001</v>
      </c>
      <c s="36">
        <f>ROUND(G246*H246,6)</f>
      </c>
      <c r="L246" s="38">
        <v>0</v>
      </c>
      <c s="32">
        <f>ROUND(ROUND(L246,2)*ROUND(G246,3),2)</f>
      </c>
      <c s="36" t="s">
        <v>316</v>
      </c>
      <c>
        <f>(M246*21)/100</f>
      </c>
      <c t="s">
        <v>28</v>
      </c>
    </row>
    <row r="247" spans="1:5" ht="12.75">
      <c r="A247" s="35" t="s">
        <v>55</v>
      </c>
      <c r="E247" s="39" t="s">
        <v>8006</v>
      </c>
    </row>
    <row r="248" spans="1:5" ht="38.25">
      <c r="A248" s="35" t="s">
        <v>56</v>
      </c>
      <c r="E248" s="40" t="s">
        <v>8007</v>
      </c>
    </row>
    <row r="249" spans="1:5" ht="12.75">
      <c r="A249" t="s">
        <v>57</v>
      </c>
      <c r="E249" s="39" t="s">
        <v>5</v>
      </c>
    </row>
    <row r="250" spans="1:16" ht="12.75">
      <c r="A250" t="s">
        <v>50</v>
      </c>
      <c s="34" t="s">
        <v>3399</v>
      </c>
      <c s="34" t="s">
        <v>8008</v>
      </c>
      <c s="35" t="s">
        <v>5</v>
      </c>
      <c s="6" t="s">
        <v>8009</v>
      </c>
      <c s="36" t="s">
        <v>78</v>
      </c>
      <c s="37">
        <v>162.8</v>
      </c>
      <c s="36">
        <v>0.00014</v>
      </c>
      <c s="36">
        <f>ROUND(G250*H250,6)</f>
      </c>
      <c r="L250" s="38">
        <v>0</v>
      </c>
      <c s="32">
        <f>ROUND(ROUND(L250,2)*ROUND(G250,3),2)</f>
      </c>
      <c s="36" t="s">
        <v>98</v>
      </c>
      <c>
        <f>(M250*21)/100</f>
      </c>
      <c t="s">
        <v>28</v>
      </c>
    </row>
    <row r="251" spans="1:5" ht="12.75">
      <c r="A251" s="35" t="s">
        <v>55</v>
      </c>
      <c r="E251" s="39" t="s">
        <v>8009</v>
      </c>
    </row>
    <row r="252" spans="1:5" ht="38.25">
      <c r="A252" s="35" t="s">
        <v>56</v>
      </c>
      <c r="E252" s="40" t="s">
        <v>8010</v>
      </c>
    </row>
    <row r="253" spans="1:5" ht="12.75">
      <c r="A253" t="s">
        <v>57</v>
      </c>
      <c r="E253" s="39" t="s">
        <v>5</v>
      </c>
    </row>
    <row r="254" spans="1:16" ht="25.5">
      <c r="A254" t="s">
        <v>50</v>
      </c>
      <c s="34" t="s">
        <v>3410</v>
      </c>
      <c s="34" t="s">
        <v>8011</v>
      </c>
      <c s="35" t="s">
        <v>5</v>
      </c>
      <c s="6" t="s">
        <v>8012</v>
      </c>
      <c s="36" t="s">
        <v>78</v>
      </c>
      <c s="37">
        <v>4672.45</v>
      </c>
      <c s="36">
        <v>5E-05</v>
      </c>
      <c s="36">
        <f>ROUND(G254*H254,6)</f>
      </c>
      <c r="L254" s="38">
        <v>0</v>
      </c>
      <c s="32">
        <f>ROUND(ROUND(L254,2)*ROUND(G254,3),2)</f>
      </c>
      <c s="36" t="s">
        <v>316</v>
      </c>
      <c>
        <f>(M254*21)/100</f>
      </c>
      <c t="s">
        <v>28</v>
      </c>
    </row>
    <row r="255" spans="1:5" ht="25.5">
      <c r="A255" s="35" t="s">
        <v>55</v>
      </c>
      <c r="E255" s="39" t="s">
        <v>8012</v>
      </c>
    </row>
    <row r="256" spans="1:5" ht="38.25">
      <c r="A256" s="35" t="s">
        <v>56</v>
      </c>
      <c r="E256" s="40" t="s">
        <v>8013</v>
      </c>
    </row>
    <row r="257" spans="1:5" ht="12.75">
      <c r="A257" t="s">
        <v>57</v>
      </c>
      <c r="E257" s="39" t="s">
        <v>5</v>
      </c>
    </row>
    <row r="258" spans="1:16" ht="25.5">
      <c r="A258" t="s">
        <v>50</v>
      </c>
      <c s="34" t="s">
        <v>3414</v>
      </c>
      <c s="34" t="s">
        <v>8014</v>
      </c>
      <c s="35" t="s">
        <v>5</v>
      </c>
      <c s="6" t="s">
        <v>8015</v>
      </c>
      <c s="36" t="s">
        <v>78</v>
      </c>
      <c s="37">
        <v>7157</v>
      </c>
      <c s="36">
        <v>0</v>
      </c>
      <c s="36">
        <f>ROUND(G258*H258,6)</f>
      </c>
      <c r="L258" s="38">
        <v>0</v>
      </c>
      <c s="32">
        <f>ROUND(ROUND(L258,2)*ROUND(G258,3),2)</f>
      </c>
      <c s="36" t="s">
        <v>316</v>
      </c>
      <c>
        <f>(M258*21)/100</f>
      </c>
      <c t="s">
        <v>28</v>
      </c>
    </row>
    <row r="259" spans="1:5" ht="25.5">
      <c r="A259" s="35" t="s">
        <v>55</v>
      </c>
      <c r="E259" s="39" t="s">
        <v>8015</v>
      </c>
    </row>
    <row r="260" spans="1:5" ht="12.75">
      <c r="A260" s="35" t="s">
        <v>56</v>
      </c>
      <c r="E260" s="40" t="s">
        <v>5</v>
      </c>
    </row>
    <row r="261" spans="1:5" ht="12.75">
      <c r="A261" t="s">
        <v>57</v>
      </c>
      <c r="E261" s="39" t="s">
        <v>5</v>
      </c>
    </row>
    <row r="262" spans="1:16" ht="25.5">
      <c r="A262" t="s">
        <v>50</v>
      </c>
      <c s="34" t="s">
        <v>3419</v>
      </c>
      <c s="34" t="s">
        <v>8016</v>
      </c>
      <c s="35" t="s">
        <v>5</v>
      </c>
      <c s="6" t="s">
        <v>8017</v>
      </c>
      <c s="36" t="s">
        <v>78</v>
      </c>
      <c s="37">
        <v>2513.9</v>
      </c>
      <c s="36">
        <v>8E-05</v>
      </c>
      <c s="36">
        <f>ROUND(G262*H262,6)</f>
      </c>
      <c r="L262" s="38">
        <v>0</v>
      </c>
      <c s="32">
        <f>ROUND(ROUND(L262,2)*ROUND(G262,3),2)</f>
      </c>
      <c s="36" t="s">
        <v>316</v>
      </c>
      <c>
        <f>(M262*21)/100</f>
      </c>
      <c t="s">
        <v>28</v>
      </c>
    </row>
    <row r="263" spans="1:5" ht="25.5">
      <c r="A263" s="35" t="s">
        <v>55</v>
      </c>
      <c r="E263" s="39" t="s">
        <v>8017</v>
      </c>
    </row>
    <row r="264" spans="1:5" ht="38.25">
      <c r="A264" s="35" t="s">
        <v>56</v>
      </c>
      <c r="E264" s="40" t="s">
        <v>8018</v>
      </c>
    </row>
    <row r="265" spans="1:5" ht="12.75">
      <c r="A265" t="s">
        <v>57</v>
      </c>
      <c r="E265" s="39" t="s">
        <v>5</v>
      </c>
    </row>
    <row r="266" spans="1:16" ht="25.5">
      <c r="A266" t="s">
        <v>50</v>
      </c>
      <c s="34" t="s">
        <v>3423</v>
      </c>
      <c s="34" t="s">
        <v>8019</v>
      </c>
      <c s="35" t="s">
        <v>5</v>
      </c>
      <c s="6" t="s">
        <v>8020</v>
      </c>
      <c s="36" t="s">
        <v>78</v>
      </c>
      <c s="37">
        <v>1044.2</v>
      </c>
      <c s="36">
        <v>0.00012</v>
      </c>
      <c s="36">
        <f>ROUND(G266*H266,6)</f>
      </c>
      <c r="L266" s="38">
        <v>0</v>
      </c>
      <c s="32">
        <f>ROUND(ROUND(L266,2)*ROUND(G266,3),2)</f>
      </c>
      <c s="36" t="s">
        <v>316</v>
      </c>
      <c>
        <f>(M266*21)/100</f>
      </c>
      <c t="s">
        <v>28</v>
      </c>
    </row>
    <row r="267" spans="1:5" ht="25.5">
      <c r="A267" s="35" t="s">
        <v>55</v>
      </c>
      <c r="E267" s="39" t="s">
        <v>8020</v>
      </c>
    </row>
    <row r="268" spans="1:5" ht="38.25">
      <c r="A268" s="35" t="s">
        <v>56</v>
      </c>
      <c r="E268" s="40" t="s">
        <v>8021</v>
      </c>
    </row>
    <row r="269" spans="1:5" ht="12.75">
      <c r="A269" t="s">
        <v>57</v>
      </c>
      <c r="E269" s="39" t="s">
        <v>5</v>
      </c>
    </row>
    <row r="270" spans="1:16" ht="25.5">
      <c r="A270" t="s">
        <v>50</v>
      </c>
      <c s="34" t="s">
        <v>1539</v>
      </c>
      <c s="34" t="s">
        <v>8022</v>
      </c>
      <c s="35" t="s">
        <v>5</v>
      </c>
      <c s="6" t="s">
        <v>8023</v>
      </c>
      <c s="36" t="s">
        <v>78</v>
      </c>
      <c s="37">
        <v>770</v>
      </c>
      <c s="36">
        <v>0</v>
      </c>
      <c s="36">
        <f>ROUND(G270*H270,6)</f>
      </c>
      <c r="L270" s="38">
        <v>0</v>
      </c>
      <c s="32">
        <f>ROUND(ROUND(L270,2)*ROUND(G270,3),2)</f>
      </c>
      <c s="36" t="s">
        <v>316</v>
      </c>
      <c>
        <f>(M270*21)/100</f>
      </c>
      <c t="s">
        <v>28</v>
      </c>
    </row>
    <row r="271" spans="1:5" ht="25.5">
      <c r="A271" s="35" t="s">
        <v>55</v>
      </c>
      <c r="E271" s="39" t="s">
        <v>8023</v>
      </c>
    </row>
    <row r="272" spans="1:5" ht="12.75">
      <c r="A272" s="35" t="s">
        <v>56</v>
      </c>
      <c r="E272" s="40" t="s">
        <v>5</v>
      </c>
    </row>
    <row r="273" spans="1:5" ht="12.75">
      <c r="A273" t="s">
        <v>57</v>
      </c>
      <c r="E273" s="39" t="s">
        <v>5</v>
      </c>
    </row>
    <row r="274" spans="1:16" ht="12.75">
      <c r="A274" t="s">
        <v>50</v>
      </c>
      <c s="34" t="s">
        <v>3427</v>
      </c>
      <c s="34" t="s">
        <v>8024</v>
      </c>
      <c s="35" t="s">
        <v>5</v>
      </c>
      <c s="6" t="s">
        <v>8025</v>
      </c>
      <c s="36" t="s">
        <v>78</v>
      </c>
      <c s="37">
        <v>847</v>
      </c>
      <c s="36">
        <v>5E-05</v>
      </c>
      <c s="36">
        <f>ROUND(G274*H274,6)</f>
      </c>
      <c r="L274" s="38">
        <v>0</v>
      </c>
      <c s="32">
        <f>ROUND(ROUND(L274,2)*ROUND(G274,3),2)</f>
      </c>
      <c s="36" t="s">
        <v>98</v>
      </c>
      <c>
        <f>(M274*21)/100</f>
      </c>
      <c t="s">
        <v>28</v>
      </c>
    </row>
    <row r="275" spans="1:5" ht="12.75">
      <c r="A275" s="35" t="s">
        <v>55</v>
      </c>
      <c r="E275" s="39" t="s">
        <v>8025</v>
      </c>
    </row>
    <row r="276" spans="1:5" ht="38.25">
      <c r="A276" s="35" t="s">
        <v>56</v>
      </c>
      <c r="E276" s="40" t="s">
        <v>8026</v>
      </c>
    </row>
    <row r="277" spans="1:5" ht="12.75">
      <c r="A277" t="s">
        <v>57</v>
      </c>
      <c r="E277" s="39" t="s">
        <v>5</v>
      </c>
    </row>
    <row r="278" spans="1:16" ht="12.75">
      <c r="A278" t="s">
        <v>50</v>
      </c>
      <c s="34" t="s">
        <v>3432</v>
      </c>
      <c s="34" t="s">
        <v>8027</v>
      </c>
      <c s="35" t="s">
        <v>5</v>
      </c>
      <c s="6" t="s">
        <v>8028</v>
      </c>
      <c s="36" t="s">
        <v>78</v>
      </c>
      <c s="37">
        <v>1930</v>
      </c>
      <c s="36">
        <v>4E-05</v>
      </c>
      <c s="36">
        <f>ROUND(G278*H278,6)</f>
      </c>
      <c r="L278" s="38">
        <v>0</v>
      </c>
      <c s="32">
        <f>ROUND(ROUND(L278,2)*ROUND(G278,3),2)</f>
      </c>
      <c s="36" t="s">
        <v>98</v>
      </c>
      <c>
        <f>(M278*21)/100</f>
      </c>
      <c t="s">
        <v>28</v>
      </c>
    </row>
    <row r="279" spans="1:5" ht="12.75">
      <c r="A279" s="35" t="s">
        <v>55</v>
      </c>
      <c r="E279" s="39" t="s">
        <v>8028</v>
      </c>
    </row>
    <row r="280" spans="1:5" ht="25.5">
      <c r="A280" s="35" t="s">
        <v>56</v>
      </c>
      <c r="E280" s="40" t="s">
        <v>8029</v>
      </c>
    </row>
    <row r="281" spans="1:5" ht="12.75">
      <c r="A281" t="s">
        <v>57</v>
      </c>
      <c r="E281" s="39" t="s">
        <v>5</v>
      </c>
    </row>
    <row r="282" spans="1:16" ht="12.75">
      <c r="A282" t="s">
        <v>50</v>
      </c>
      <c s="34" t="s">
        <v>3437</v>
      </c>
      <c s="34" t="s">
        <v>8030</v>
      </c>
      <c s="35" t="s">
        <v>5</v>
      </c>
      <c s="6" t="s">
        <v>8031</v>
      </c>
      <c s="36" t="s">
        <v>78</v>
      </c>
      <c s="37">
        <v>500</v>
      </c>
      <c s="36">
        <v>4E-05</v>
      </c>
      <c s="36">
        <f>ROUND(G282*H282,6)</f>
      </c>
      <c r="L282" s="38">
        <v>0</v>
      </c>
      <c s="32">
        <f>ROUND(ROUND(L282,2)*ROUND(G282,3),2)</f>
      </c>
      <c s="36" t="s">
        <v>98</v>
      </c>
      <c>
        <f>(M282*21)/100</f>
      </c>
      <c t="s">
        <v>28</v>
      </c>
    </row>
    <row r="283" spans="1:5" ht="12.75">
      <c r="A283" s="35" t="s">
        <v>55</v>
      </c>
      <c r="E283" s="39" t="s">
        <v>8031</v>
      </c>
    </row>
    <row r="284" spans="1:5" ht="25.5">
      <c r="A284" s="35" t="s">
        <v>56</v>
      </c>
      <c r="E284" s="40" t="s">
        <v>8032</v>
      </c>
    </row>
    <row r="285" spans="1:5" ht="12.75">
      <c r="A285" t="s">
        <v>57</v>
      </c>
      <c r="E285" s="39" t="s">
        <v>5</v>
      </c>
    </row>
    <row r="286" spans="1:13" ht="12.75">
      <c r="A286" t="s">
        <v>47</v>
      </c>
      <c r="C286" s="31" t="s">
        <v>224</v>
      </c>
      <c r="E286" s="33" t="s">
        <v>8033</v>
      </c>
      <c r="J286" s="32">
        <f>0</f>
      </c>
      <c s="32">
        <f>0</f>
      </c>
      <c s="32">
        <f>0+L287+L291+L295+L299</f>
      </c>
      <c s="32">
        <f>0+M287+M291+M295+M299</f>
      </c>
    </row>
    <row r="287" spans="1:16" ht="38.25">
      <c r="A287" t="s">
        <v>50</v>
      </c>
      <c s="34" t="s">
        <v>48</v>
      </c>
      <c s="34" t="s">
        <v>8034</v>
      </c>
      <c s="35" t="s">
        <v>5</v>
      </c>
      <c s="6" t="s">
        <v>8035</v>
      </c>
      <c s="36" t="s">
        <v>228</v>
      </c>
      <c s="37">
        <v>1</v>
      </c>
      <c s="36">
        <v>0</v>
      </c>
      <c s="36">
        <f>ROUND(G287*H287,6)</f>
      </c>
      <c r="L287" s="38">
        <v>0</v>
      </c>
      <c s="32">
        <f>ROUND(ROUND(L287,2)*ROUND(G287,3),2)</f>
      </c>
      <c s="36" t="s">
        <v>98</v>
      </c>
      <c>
        <f>(M287*21)/100</f>
      </c>
      <c t="s">
        <v>28</v>
      </c>
    </row>
    <row r="288" spans="1:5" ht="38.25">
      <c r="A288" s="35" t="s">
        <v>55</v>
      </c>
      <c r="E288" s="39" t="s">
        <v>8036</v>
      </c>
    </row>
    <row r="289" spans="1:5" ht="12.75">
      <c r="A289" s="35" t="s">
        <v>56</v>
      </c>
      <c r="E289" s="40" t="s">
        <v>5</v>
      </c>
    </row>
    <row r="290" spans="1:5" ht="12.75">
      <c r="A290" t="s">
        <v>57</v>
      </c>
      <c r="E290" s="39" t="s">
        <v>5</v>
      </c>
    </row>
    <row r="291" spans="1:16" ht="25.5">
      <c r="A291" t="s">
        <v>50</v>
      </c>
      <c s="34" t="s">
        <v>28</v>
      </c>
      <c s="34" t="s">
        <v>8037</v>
      </c>
      <c s="35" t="s">
        <v>5</v>
      </c>
      <c s="6" t="s">
        <v>8038</v>
      </c>
      <c s="36" t="s">
        <v>228</v>
      </c>
      <c s="37">
        <v>1</v>
      </c>
      <c s="36">
        <v>0</v>
      </c>
      <c s="36">
        <f>ROUND(G291*H291,6)</f>
      </c>
      <c r="L291" s="38">
        <v>0</v>
      </c>
      <c s="32">
        <f>ROUND(ROUND(L291,2)*ROUND(G291,3),2)</f>
      </c>
      <c s="36" t="s">
        <v>98</v>
      </c>
      <c>
        <f>(M291*21)/100</f>
      </c>
      <c t="s">
        <v>28</v>
      </c>
    </row>
    <row r="292" spans="1:5" ht="25.5">
      <c r="A292" s="35" t="s">
        <v>55</v>
      </c>
      <c r="E292" s="39" t="s">
        <v>8038</v>
      </c>
    </row>
    <row r="293" spans="1:5" ht="12.75">
      <c r="A293" s="35" t="s">
        <v>56</v>
      </c>
      <c r="E293" s="40" t="s">
        <v>5</v>
      </c>
    </row>
    <row r="294" spans="1:5" ht="12.75">
      <c r="A294" t="s">
        <v>57</v>
      </c>
      <c r="E294" s="39" t="s">
        <v>5</v>
      </c>
    </row>
    <row r="295" spans="1:16" ht="38.25">
      <c r="A295" t="s">
        <v>50</v>
      </c>
      <c s="34" t="s">
        <v>26</v>
      </c>
      <c s="34" t="s">
        <v>8039</v>
      </c>
      <c s="35" t="s">
        <v>5</v>
      </c>
      <c s="6" t="s">
        <v>8040</v>
      </c>
      <c s="36" t="s">
        <v>228</v>
      </c>
      <c s="37">
        <v>1</v>
      </c>
      <c s="36">
        <v>0</v>
      </c>
      <c s="36">
        <f>ROUND(G295*H295,6)</f>
      </c>
      <c r="L295" s="38">
        <v>0</v>
      </c>
      <c s="32">
        <f>ROUND(ROUND(L295,2)*ROUND(G295,3),2)</f>
      </c>
      <c s="36" t="s">
        <v>98</v>
      </c>
      <c>
        <f>(M295*21)/100</f>
      </c>
      <c t="s">
        <v>28</v>
      </c>
    </row>
    <row r="296" spans="1:5" ht="38.25">
      <c r="A296" s="35" t="s">
        <v>55</v>
      </c>
      <c r="E296" s="39" t="s">
        <v>8041</v>
      </c>
    </row>
    <row r="297" spans="1:5" ht="12.75">
      <c r="A297" s="35" t="s">
        <v>56</v>
      </c>
      <c r="E297" s="40" t="s">
        <v>5</v>
      </c>
    </row>
    <row r="298" spans="1:5" ht="12.75">
      <c r="A298" t="s">
        <v>57</v>
      </c>
      <c r="E298" s="39" t="s">
        <v>5</v>
      </c>
    </row>
    <row r="299" spans="1:16" ht="12.75">
      <c r="A299" t="s">
        <v>50</v>
      </c>
      <c s="34" t="s">
        <v>63</v>
      </c>
      <c s="34" t="s">
        <v>8042</v>
      </c>
      <c s="35" t="s">
        <v>5</v>
      </c>
      <c s="6" t="s">
        <v>8043</v>
      </c>
      <c s="36" t="s">
        <v>228</v>
      </c>
      <c s="37">
        <v>1</v>
      </c>
      <c s="36">
        <v>0</v>
      </c>
      <c s="36">
        <f>ROUND(G299*H299,6)</f>
      </c>
      <c r="L299" s="38">
        <v>0</v>
      </c>
      <c s="32">
        <f>ROUND(ROUND(L299,2)*ROUND(G299,3),2)</f>
      </c>
      <c s="36" t="s">
        <v>98</v>
      </c>
      <c>
        <f>(M299*21)/100</f>
      </c>
      <c t="s">
        <v>28</v>
      </c>
    </row>
    <row r="300" spans="1:5" ht="12.75">
      <c r="A300" s="35" t="s">
        <v>55</v>
      </c>
      <c r="E300" s="39" t="s">
        <v>8043</v>
      </c>
    </row>
    <row r="301" spans="1:5" ht="12.75">
      <c r="A301" s="35" t="s">
        <v>56</v>
      </c>
      <c r="E301" s="40" t="s">
        <v>5</v>
      </c>
    </row>
    <row r="302" spans="1:5" ht="12.75">
      <c r="A302" t="s">
        <v>57</v>
      </c>
      <c r="E302" s="39" t="s">
        <v>5</v>
      </c>
    </row>
    <row r="303" spans="1:13" ht="12.75">
      <c r="A303" t="s">
        <v>47</v>
      </c>
      <c r="C303" s="31" t="s">
        <v>231</v>
      </c>
      <c r="E303" s="33" t="s">
        <v>8044</v>
      </c>
      <c r="J303" s="32">
        <f>0</f>
      </c>
      <c s="32">
        <f>0</f>
      </c>
      <c s="32">
        <f>0+L304+L308+L312+L316+L320+L324</f>
      </c>
      <c s="32">
        <f>0+M304+M308+M312+M316+M320+M324</f>
      </c>
    </row>
    <row r="304" spans="1:16" ht="38.25">
      <c r="A304" t="s">
        <v>50</v>
      </c>
      <c s="34" t="s">
        <v>66</v>
      </c>
      <c s="34" t="s">
        <v>8045</v>
      </c>
      <c s="35" t="s">
        <v>5</v>
      </c>
      <c s="6" t="s">
        <v>8035</v>
      </c>
      <c s="36" t="s">
        <v>228</v>
      </c>
      <c s="37">
        <v>1</v>
      </c>
      <c s="36">
        <v>0</v>
      </c>
      <c s="36">
        <f>ROUND(G304*H304,6)</f>
      </c>
      <c r="L304" s="38">
        <v>0</v>
      </c>
      <c s="32">
        <f>ROUND(ROUND(L304,2)*ROUND(G304,3),2)</f>
      </c>
      <c s="36" t="s">
        <v>98</v>
      </c>
      <c>
        <f>(M304*21)/100</f>
      </c>
      <c t="s">
        <v>28</v>
      </c>
    </row>
    <row r="305" spans="1:5" ht="38.25">
      <c r="A305" s="35" t="s">
        <v>55</v>
      </c>
      <c r="E305" s="39" t="s">
        <v>8036</v>
      </c>
    </row>
    <row r="306" spans="1:5" ht="12.75">
      <c r="A306" s="35" t="s">
        <v>56</v>
      </c>
      <c r="E306" s="40" t="s">
        <v>5</v>
      </c>
    </row>
    <row r="307" spans="1:5" ht="12.75">
      <c r="A307" t="s">
        <v>57</v>
      </c>
      <c r="E307" s="39" t="s">
        <v>5</v>
      </c>
    </row>
    <row r="308" spans="1:16" ht="12.75">
      <c r="A308" t="s">
        <v>50</v>
      </c>
      <c s="34" t="s">
        <v>27</v>
      </c>
      <c s="34" t="s">
        <v>8046</v>
      </c>
      <c s="35" t="s">
        <v>5</v>
      </c>
      <c s="6" t="s">
        <v>8047</v>
      </c>
      <c s="36" t="s">
        <v>228</v>
      </c>
      <c s="37">
        <v>1</v>
      </c>
      <c s="36">
        <v>0</v>
      </c>
      <c s="36">
        <f>ROUND(G308*H308,6)</f>
      </c>
      <c r="L308" s="38">
        <v>0</v>
      </c>
      <c s="32">
        <f>ROUND(ROUND(L308,2)*ROUND(G308,3),2)</f>
      </c>
      <c s="36" t="s">
        <v>98</v>
      </c>
      <c>
        <f>(M308*21)/100</f>
      </c>
      <c t="s">
        <v>28</v>
      </c>
    </row>
    <row r="309" spans="1:5" ht="12.75">
      <c r="A309" s="35" t="s">
        <v>55</v>
      </c>
      <c r="E309" s="39" t="s">
        <v>8047</v>
      </c>
    </row>
    <row r="310" spans="1:5" ht="12.75">
      <c r="A310" s="35" t="s">
        <v>56</v>
      </c>
      <c r="E310" s="40" t="s">
        <v>5</v>
      </c>
    </row>
    <row r="311" spans="1:5" ht="12.75">
      <c r="A311" t="s">
        <v>57</v>
      </c>
      <c r="E311" s="39" t="s">
        <v>5</v>
      </c>
    </row>
    <row r="312" spans="1:16" ht="12.75">
      <c r="A312" t="s">
        <v>50</v>
      </c>
      <c s="34" t="s">
        <v>75</v>
      </c>
      <c s="34" t="s">
        <v>8048</v>
      </c>
      <c s="35" t="s">
        <v>5</v>
      </c>
      <c s="6" t="s">
        <v>8049</v>
      </c>
      <c s="36" t="s">
        <v>228</v>
      </c>
      <c s="37">
        <v>1</v>
      </c>
      <c s="36">
        <v>0</v>
      </c>
      <c s="36">
        <f>ROUND(G312*H312,6)</f>
      </c>
      <c r="L312" s="38">
        <v>0</v>
      </c>
      <c s="32">
        <f>ROUND(ROUND(L312,2)*ROUND(G312,3),2)</f>
      </c>
      <c s="36" t="s">
        <v>98</v>
      </c>
      <c>
        <f>(M312*21)/100</f>
      </c>
      <c t="s">
        <v>28</v>
      </c>
    </row>
    <row r="313" spans="1:5" ht="12.75">
      <c r="A313" s="35" t="s">
        <v>55</v>
      </c>
      <c r="E313" s="39" t="s">
        <v>8049</v>
      </c>
    </row>
    <row r="314" spans="1:5" ht="12.75">
      <c r="A314" s="35" t="s">
        <v>56</v>
      </c>
      <c r="E314" s="40" t="s">
        <v>5</v>
      </c>
    </row>
    <row r="315" spans="1:5" ht="12.75">
      <c r="A315" t="s">
        <v>57</v>
      </c>
      <c r="E315" s="39" t="s">
        <v>5</v>
      </c>
    </row>
    <row r="316" spans="1:16" ht="25.5">
      <c r="A316" t="s">
        <v>50</v>
      </c>
      <c s="34" t="s">
        <v>79</v>
      </c>
      <c s="34" t="s">
        <v>8050</v>
      </c>
      <c s="35" t="s">
        <v>5</v>
      </c>
      <c s="6" t="s">
        <v>8038</v>
      </c>
      <c s="36" t="s">
        <v>228</v>
      </c>
      <c s="37">
        <v>1</v>
      </c>
      <c s="36">
        <v>0</v>
      </c>
      <c s="36">
        <f>ROUND(G316*H316,6)</f>
      </c>
      <c r="L316" s="38">
        <v>0</v>
      </c>
      <c s="32">
        <f>ROUND(ROUND(L316,2)*ROUND(G316,3),2)</f>
      </c>
      <c s="36" t="s">
        <v>98</v>
      </c>
      <c>
        <f>(M316*21)/100</f>
      </c>
      <c t="s">
        <v>28</v>
      </c>
    </row>
    <row r="317" spans="1:5" ht="25.5">
      <c r="A317" s="35" t="s">
        <v>55</v>
      </c>
      <c r="E317" s="39" t="s">
        <v>8038</v>
      </c>
    </row>
    <row r="318" spans="1:5" ht="12.75">
      <c r="A318" s="35" t="s">
        <v>56</v>
      </c>
      <c r="E318" s="40" t="s">
        <v>5</v>
      </c>
    </row>
    <row r="319" spans="1:5" ht="12.75">
      <c r="A319" t="s">
        <v>57</v>
      </c>
      <c r="E319" s="39" t="s">
        <v>5</v>
      </c>
    </row>
    <row r="320" spans="1:16" ht="38.25">
      <c r="A320" t="s">
        <v>50</v>
      </c>
      <c s="34" t="s">
        <v>82</v>
      </c>
      <c s="34" t="s">
        <v>8051</v>
      </c>
      <c s="35" t="s">
        <v>5</v>
      </c>
      <c s="6" t="s">
        <v>8040</v>
      </c>
      <c s="36" t="s">
        <v>228</v>
      </c>
      <c s="37">
        <v>1</v>
      </c>
      <c s="36">
        <v>0</v>
      </c>
      <c s="36">
        <f>ROUND(G320*H320,6)</f>
      </c>
      <c r="L320" s="38">
        <v>0</v>
      </c>
      <c s="32">
        <f>ROUND(ROUND(L320,2)*ROUND(G320,3),2)</f>
      </c>
      <c s="36" t="s">
        <v>98</v>
      </c>
      <c>
        <f>(M320*21)/100</f>
      </c>
      <c t="s">
        <v>28</v>
      </c>
    </row>
    <row r="321" spans="1:5" ht="38.25">
      <c r="A321" s="35" t="s">
        <v>55</v>
      </c>
      <c r="E321" s="39" t="s">
        <v>8041</v>
      </c>
    </row>
    <row r="322" spans="1:5" ht="12.75">
      <c r="A322" s="35" t="s">
        <v>56</v>
      </c>
      <c r="E322" s="40" t="s">
        <v>5</v>
      </c>
    </row>
    <row r="323" spans="1:5" ht="12.75">
      <c r="A323" t="s">
        <v>57</v>
      </c>
      <c r="E323" s="39" t="s">
        <v>5</v>
      </c>
    </row>
    <row r="324" spans="1:16" ht="12.75">
      <c r="A324" t="s">
        <v>50</v>
      </c>
      <c s="34" t="s">
        <v>86</v>
      </c>
      <c s="34" t="s">
        <v>8052</v>
      </c>
      <c s="35" t="s">
        <v>5</v>
      </c>
      <c s="6" t="s">
        <v>8043</v>
      </c>
      <c s="36" t="s">
        <v>228</v>
      </c>
      <c s="37">
        <v>1</v>
      </c>
      <c s="36">
        <v>0</v>
      </c>
      <c s="36">
        <f>ROUND(G324*H324,6)</f>
      </c>
      <c r="L324" s="38">
        <v>0</v>
      </c>
      <c s="32">
        <f>ROUND(ROUND(L324,2)*ROUND(G324,3),2)</f>
      </c>
      <c s="36" t="s">
        <v>98</v>
      </c>
      <c>
        <f>(M324*21)/100</f>
      </c>
      <c t="s">
        <v>28</v>
      </c>
    </row>
    <row r="325" spans="1:5" ht="12.75">
      <c r="A325" s="35" t="s">
        <v>55</v>
      </c>
      <c r="E325" s="39" t="s">
        <v>8043</v>
      </c>
    </row>
    <row r="326" spans="1:5" ht="12.75">
      <c r="A326" s="35" t="s">
        <v>56</v>
      </c>
      <c r="E326" s="40" t="s">
        <v>5</v>
      </c>
    </row>
    <row r="327" spans="1:5" ht="12.75">
      <c r="A327" t="s">
        <v>57</v>
      </c>
      <c r="E327" s="39" t="s">
        <v>5</v>
      </c>
    </row>
    <row r="328" spans="1:13" ht="12.75">
      <c r="A328" t="s">
        <v>47</v>
      </c>
      <c r="C328" s="31" t="s">
        <v>239</v>
      </c>
      <c r="E328" s="33" t="s">
        <v>8053</v>
      </c>
      <c r="J328" s="32">
        <f>0</f>
      </c>
      <c s="32">
        <f>0</f>
      </c>
      <c s="32">
        <f>0+L329+L333+L337+L341+L345+L349+L353+L357</f>
      </c>
      <c s="32">
        <f>0+M329+M333+M337+M341+M345+M349+M353+M357</f>
      </c>
    </row>
    <row r="329" spans="1:16" ht="38.25">
      <c r="A329" t="s">
        <v>50</v>
      </c>
      <c s="34" t="s">
        <v>89</v>
      </c>
      <c s="34" t="s">
        <v>8054</v>
      </c>
      <c s="35" t="s">
        <v>5</v>
      </c>
      <c s="6" t="s">
        <v>8035</v>
      </c>
      <c s="36" t="s">
        <v>228</v>
      </c>
      <c s="37">
        <v>1</v>
      </c>
      <c s="36">
        <v>0</v>
      </c>
      <c s="36">
        <f>ROUND(G329*H329,6)</f>
      </c>
      <c r="L329" s="38">
        <v>0</v>
      </c>
      <c s="32">
        <f>ROUND(ROUND(L329,2)*ROUND(G329,3),2)</f>
      </c>
      <c s="36" t="s">
        <v>98</v>
      </c>
      <c>
        <f>(M329*21)/100</f>
      </c>
      <c t="s">
        <v>28</v>
      </c>
    </row>
    <row r="330" spans="1:5" ht="38.25">
      <c r="A330" s="35" t="s">
        <v>55</v>
      </c>
      <c r="E330" s="39" t="s">
        <v>8036</v>
      </c>
    </row>
    <row r="331" spans="1:5" ht="12.75">
      <c r="A331" s="35" t="s">
        <v>56</v>
      </c>
      <c r="E331" s="40" t="s">
        <v>5</v>
      </c>
    </row>
    <row r="332" spans="1:5" ht="12.75">
      <c r="A332" t="s">
        <v>57</v>
      </c>
      <c r="E332" s="39" t="s">
        <v>5</v>
      </c>
    </row>
    <row r="333" spans="1:16" ht="12.75">
      <c r="A333" t="s">
        <v>50</v>
      </c>
      <c s="34" t="s">
        <v>92</v>
      </c>
      <c s="34" t="s">
        <v>8055</v>
      </c>
      <c s="35" t="s">
        <v>5</v>
      </c>
      <c s="6" t="s">
        <v>8056</v>
      </c>
      <c s="36" t="s">
        <v>228</v>
      </c>
      <c s="37">
        <v>1</v>
      </c>
      <c s="36">
        <v>0</v>
      </c>
      <c s="36">
        <f>ROUND(G333*H333,6)</f>
      </c>
      <c r="L333" s="38">
        <v>0</v>
      </c>
      <c s="32">
        <f>ROUND(ROUND(L333,2)*ROUND(G333,3),2)</f>
      </c>
      <c s="36" t="s">
        <v>98</v>
      </c>
      <c>
        <f>(M333*21)/100</f>
      </c>
      <c t="s">
        <v>28</v>
      </c>
    </row>
    <row r="334" spans="1:5" ht="12.75">
      <c r="A334" s="35" t="s">
        <v>55</v>
      </c>
      <c r="E334" s="39" t="s">
        <v>8056</v>
      </c>
    </row>
    <row r="335" spans="1:5" ht="12.75">
      <c r="A335" s="35" t="s">
        <v>56</v>
      </c>
      <c r="E335" s="40" t="s">
        <v>5</v>
      </c>
    </row>
    <row r="336" spans="1:5" ht="12.75">
      <c r="A336" t="s">
        <v>57</v>
      </c>
      <c r="E336" s="39" t="s">
        <v>5</v>
      </c>
    </row>
    <row r="337" spans="1:16" ht="12.75">
      <c r="A337" t="s">
        <v>50</v>
      </c>
      <c s="34" t="s">
        <v>95</v>
      </c>
      <c s="34" t="s">
        <v>8057</v>
      </c>
      <c s="35" t="s">
        <v>5</v>
      </c>
      <c s="6" t="s">
        <v>8047</v>
      </c>
      <c s="36" t="s">
        <v>228</v>
      </c>
      <c s="37">
        <v>2</v>
      </c>
      <c s="36">
        <v>0</v>
      </c>
      <c s="36">
        <f>ROUND(G337*H337,6)</f>
      </c>
      <c r="L337" s="38">
        <v>0</v>
      </c>
      <c s="32">
        <f>ROUND(ROUND(L337,2)*ROUND(G337,3),2)</f>
      </c>
      <c s="36" t="s">
        <v>98</v>
      </c>
      <c>
        <f>(M337*21)/100</f>
      </c>
      <c t="s">
        <v>28</v>
      </c>
    </row>
    <row r="338" spans="1:5" ht="12.75">
      <c r="A338" s="35" t="s">
        <v>55</v>
      </c>
      <c r="E338" s="39" t="s">
        <v>8047</v>
      </c>
    </row>
    <row r="339" spans="1:5" ht="12.75">
      <c r="A339" s="35" t="s">
        <v>56</v>
      </c>
      <c r="E339" s="40" t="s">
        <v>5</v>
      </c>
    </row>
    <row r="340" spans="1:5" ht="12.75">
      <c r="A340" t="s">
        <v>57</v>
      </c>
      <c r="E340" s="39" t="s">
        <v>5</v>
      </c>
    </row>
    <row r="341" spans="1:16" ht="12.75">
      <c r="A341" t="s">
        <v>50</v>
      </c>
      <c s="34" t="s">
        <v>101</v>
      </c>
      <c s="34" t="s">
        <v>8058</v>
      </c>
      <c s="35" t="s">
        <v>5</v>
      </c>
      <c s="6" t="s">
        <v>8059</v>
      </c>
      <c s="36" t="s">
        <v>228</v>
      </c>
      <c s="37">
        <v>2</v>
      </c>
      <c s="36">
        <v>0</v>
      </c>
      <c s="36">
        <f>ROUND(G341*H341,6)</f>
      </c>
      <c r="L341" s="38">
        <v>0</v>
      </c>
      <c s="32">
        <f>ROUND(ROUND(L341,2)*ROUND(G341,3),2)</f>
      </c>
      <c s="36" t="s">
        <v>98</v>
      </c>
      <c>
        <f>(M341*21)/100</f>
      </c>
      <c t="s">
        <v>28</v>
      </c>
    </row>
    <row r="342" spans="1:5" ht="12.75">
      <c r="A342" s="35" t="s">
        <v>55</v>
      </c>
      <c r="E342" s="39" t="s">
        <v>8059</v>
      </c>
    </row>
    <row r="343" spans="1:5" ht="12.75">
      <c r="A343" s="35" t="s">
        <v>56</v>
      </c>
      <c r="E343" s="40" t="s">
        <v>5</v>
      </c>
    </row>
    <row r="344" spans="1:5" ht="12.75">
      <c r="A344" t="s">
        <v>57</v>
      </c>
      <c r="E344" s="39" t="s">
        <v>5</v>
      </c>
    </row>
    <row r="345" spans="1:16" ht="12.75">
      <c r="A345" t="s">
        <v>50</v>
      </c>
      <c s="34" t="s">
        <v>104</v>
      </c>
      <c s="34" t="s">
        <v>8060</v>
      </c>
      <c s="35" t="s">
        <v>5</v>
      </c>
      <c s="6" t="s">
        <v>8061</v>
      </c>
      <c s="36" t="s">
        <v>228</v>
      </c>
      <c s="37">
        <v>1</v>
      </c>
      <c s="36">
        <v>0</v>
      </c>
      <c s="36">
        <f>ROUND(G345*H345,6)</f>
      </c>
      <c r="L345" s="38">
        <v>0</v>
      </c>
      <c s="32">
        <f>ROUND(ROUND(L345,2)*ROUND(G345,3),2)</f>
      </c>
      <c s="36" t="s">
        <v>98</v>
      </c>
      <c>
        <f>(M345*21)/100</f>
      </c>
      <c t="s">
        <v>28</v>
      </c>
    </row>
    <row r="346" spans="1:5" ht="12.75">
      <c r="A346" s="35" t="s">
        <v>55</v>
      </c>
      <c r="E346" s="39" t="s">
        <v>8061</v>
      </c>
    </row>
    <row r="347" spans="1:5" ht="12.75">
      <c r="A347" s="35" t="s">
        <v>56</v>
      </c>
      <c r="E347" s="40" t="s">
        <v>5</v>
      </c>
    </row>
    <row r="348" spans="1:5" ht="12.75">
      <c r="A348" t="s">
        <v>57</v>
      </c>
      <c r="E348" s="39" t="s">
        <v>5</v>
      </c>
    </row>
    <row r="349" spans="1:16" ht="25.5">
      <c r="A349" t="s">
        <v>50</v>
      </c>
      <c s="34" t="s">
        <v>109</v>
      </c>
      <c s="34" t="s">
        <v>8062</v>
      </c>
      <c s="35" t="s">
        <v>5</v>
      </c>
      <c s="6" t="s">
        <v>8038</v>
      </c>
      <c s="36" t="s">
        <v>228</v>
      </c>
      <c s="37">
        <v>1</v>
      </c>
      <c s="36">
        <v>0</v>
      </c>
      <c s="36">
        <f>ROUND(G349*H349,6)</f>
      </c>
      <c r="L349" s="38">
        <v>0</v>
      </c>
      <c s="32">
        <f>ROUND(ROUND(L349,2)*ROUND(G349,3),2)</f>
      </c>
      <c s="36" t="s">
        <v>98</v>
      </c>
      <c>
        <f>(M349*21)/100</f>
      </c>
      <c t="s">
        <v>28</v>
      </c>
    </row>
    <row r="350" spans="1:5" ht="25.5">
      <c r="A350" s="35" t="s">
        <v>55</v>
      </c>
      <c r="E350" s="39" t="s">
        <v>8038</v>
      </c>
    </row>
    <row r="351" spans="1:5" ht="12.75">
      <c r="A351" s="35" t="s">
        <v>56</v>
      </c>
      <c r="E351" s="40" t="s">
        <v>5</v>
      </c>
    </row>
    <row r="352" spans="1:5" ht="12.75">
      <c r="A352" t="s">
        <v>57</v>
      </c>
      <c r="E352" s="39" t="s">
        <v>5</v>
      </c>
    </row>
    <row r="353" spans="1:16" ht="38.25">
      <c r="A353" t="s">
        <v>50</v>
      </c>
      <c s="34" t="s">
        <v>112</v>
      </c>
      <c s="34" t="s">
        <v>8063</v>
      </c>
      <c s="35" t="s">
        <v>5</v>
      </c>
      <c s="6" t="s">
        <v>8040</v>
      </c>
      <c s="36" t="s">
        <v>228</v>
      </c>
      <c s="37">
        <v>1</v>
      </c>
      <c s="36">
        <v>0</v>
      </c>
      <c s="36">
        <f>ROUND(G353*H353,6)</f>
      </c>
      <c r="L353" s="38">
        <v>0</v>
      </c>
      <c s="32">
        <f>ROUND(ROUND(L353,2)*ROUND(G353,3),2)</f>
      </c>
      <c s="36" t="s">
        <v>98</v>
      </c>
      <c>
        <f>(M353*21)/100</f>
      </c>
      <c t="s">
        <v>28</v>
      </c>
    </row>
    <row r="354" spans="1:5" ht="38.25">
      <c r="A354" s="35" t="s">
        <v>55</v>
      </c>
      <c r="E354" s="39" t="s">
        <v>8041</v>
      </c>
    </row>
    <row r="355" spans="1:5" ht="12.75">
      <c r="A355" s="35" t="s">
        <v>56</v>
      </c>
      <c r="E355" s="40" t="s">
        <v>5</v>
      </c>
    </row>
    <row r="356" spans="1:5" ht="12.75">
      <c r="A356" t="s">
        <v>57</v>
      </c>
      <c r="E356" s="39" t="s">
        <v>5</v>
      </c>
    </row>
    <row r="357" spans="1:16" ht="12.75">
      <c r="A357" t="s">
        <v>50</v>
      </c>
      <c s="34" t="s">
        <v>115</v>
      </c>
      <c s="34" t="s">
        <v>8064</v>
      </c>
      <c s="35" t="s">
        <v>5</v>
      </c>
      <c s="6" t="s">
        <v>8043</v>
      </c>
      <c s="36" t="s">
        <v>228</v>
      </c>
      <c s="37">
        <v>1</v>
      </c>
      <c s="36">
        <v>0</v>
      </c>
      <c s="36">
        <f>ROUND(G357*H357,6)</f>
      </c>
      <c r="L357" s="38">
        <v>0</v>
      </c>
      <c s="32">
        <f>ROUND(ROUND(L357,2)*ROUND(G357,3),2)</f>
      </c>
      <c s="36" t="s">
        <v>98</v>
      </c>
      <c>
        <f>(M357*21)/100</f>
      </c>
      <c t="s">
        <v>28</v>
      </c>
    </row>
    <row r="358" spans="1:5" ht="12.75">
      <c r="A358" s="35" t="s">
        <v>55</v>
      </c>
      <c r="E358" s="39" t="s">
        <v>8043</v>
      </c>
    </row>
    <row r="359" spans="1:5" ht="12.75">
      <c r="A359" s="35" t="s">
        <v>56</v>
      </c>
      <c r="E359" s="40" t="s">
        <v>5</v>
      </c>
    </row>
    <row r="360" spans="1:5" ht="12.75">
      <c r="A360" t="s">
        <v>57</v>
      </c>
      <c r="E360" s="39" t="s">
        <v>5</v>
      </c>
    </row>
    <row r="361" spans="1:13" ht="12.75">
      <c r="A361" t="s">
        <v>47</v>
      </c>
      <c r="C361" s="31" t="s">
        <v>251</v>
      </c>
      <c r="E361" s="33" t="s">
        <v>8065</v>
      </c>
      <c r="J361" s="32">
        <f>0</f>
      </c>
      <c s="32">
        <f>0</f>
      </c>
      <c s="32">
        <f>0+L362+L366+L370+L374+L378+L382+L386</f>
      </c>
      <c s="32">
        <f>0+M362+M366+M370+M374+M378+M382+M386</f>
      </c>
    </row>
    <row r="362" spans="1:16" ht="38.25">
      <c r="A362" t="s">
        <v>50</v>
      </c>
      <c s="34" t="s">
        <v>118</v>
      </c>
      <c s="34" t="s">
        <v>8066</v>
      </c>
      <c s="35" t="s">
        <v>5</v>
      </c>
      <c s="6" t="s">
        <v>8035</v>
      </c>
      <c s="36" t="s">
        <v>228</v>
      </c>
      <c s="37">
        <v>1</v>
      </c>
      <c s="36">
        <v>0</v>
      </c>
      <c s="36">
        <f>ROUND(G362*H362,6)</f>
      </c>
      <c r="L362" s="38">
        <v>0</v>
      </c>
      <c s="32">
        <f>ROUND(ROUND(L362,2)*ROUND(G362,3),2)</f>
      </c>
      <c s="36" t="s">
        <v>98</v>
      </c>
      <c>
        <f>(M362*21)/100</f>
      </c>
      <c t="s">
        <v>28</v>
      </c>
    </row>
    <row r="363" spans="1:5" ht="38.25">
      <c r="A363" s="35" t="s">
        <v>55</v>
      </c>
      <c r="E363" s="39" t="s">
        <v>8036</v>
      </c>
    </row>
    <row r="364" spans="1:5" ht="12.75">
      <c r="A364" s="35" t="s">
        <v>56</v>
      </c>
      <c r="E364" s="40" t="s">
        <v>5</v>
      </c>
    </row>
    <row r="365" spans="1:5" ht="12.75">
      <c r="A365" t="s">
        <v>57</v>
      </c>
      <c r="E365" s="39" t="s">
        <v>5</v>
      </c>
    </row>
    <row r="366" spans="1:16" ht="12.75">
      <c r="A366" t="s">
        <v>50</v>
      </c>
      <c s="34" t="s">
        <v>121</v>
      </c>
      <c s="34" t="s">
        <v>8067</v>
      </c>
      <c s="35" t="s">
        <v>5</v>
      </c>
      <c s="6" t="s">
        <v>8056</v>
      </c>
      <c s="36" t="s">
        <v>228</v>
      </c>
      <c s="37">
        <v>1</v>
      </c>
      <c s="36">
        <v>0</v>
      </c>
      <c s="36">
        <f>ROUND(G366*H366,6)</f>
      </c>
      <c r="L366" s="38">
        <v>0</v>
      </c>
      <c s="32">
        <f>ROUND(ROUND(L366,2)*ROUND(G366,3),2)</f>
      </c>
      <c s="36" t="s">
        <v>98</v>
      </c>
      <c>
        <f>(M366*21)/100</f>
      </c>
      <c t="s">
        <v>28</v>
      </c>
    </row>
    <row r="367" spans="1:5" ht="12.75">
      <c r="A367" s="35" t="s">
        <v>55</v>
      </c>
      <c r="E367" s="39" t="s">
        <v>8056</v>
      </c>
    </row>
    <row r="368" spans="1:5" ht="12.75">
      <c r="A368" s="35" t="s">
        <v>56</v>
      </c>
      <c r="E368" s="40" t="s">
        <v>5</v>
      </c>
    </row>
    <row r="369" spans="1:5" ht="12.75">
      <c r="A369" t="s">
        <v>57</v>
      </c>
      <c r="E369" s="39" t="s">
        <v>5</v>
      </c>
    </row>
    <row r="370" spans="1:16" ht="12.75">
      <c r="A370" t="s">
        <v>50</v>
      </c>
      <c s="34" t="s">
        <v>124</v>
      </c>
      <c s="34" t="s">
        <v>8068</v>
      </c>
      <c s="35" t="s">
        <v>5</v>
      </c>
      <c s="6" t="s">
        <v>8047</v>
      </c>
      <c s="36" t="s">
        <v>228</v>
      </c>
      <c s="37">
        <v>2</v>
      </c>
      <c s="36">
        <v>0</v>
      </c>
      <c s="36">
        <f>ROUND(G370*H370,6)</f>
      </c>
      <c r="L370" s="38">
        <v>0</v>
      </c>
      <c s="32">
        <f>ROUND(ROUND(L370,2)*ROUND(G370,3),2)</f>
      </c>
      <c s="36" t="s">
        <v>98</v>
      </c>
      <c>
        <f>(M370*21)/100</f>
      </c>
      <c t="s">
        <v>28</v>
      </c>
    </row>
    <row r="371" spans="1:5" ht="12.75">
      <c r="A371" s="35" t="s">
        <v>55</v>
      </c>
      <c r="E371" s="39" t="s">
        <v>8047</v>
      </c>
    </row>
    <row r="372" spans="1:5" ht="12.75">
      <c r="A372" s="35" t="s">
        <v>56</v>
      </c>
      <c r="E372" s="40" t="s">
        <v>5</v>
      </c>
    </row>
    <row r="373" spans="1:5" ht="12.75">
      <c r="A373" t="s">
        <v>57</v>
      </c>
      <c r="E373" s="39" t="s">
        <v>5</v>
      </c>
    </row>
    <row r="374" spans="1:16" ht="12.75">
      <c r="A374" t="s">
        <v>50</v>
      </c>
      <c s="34" t="s">
        <v>127</v>
      </c>
      <c s="34" t="s">
        <v>8069</v>
      </c>
      <c s="35" t="s">
        <v>5</v>
      </c>
      <c s="6" t="s">
        <v>8059</v>
      </c>
      <c s="36" t="s">
        <v>228</v>
      </c>
      <c s="37">
        <v>1</v>
      </c>
      <c s="36">
        <v>0</v>
      </c>
      <c s="36">
        <f>ROUND(G374*H374,6)</f>
      </c>
      <c r="L374" s="38">
        <v>0</v>
      </c>
      <c s="32">
        <f>ROUND(ROUND(L374,2)*ROUND(G374,3),2)</f>
      </c>
      <c s="36" t="s">
        <v>98</v>
      </c>
      <c>
        <f>(M374*21)/100</f>
      </c>
      <c t="s">
        <v>28</v>
      </c>
    </row>
    <row r="375" spans="1:5" ht="12.75">
      <c r="A375" s="35" t="s">
        <v>55</v>
      </c>
      <c r="E375" s="39" t="s">
        <v>8059</v>
      </c>
    </row>
    <row r="376" spans="1:5" ht="12.75">
      <c r="A376" s="35" t="s">
        <v>56</v>
      </c>
      <c r="E376" s="40" t="s">
        <v>5</v>
      </c>
    </row>
    <row r="377" spans="1:5" ht="12.75">
      <c r="A377" t="s">
        <v>57</v>
      </c>
      <c r="E377" s="39" t="s">
        <v>5</v>
      </c>
    </row>
    <row r="378" spans="1:16" ht="12.75">
      <c r="A378" t="s">
        <v>50</v>
      </c>
      <c s="34" t="s">
        <v>130</v>
      </c>
      <c s="34" t="s">
        <v>8070</v>
      </c>
      <c s="35" t="s">
        <v>5</v>
      </c>
      <c s="6" t="s">
        <v>8061</v>
      </c>
      <c s="36" t="s">
        <v>228</v>
      </c>
      <c s="37">
        <v>1</v>
      </c>
      <c s="36">
        <v>0</v>
      </c>
      <c s="36">
        <f>ROUND(G378*H378,6)</f>
      </c>
      <c r="L378" s="38">
        <v>0</v>
      </c>
      <c s="32">
        <f>ROUND(ROUND(L378,2)*ROUND(G378,3),2)</f>
      </c>
      <c s="36" t="s">
        <v>98</v>
      </c>
      <c>
        <f>(M378*21)/100</f>
      </c>
      <c t="s">
        <v>28</v>
      </c>
    </row>
    <row r="379" spans="1:5" ht="12.75">
      <c r="A379" s="35" t="s">
        <v>55</v>
      </c>
      <c r="E379" s="39" t="s">
        <v>8061</v>
      </c>
    </row>
    <row r="380" spans="1:5" ht="12.75">
      <c r="A380" s="35" t="s">
        <v>56</v>
      </c>
      <c r="E380" s="40" t="s">
        <v>5</v>
      </c>
    </row>
    <row r="381" spans="1:5" ht="12.75">
      <c r="A381" t="s">
        <v>57</v>
      </c>
      <c r="E381" s="39" t="s">
        <v>5</v>
      </c>
    </row>
    <row r="382" spans="1:16" ht="25.5">
      <c r="A382" t="s">
        <v>50</v>
      </c>
      <c s="34" t="s">
        <v>135</v>
      </c>
      <c s="34" t="s">
        <v>8071</v>
      </c>
      <c s="35" t="s">
        <v>5</v>
      </c>
      <c s="6" t="s">
        <v>8038</v>
      </c>
      <c s="36" t="s">
        <v>228</v>
      </c>
      <c s="37">
        <v>1</v>
      </c>
      <c s="36">
        <v>0</v>
      </c>
      <c s="36">
        <f>ROUND(G382*H382,6)</f>
      </c>
      <c r="L382" s="38">
        <v>0</v>
      </c>
      <c s="32">
        <f>ROUND(ROUND(L382,2)*ROUND(G382,3),2)</f>
      </c>
      <c s="36" t="s">
        <v>98</v>
      </c>
      <c>
        <f>(M382*21)/100</f>
      </c>
      <c t="s">
        <v>28</v>
      </c>
    </row>
    <row r="383" spans="1:5" ht="25.5">
      <c r="A383" s="35" t="s">
        <v>55</v>
      </c>
      <c r="E383" s="39" t="s">
        <v>8038</v>
      </c>
    </row>
    <row r="384" spans="1:5" ht="12.75">
      <c r="A384" s="35" t="s">
        <v>56</v>
      </c>
      <c r="E384" s="40" t="s">
        <v>5</v>
      </c>
    </row>
    <row r="385" spans="1:5" ht="12.75">
      <c r="A385" t="s">
        <v>57</v>
      </c>
      <c r="E385" s="39" t="s">
        <v>5</v>
      </c>
    </row>
    <row r="386" spans="1:16" ht="12.75">
      <c r="A386" t="s">
        <v>50</v>
      </c>
      <c s="34" t="s">
        <v>138</v>
      </c>
      <c s="34" t="s">
        <v>8072</v>
      </c>
      <c s="35" t="s">
        <v>5</v>
      </c>
      <c s="6" t="s">
        <v>8043</v>
      </c>
      <c s="36" t="s">
        <v>228</v>
      </c>
      <c s="37">
        <v>1</v>
      </c>
      <c s="36">
        <v>0</v>
      </c>
      <c s="36">
        <f>ROUND(G386*H386,6)</f>
      </c>
      <c r="L386" s="38">
        <v>0</v>
      </c>
      <c s="32">
        <f>ROUND(ROUND(L386,2)*ROUND(G386,3),2)</f>
      </c>
      <c s="36" t="s">
        <v>98</v>
      </c>
      <c>
        <f>(M386*21)/100</f>
      </c>
      <c t="s">
        <v>28</v>
      </c>
    </row>
    <row r="387" spans="1:5" ht="12.75">
      <c r="A387" s="35" t="s">
        <v>55</v>
      </c>
      <c r="E387" s="39" t="s">
        <v>8043</v>
      </c>
    </row>
    <row r="388" spans="1:5" ht="12.75">
      <c r="A388" s="35" t="s">
        <v>56</v>
      </c>
      <c r="E388" s="40" t="s">
        <v>5</v>
      </c>
    </row>
    <row r="389" spans="1:5" ht="12.75">
      <c r="A389" t="s">
        <v>57</v>
      </c>
      <c r="E389" s="39" t="s">
        <v>5</v>
      </c>
    </row>
    <row r="390" spans="1:13" ht="12.75">
      <c r="A390" t="s">
        <v>47</v>
      </c>
      <c r="C390" s="31" t="s">
        <v>260</v>
      </c>
      <c r="E390" s="33" t="s">
        <v>8073</v>
      </c>
      <c r="J390" s="32">
        <f>0</f>
      </c>
      <c s="32">
        <f>0</f>
      </c>
      <c s="32">
        <f>0+L391+L395+L399+L403+L407+L411+L415+L419</f>
      </c>
      <c s="32">
        <f>0+M391+M395+M399+M403+M407+M411+M415+M419</f>
      </c>
    </row>
    <row r="391" spans="1:16" ht="38.25">
      <c r="A391" t="s">
        <v>50</v>
      </c>
      <c s="34" t="s">
        <v>141</v>
      </c>
      <c s="34" t="s">
        <v>8074</v>
      </c>
      <c s="35" t="s">
        <v>5</v>
      </c>
      <c s="6" t="s">
        <v>8035</v>
      </c>
      <c s="36" t="s">
        <v>228</v>
      </c>
      <c s="37">
        <v>1</v>
      </c>
      <c s="36">
        <v>0</v>
      </c>
      <c s="36">
        <f>ROUND(G391*H391,6)</f>
      </c>
      <c r="L391" s="38">
        <v>0</v>
      </c>
      <c s="32">
        <f>ROUND(ROUND(L391,2)*ROUND(G391,3),2)</f>
      </c>
      <c s="36" t="s">
        <v>98</v>
      </c>
      <c>
        <f>(M391*21)/100</f>
      </c>
      <c t="s">
        <v>28</v>
      </c>
    </row>
    <row r="392" spans="1:5" ht="38.25">
      <c r="A392" s="35" t="s">
        <v>55</v>
      </c>
      <c r="E392" s="39" t="s">
        <v>8036</v>
      </c>
    </row>
    <row r="393" spans="1:5" ht="12.75">
      <c r="A393" s="35" t="s">
        <v>56</v>
      </c>
      <c r="E393" s="40" t="s">
        <v>5</v>
      </c>
    </row>
    <row r="394" spans="1:5" ht="12.75">
      <c r="A394" t="s">
        <v>57</v>
      </c>
      <c r="E394" s="39" t="s">
        <v>5</v>
      </c>
    </row>
    <row r="395" spans="1:16" ht="12.75">
      <c r="A395" t="s">
        <v>50</v>
      </c>
      <c s="34" t="s">
        <v>144</v>
      </c>
      <c s="34" t="s">
        <v>8075</v>
      </c>
      <c s="35" t="s">
        <v>5</v>
      </c>
      <c s="6" t="s">
        <v>8056</v>
      </c>
      <c s="36" t="s">
        <v>228</v>
      </c>
      <c s="37">
        <v>1</v>
      </c>
      <c s="36">
        <v>0</v>
      </c>
      <c s="36">
        <f>ROUND(G395*H395,6)</f>
      </c>
      <c r="L395" s="38">
        <v>0</v>
      </c>
      <c s="32">
        <f>ROUND(ROUND(L395,2)*ROUND(G395,3),2)</f>
      </c>
      <c s="36" t="s">
        <v>98</v>
      </c>
      <c>
        <f>(M395*21)/100</f>
      </c>
      <c t="s">
        <v>28</v>
      </c>
    </row>
    <row r="396" spans="1:5" ht="12.75">
      <c r="A396" s="35" t="s">
        <v>55</v>
      </c>
      <c r="E396" s="39" t="s">
        <v>8056</v>
      </c>
    </row>
    <row r="397" spans="1:5" ht="12.75">
      <c r="A397" s="35" t="s">
        <v>56</v>
      </c>
      <c r="E397" s="40" t="s">
        <v>5</v>
      </c>
    </row>
    <row r="398" spans="1:5" ht="12.75">
      <c r="A398" t="s">
        <v>57</v>
      </c>
      <c r="E398" s="39" t="s">
        <v>5</v>
      </c>
    </row>
    <row r="399" spans="1:16" ht="12.75">
      <c r="A399" t="s">
        <v>50</v>
      </c>
      <c s="34" t="s">
        <v>149</v>
      </c>
      <c s="34" t="s">
        <v>8076</v>
      </c>
      <c s="35" t="s">
        <v>5</v>
      </c>
      <c s="6" t="s">
        <v>8047</v>
      </c>
      <c s="36" t="s">
        <v>228</v>
      </c>
      <c s="37">
        <v>2</v>
      </c>
      <c s="36">
        <v>0</v>
      </c>
      <c s="36">
        <f>ROUND(G399*H399,6)</f>
      </c>
      <c r="L399" s="38">
        <v>0</v>
      </c>
      <c s="32">
        <f>ROUND(ROUND(L399,2)*ROUND(G399,3),2)</f>
      </c>
      <c s="36" t="s">
        <v>98</v>
      </c>
      <c>
        <f>(M399*21)/100</f>
      </c>
      <c t="s">
        <v>28</v>
      </c>
    </row>
    <row r="400" spans="1:5" ht="12.75">
      <c r="A400" s="35" t="s">
        <v>55</v>
      </c>
      <c r="E400" s="39" t="s">
        <v>8047</v>
      </c>
    </row>
    <row r="401" spans="1:5" ht="12.75">
      <c r="A401" s="35" t="s">
        <v>56</v>
      </c>
      <c r="E401" s="40" t="s">
        <v>5</v>
      </c>
    </row>
    <row r="402" spans="1:5" ht="12.75">
      <c r="A402" t="s">
        <v>57</v>
      </c>
      <c r="E402" s="39" t="s">
        <v>5</v>
      </c>
    </row>
    <row r="403" spans="1:16" ht="12.75">
      <c r="A403" t="s">
        <v>50</v>
      </c>
      <c s="34" t="s">
        <v>152</v>
      </c>
      <c s="34" t="s">
        <v>8077</v>
      </c>
      <c s="35" t="s">
        <v>5</v>
      </c>
      <c s="6" t="s">
        <v>8059</v>
      </c>
      <c s="36" t="s">
        <v>228</v>
      </c>
      <c s="37">
        <v>1</v>
      </c>
      <c s="36">
        <v>0</v>
      </c>
      <c s="36">
        <f>ROUND(G403*H403,6)</f>
      </c>
      <c r="L403" s="38">
        <v>0</v>
      </c>
      <c s="32">
        <f>ROUND(ROUND(L403,2)*ROUND(G403,3),2)</f>
      </c>
      <c s="36" t="s">
        <v>98</v>
      </c>
      <c>
        <f>(M403*21)/100</f>
      </c>
      <c t="s">
        <v>28</v>
      </c>
    </row>
    <row r="404" spans="1:5" ht="12.75">
      <c r="A404" s="35" t="s">
        <v>55</v>
      </c>
      <c r="E404" s="39" t="s">
        <v>8059</v>
      </c>
    </row>
    <row r="405" spans="1:5" ht="12.75">
      <c r="A405" s="35" t="s">
        <v>56</v>
      </c>
      <c r="E405" s="40" t="s">
        <v>5</v>
      </c>
    </row>
    <row r="406" spans="1:5" ht="12.75">
      <c r="A406" t="s">
        <v>57</v>
      </c>
      <c r="E406" s="39" t="s">
        <v>5</v>
      </c>
    </row>
    <row r="407" spans="1:16" ht="12.75">
      <c r="A407" t="s">
        <v>50</v>
      </c>
      <c s="34" t="s">
        <v>156</v>
      </c>
      <c s="34" t="s">
        <v>8078</v>
      </c>
      <c s="35" t="s">
        <v>5</v>
      </c>
      <c s="6" t="s">
        <v>8061</v>
      </c>
      <c s="36" t="s">
        <v>228</v>
      </c>
      <c s="37">
        <v>1</v>
      </c>
      <c s="36">
        <v>0</v>
      </c>
      <c s="36">
        <f>ROUND(G407*H407,6)</f>
      </c>
      <c r="L407" s="38">
        <v>0</v>
      </c>
      <c s="32">
        <f>ROUND(ROUND(L407,2)*ROUND(G407,3),2)</f>
      </c>
      <c s="36" t="s">
        <v>98</v>
      </c>
      <c>
        <f>(M407*21)/100</f>
      </c>
      <c t="s">
        <v>28</v>
      </c>
    </row>
    <row r="408" spans="1:5" ht="12.75">
      <c r="A408" s="35" t="s">
        <v>55</v>
      </c>
      <c r="E408" s="39" t="s">
        <v>8061</v>
      </c>
    </row>
    <row r="409" spans="1:5" ht="12.75">
      <c r="A409" s="35" t="s">
        <v>56</v>
      </c>
      <c r="E409" s="40" t="s">
        <v>5</v>
      </c>
    </row>
    <row r="410" spans="1:5" ht="12.75">
      <c r="A410" t="s">
        <v>57</v>
      </c>
      <c r="E410" s="39" t="s">
        <v>5</v>
      </c>
    </row>
    <row r="411" spans="1:16" ht="12.75">
      <c r="A411" t="s">
        <v>50</v>
      </c>
      <c s="34" t="s">
        <v>159</v>
      </c>
      <c s="34" t="s">
        <v>8079</v>
      </c>
      <c s="35" t="s">
        <v>5</v>
      </c>
      <c s="6" t="s">
        <v>8080</v>
      </c>
      <c s="36" t="s">
        <v>228</v>
      </c>
      <c s="37">
        <v>1</v>
      </c>
      <c s="36">
        <v>0</v>
      </c>
      <c s="36">
        <f>ROUND(G411*H411,6)</f>
      </c>
      <c r="L411" s="38">
        <v>0</v>
      </c>
      <c s="32">
        <f>ROUND(ROUND(L411,2)*ROUND(G411,3),2)</f>
      </c>
      <c s="36" t="s">
        <v>98</v>
      </c>
      <c>
        <f>(M411*21)/100</f>
      </c>
      <c t="s">
        <v>28</v>
      </c>
    </row>
    <row r="412" spans="1:5" ht="12.75">
      <c r="A412" s="35" t="s">
        <v>55</v>
      </c>
      <c r="E412" s="39" t="s">
        <v>8080</v>
      </c>
    </row>
    <row r="413" spans="1:5" ht="12.75">
      <c r="A413" s="35" t="s">
        <v>56</v>
      </c>
      <c r="E413" s="40" t="s">
        <v>5</v>
      </c>
    </row>
    <row r="414" spans="1:5" ht="12.75">
      <c r="A414" t="s">
        <v>57</v>
      </c>
      <c r="E414" s="39" t="s">
        <v>5</v>
      </c>
    </row>
    <row r="415" spans="1:16" ht="25.5">
      <c r="A415" t="s">
        <v>50</v>
      </c>
      <c s="34" t="s">
        <v>162</v>
      </c>
      <c s="34" t="s">
        <v>8081</v>
      </c>
      <c s="35" t="s">
        <v>5</v>
      </c>
      <c s="6" t="s">
        <v>8038</v>
      </c>
      <c s="36" t="s">
        <v>228</v>
      </c>
      <c s="37">
        <v>1</v>
      </c>
      <c s="36">
        <v>0</v>
      </c>
      <c s="36">
        <f>ROUND(G415*H415,6)</f>
      </c>
      <c r="L415" s="38">
        <v>0</v>
      </c>
      <c s="32">
        <f>ROUND(ROUND(L415,2)*ROUND(G415,3),2)</f>
      </c>
      <c s="36" t="s">
        <v>98</v>
      </c>
      <c>
        <f>(M415*21)/100</f>
      </c>
      <c t="s">
        <v>28</v>
      </c>
    </row>
    <row r="416" spans="1:5" ht="25.5">
      <c r="A416" s="35" t="s">
        <v>55</v>
      </c>
      <c r="E416" s="39" t="s">
        <v>8038</v>
      </c>
    </row>
    <row r="417" spans="1:5" ht="12.75">
      <c r="A417" s="35" t="s">
        <v>56</v>
      </c>
      <c r="E417" s="40" t="s">
        <v>5</v>
      </c>
    </row>
    <row r="418" spans="1:5" ht="12.75">
      <c r="A418" t="s">
        <v>57</v>
      </c>
      <c r="E418" s="39" t="s">
        <v>5</v>
      </c>
    </row>
    <row r="419" spans="1:16" ht="12.75">
      <c r="A419" t="s">
        <v>50</v>
      </c>
      <c s="34" t="s">
        <v>165</v>
      </c>
      <c s="34" t="s">
        <v>8082</v>
      </c>
      <c s="35" t="s">
        <v>5</v>
      </c>
      <c s="6" t="s">
        <v>8043</v>
      </c>
      <c s="36" t="s">
        <v>228</v>
      </c>
      <c s="37">
        <v>1</v>
      </c>
      <c s="36">
        <v>0</v>
      </c>
      <c s="36">
        <f>ROUND(G419*H419,6)</f>
      </c>
      <c r="L419" s="38">
        <v>0</v>
      </c>
      <c s="32">
        <f>ROUND(ROUND(L419,2)*ROUND(G419,3),2)</f>
      </c>
      <c s="36" t="s">
        <v>98</v>
      </c>
      <c>
        <f>(M419*21)/100</f>
      </c>
      <c t="s">
        <v>28</v>
      </c>
    </row>
    <row r="420" spans="1:5" ht="12.75">
      <c r="A420" s="35" t="s">
        <v>55</v>
      </c>
      <c r="E420" s="39" t="s">
        <v>8043</v>
      </c>
    </row>
    <row r="421" spans="1:5" ht="12.75">
      <c r="A421" s="35" t="s">
        <v>56</v>
      </c>
      <c r="E421" s="40" t="s">
        <v>5</v>
      </c>
    </row>
    <row r="422" spans="1:5" ht="12.75">
      <c r="A422" t="s">
        <v>57</v>
      </c>
      <c r="E422" s="39" t="s">
        <v>5</v>
      </c>
    </row>
    <row r="423" spans="1:13" ht="12.75">
      <c r="A423" t="s">
        <v>47</v>
      </c>
      <c r="C423" s="31" t="s">
        <v>289</v>
      </c>
      <c r="E423" s="33" t="s">
        <v>8083</v>
      </c>
      <c r="J423" s="32">
        <f>0</f>
      </c>
      <c s="32">
        <f>0</f>
      </c>
      <c s="32">
        <f>0+L424+L428+L432+L436+L440</f>
      </c>
      <c s="32">
        <f>0+M424+M428+M432+M436+M440</f>
      </c>
    </row>
    <row r="424" spans="1:16" ht="38.25">
      <c r="A424" t="s">
        <v>50</v>
      </c>
      <c s="34" t="s">
        <v>169</v>
      </c>
      <c s="34" t="s">
        <v>8084</v>
      </c>
      <c s="35" t="s">
        <v>5</v>
      </c>
      <c s="6" t="s">
        <v>8035</v>
      </c>
      <c s="36" t="s">
        <v>228</v>
      </c>
      <c s="37">
        <v>1</v>
      </c>
      <c s="36">
        <v>0</v>
      </c>
      <c s="36">
        <f>ROUND(G424*H424,6)</f>
      </c>
      <c r="L424" s="38">
        <v>0</v>
      </c>
      <c s="32">
        <f>ROUND(ROUND(L424,2)*ROUND(G424,3),2)</f>
      </c>
      <c s="36" t="s">
        <v>98</v>
      </c>
      <c>
        <f>(M424*21)/100</f>
      </c>
      <c t="s">
        <v>28</v>
      </c>
    </row>
    <row r="425" spans="1:5" ht="38.25">
      <c r="A425" s="35" t="s">
        <v>55</v>
      </c>
      <c r="E425" s="39" t="s">
        <v>8036</v>
      </c>
    </row>
    <row r="426" spans="1:5" ht="12.75">
      <c r="A426" s="35" t="s">
        <v>56</v>
      </c>
      <c r="E426" s="40" t="s">
        <v>5</v>
      </c>
    </row>
    <row r="427" spans="1:5" ht="12.75">
      <c r="A427" t="s">
        <v>57</v>
      </c>
      <c r="E427" s="39" t="s">
        <v>5</v>
      </c>
    </row>
    <row r="428" spans="1:16" ht="12.75">
      <c r="A428" t="s">
        <v>50</v>
      </c>
      <c s="34" t="s">
        <v>172</v>
      </c>
      <c s="34" t="s">
        <v>8085</v>
      </c>
      <c s="35" t="s">
        <v>5</v>
      </c>
      <c s="6" t="s">
        <v>8047</v>
      </c>
      <c s="36" t="s">
        <v>228</v>
      </c>
      <c s="37">
        <v>2</v>
      </c>
      <c s="36">
        <v>0</v>
      </c>
      <c s="36">
        <f>ROUND(G428*H428,6)</f>
      </c>
      <c r="L428" s="38">
        <v>0</v>
      </c>
      <c s="32">
        <f>ROUND(ROUND(L428,2)*ROUND(G428,3),2)</f>
      </c>
      <c s="36" t="s">
        <v>98</v>
      </c>
      <c>
        <f>(M428*21)/100</f>
      </c>
      <c t="s">
        <v>28</v>
      </c>
    </row>
    <row r="429" spans="1:5" ht="12.75">
      <c r="A429" s="35" t="s">
        <v>55</v>
      </c>
      <c r="E429" s="39" t="s">
        <v>8047</v>
      </c>
    </row>
    <row r="430" spans="1:5" ht="12.75">
      <c r="A430" s="35" t="s">
        <v>56</v>
      </c>
      <c r="E430" s="40" t="s">
        <v>5</v>
      </c>
    </row>
    <row r="431" spans="1:5" ht="12.75">
      <c r="A431" t="s">
        <v>57</v>
      </c>
      <c r="E431" s="39" t="s">
        <v>5</v>
      </c>
    </row>
    <row r="432" spans="1:16" ht="12.75">
      <c r="A432" t="s">
        <v>50</v>
      </c>
      <c s="34" t="s">
        <v>175</v>
      </c>
      <c s="34" t="s">
        <v>8086</v>
      </c>
      <c s="35" t="s">
        <v>5</v>
      </c>
      <c s="6" t="s">
        <v>8080</v>
      </c>
      <c s="36" t="s">
        <v>228</v>
      </c>
      <c s="37">
        <v>1</v>
      </c>
      <c s="36">
        <v>0</v>
      </c>
      <c s="36">
        <f>ROUND(G432*H432,6)</f>
      </c>
      <c r="L432" s="38">
        <v>0</v>
      </c>
      <c s="32">
        <f>ROUND(ROUND(L432,2)*ROUND(G432,3),2)</f>
      </c>
      <c s="36" t="s">
        <v>98</v>
      </c>
      <c>
        <f>(M432*21)/100</f>
      </c>
      <c t="s">
        <v>28</v>
      </c>
    </row>
    <row r="433" spans="1:5" ht="12.75">
      <c r="A433" s="35" t="s">
        <v>55</v>
      </c>
      <c r="E433" s="39" t="s">
        <v>8080</v>
      </c>
    </row>
    <row r="434" spans="1:5" ht="12.75">
      <c r="A434" s="35" t="s">
        <v>56</v>
      </c>
      <c r="E434" s="40" t="s">
        <v>5</v>
      </c>
    </row>
    <row r="435" spans="1:5" ht="12.75">
      <c r="A435" t="s">
        <v>57</v>
      </c>
      <c r="E435" s="39" t="s">
        <v>5</v>
      </c>
    </row>
    <row r="436" spans="1:16" ht="25.5">
      <c r="A436" t="s">
        <v>50</v>
      </c>
      <c s="34" t="s">
        <v>180</v>
      </c>
      <c s="34" t="s">
        <v>8087</v>
      </c>
      <c s="35" t="s">
        <v>5</v>
      </c>
      <c s="6" t="s">
        <v>8038</v>
      </c>
      <c s="36" t="s">
        <v>228</v>
      </c>
      <c s="37">
        <v>1</v>
      </c>
      <c s="36">
        <v>0</v>
      </c>
      <c s="36">
        <f>ROUND(G436*H436,6)</f>
      </c>
      <c r="L436" s="38">
        <v>0</v>
      </c>
      <c s="32">
        <f>ROUND(ROUND(L436,2)*ROUND(G436,3),2)</f>
      </c>
      <c s="36" t="s">
        <v>98</v>
      </c>
      <c>
        <f>(M436*21)/100</f>
      </c>
      <c t="s">
        <v>28</v>
      </c>
    </row>
    <row r="437" spans="1:5" ht="25.5">
      <c r="A437" s="35" t="s">
        <v>55</v>
      </c>
      <c r="E437" s="39" t="s">
        <v>8038</v>
      </c>
    </row>
    <row r="438" spans="1:5" ht="12.75">
      <c r="A438" s="35" t="s">
        <v>56</v>
      </c>
      <c r="E438" s="40" t="s">
        <v>5</v>
      </c>
    </row>
    <row r="439" spans="1:5" ht="12.75">
      <c r="A439" t="s">
        <v>57</v>
      </c>
      <c r="E439" s="39" t="s">
        <v>5</v>
      </c>
    </row>
    <row r="440" spans="1:16" ht="12.75">
      <c r="A440" t="s">
        <v>50</v>
      </c>
      <c s="34" t="s">
        <v>183</v>
      </c>
      <c s="34" t="s">
        <v>8088</v>
      </c>
      <c s="35" t="s">
        <v>5</v>
      </c>
      <c s="6" t="s">
        <v>8043</v>
      </c>
      <c s="36" t="s">
        <v>228</v>
      </c>
      <c s="37">
        <v>1</v>
      </c>
      <c s="36">
        <v>0</v>
      </c>
      <c s="36">
        <f>ROUND(G440*H440,6)</f>
      </c>
      <c r="L440" s="38">
        <v>0</v>
      </c>
      <c s="32">
        <f>ROUND(ROUND(L440,2)*ROUND(G440,3),2)</f>
      </c>
      <c s="36" t="s">
        <v>98</v>
      </c>
      <c>
        <f>(M440*21)/100</f>
      </c>
      <c t="s">
        <v>28</v>
      </c>
    </row>
    <row r="441" spans="1:5" ht="12.75">
      <c r="A441" s="35" t="s">
        <v>55</v>
      </c>
      <c r="E441" s="39" t="s">
        <v>8043</v>
      </c>
    </row>
    <row r="442" spans="1:5" ht="12.75">
      <c r="A442" s="35" t="s">
        <v>56</v>
      </c>
      <c r="E442" s="40" t="s">
        <v>5</v>
      </c>
    </row>
    <row r="443" spans="1:5" ht="12.75">
      <c r="A443" t="s">
        <v>57</v>
      </c>
      <c r="E443" s="39" t="s">
        <v>5</v>
      </c>
    </row>
    <row r="444" spans="1:13" ht="12.75">
      <c r="A444" t="s">
        <v>47</v>
      </c>
      <c r="C444" s="31" t="s">
        <v>7045</v>
      </c>
      <c r="E444" s="33" t="s">
        <v>8089</v>
      </c>
      <c r="J444" s="32">
        <f>0</f>
      </c>
      <c s="32">
        <f>0</f>
      </c>
      <c s="32">
        <f>0+L445+L449+L453+L457+L461+L465</f>
      </c>
      <c s="32">
        <f>0+M445+M449+M453+M457+M461+M465</f>
      </c>
    </row>
    <row r="445" spans="1:16" ht="38.25">
      <c r="A445" t="s">
        <v>50</v>
      </c>
      <c s="34" t="s">
        <v>186</v>
      </c>
      <c s="34" t="s">
        <v>8090</v>
      </c>
      <c s="35" t="s">
        <v>5</v>
      </c>
      <c s="6" t="s">
        <v>8035</v>
      </c>
      <c s="36" t="s">
        <v>228</v>
      </c>
      <c s="37">
        <v>1</v>
      </c>
      <c s="36">
        <v>0</v>
      </c>
      <c s="36">
        <f>ROUND(G445*H445,6)</f>
      </c>
      <c r="L445" s="38">
        <v>0</v>
      </c>
      <c s="32">
        <f>ROUND(ROUND(L445,2)*ROUND(G445,3),2)</f>
      </c>
      <c s="36" t="s">
        <v>98</v>
      </c>
      <c>
        <f>(M445*21)/100</f>
      </c>
      <c t="s">
        <v>28</v>
      </c>
    </row>
    <row r="446" spans="1:5" ht="38.25">
      <c r="A446" s="35" t="s">
        <v>55</v>
      </c>
      <c r="E446" s="39" t="s">
        <v>8036</v>
      </c>
    </row>
    <row r="447" spans="1:5" ht="12.75">
      <c r="A447" s="35" t="s">
        <v>56</v>
      </c>
      <c r="E447" s="40" t="s">
        <v>5</v>
      </c>
    </row>
    <row r="448" spans="1:5" ht="12.75">
      <c r="A448" t="s">
        <v>57</v>
      </c>
      <c r="E448" s="39" t="s">
        <v>5</v>
      </c>
    </row>
    <row r="449" spans="1:16" ht="12.75">
      <c r="A449" t="s">
        <v>50</v>
      </c>
      <c s="34" t="s">
        <v>189</v>
      </c>
      <c s="34" t="s">
        <v>8091</v>
      </c>
      <c s="35" t="s">
        <v>5</v>
      </c>
      <c s="6" t="s">
        <v>8056</v>
      </c>
      <c s="36" t="s">
        <v>228</v>
      </c>
      <c s="37">
        <v>1</v>
      </c>
      <c s="36">
        <v>0</v>
      </c>
      <c s="36">
        <f>ROUND(G449*H449,6)</f>
      </c>
      <c r="L449" s="38">
        <v>0</v>
      </c>
      <c s="32">
        <f>ROUND(ROUND(L449,2)*ROUND(G449,3),2)</f>
      </c>
      <c s="36" t="s">
        <v>98</v>
      </c>
      <c>
        <f>(M449*21)/100</f>
      </c>
      <c t="s">
        <v>28</v>
      </c>
    </row>
    <row r="450" spans="1:5" ht="12.75">
      <c r="A450" s="35" t="s">
        <v>55</v>
      </c>
      <c r="E450" s="39" t="s">
        <v>8056</v>
      </c>
    </row>
    <row r="451" spans="1:5" ht="12.75">
      <c r="A451" s="35" t="s">
        <v>56</v>
      </c>
      <c r="E451" s="40" t="s">
        <v>5</v>
      </c>
    </row>
    <row r="452" spans="1:5" ht="12.75">
      <c r="A452" t="s">
        <v>57</v>
      </c>
      <c r="E452" s="39" t="s">
        <v>5</v>
      </c>
    </row>
    <row r="453" spans="1:16" ht="12.75">
      <c r="A453" t="s">
        <v>50</v>
      </c>
      <c s="34" t="s">
        <v>474</v>
      </c>
      <c s="34" t="s">
        <v>8092</v>
      </c>
      <c s="35" t="s">
        <v>5</v>
      </c>
      <c s="6" t="s">
        <v>8047</v>
      </c>
      <c s="36" t="s">
        <v>228</v>
      </c>
      <c s="37">
        <v>1</v>
      </c>
      <c s="36">
        <v>0</v>
      </c>
      <c s="36">
        <f>ROUND(G453*H453,6)</f>
      </c>
      <c r="L453" s="38">
        <v>0</v>
      </c>
      <c s="32">
        <f>ROUND(ROUND(L453,2)*ROUND(G453,3),2)</f>
      </c>
      <c s="36" t="s">
        <v>98</v>
      </c>
      <c>
        <f>(M453*21)/100</f>
      </c>
      <c t="s">
        <v>28</v>
      </c>
    </row>
    <row r="454" spans="1:5" ht="12.75">
      <c r="A454" s="35" t="s">
        <v>55</v>
      </c>
      <c r="E454" s="39" t="s">
        <v>8047</v>
      </c>
    </row>
    <row r="455" spans="1:5" ht="12.75">
      <c r="A455" s="35" t="s">
        <v>56</v>
      </c>
      <c r="E455" s="40" t="s">
        <v>5</v>
      </c>
    </row>
    <row r="456" spans="1:5" ht="12.75">
      <c r="A456" t="s">
        <v>57</v>
      </c>
      <c r="E456" s="39" t="s">
        <v>5</v>
      </c>
    </row>
    <row r="457" spans="1:16" ht="12.75">
      <c r="A457" t="s">
        <v>50</v>
      </c>
      <c s="34" t="s">
        <v>192</v>
      </c>
      <c s="34" t="s">
        <v>8093</v>
      </c>
      <c s="35" t="s">
        <v>5</v>
      </c>
      <c s="6" t="s">
        <v>8061</v>
      </c>
      <c s="36" t="s">
        <v>228</v>
      </c>
      <c s="37">
        <v>1</v>
      </c>
      <c s="36">
        <v>0</v>
      </c>
      <c s="36">
        <f>ROUND(G457*H457,6)</f>
      </c>
      <c r="L457" s="38">
        <v>0</v>
      </c>
      <c s="32">
        <f>ROUND(ROUND(L457,2)*ROUND(G457,3),2)</f>
      </c>
      <c s="36" t="s">
        <v>98</v>
      </c>
      <c>
        <f>(M457*21)/100</f>
      </c>
      <c t="s">
        <v>28</v>
      </c>
    </row>
    <row r="458" spans="1:5" ht="12.75">
      <c r="A458" s="35" t="s">
        <v>55</v>
      </c>
      <c r="E458" s="39" t="s">
        <v>8061</v>
      </c>
    </row>
    <row r="459" spans="1:5" ht="12.75">
      <c r="A459" s="35" t="s">
        <v>56</v>
      </c>
      <c r="E459" s="40" t="s">
        <v>5</v>
      </c>
    </row>
    <row r="460" spans="1:5" ht="12.75">
      <c r="A460" t="s">
        <v>57</v>
      </c>
      <c r="E460" s="39" t="s">
        <v>5</v>
      </c>
    </row>
    <row r="461" spans="1:16" ht="25.5">
      <c r="A461" t="s">
        <v>50</v>
      </c>
      <c s="34" t="s">
        <v>197</v>
      </c>
      <c s="34" t="s">
        <v>8094</v>
      </c>
      <c s="35" t="s">
        <v>5</v>
      </c>
      <c s="6" t="s">
        <v>8038</v>
      </c>
      <c s="36" t="s">
        <v>228</v>
      </c>
      <c s="37">
        <v>1</v>
      </c>
      <c s="36">
        <v>0</v>
      </c>
      <c s="36">
        <f>ROUND(G461*H461,6)</f>
      </c>
      <c r="L461" s="38">
        <v>0</v>
      </c>
      <c s="32">
        <f>ROUND(ROUND(L461,2)*ROUND(G461,3),2)</f>
      </c>
      <c s="36" t="s">
        <v>98</v>
      </c>
      <c>
        <f>(M461*21)/100</f>
      </c>
      <c t="s">
        <v>28</v>
      </c>
    </row>
    <row r="462" spans="1:5" ht="25.5">
      <c r="A462" s="35" t="s">
        <v>55</v>
      </c>
      <c r="E462" s="39" t="s">
        <v>8038</v>
      </c>
    </row>
    <row r="463" spans="1:5" ht="12.75">
      <c r="A463" s="35" t="s">
        <v>56</v>
      </c>
      <c r="E463" s="40" t="s">
        <v>5</v>
      </c>
    </row>
    <row r="464" spans="1:5" ht="12.75">
      <c r="A464" t="s">
        <v>57</v>
      </c>
      <c r="E464" s="39" t="s">
        <v>5</v>
      </c>
    </row>
    <row r="465" spans="1:16" ht="12.75">
      <c r="A465" t="s">
        <v>50</v>
      </c>
      <c s="34" t="s">
        <v>203</v>
      </c>
      <c s="34" t="s">
        <v>8095</v>
      </c>
      <c s="35" t="s">
        <v>5</v>
      </c>
      <c s="6" t="s">
        <v>8043</v>
      </c>
      <c s="36" t="s">
        <v>228</v>
      </c>
      <c s="37">
        <v>1</v>
      </c>
      <c s="36">
        <v>0</v>
      </c>
      <c s="36">
        <f>ROUND(G465*H465,6)</f>
      </c>
      <c r="L465" s="38">
        <v>0</v>
      </c>
      <c s="32">
        <f>ROUND(ROUND(L465,2)*ROUND(G465,3),2)</f>
      </c>
      <c s="36" t="s">
        <v>98</v>
      </c>
      <c>
        <f>(M465*21)/100</f>
      </c>
      <c t="s">
        <v>28</v>
      </c>
    </row>
    <row r="466" spans="1:5" ht="12.75">
      <c r="A466" s="35" t="s">
        <v>55</v>
      </c>
      <c r="E466" s="39" t="s">
        <v>8043</v>
      </c>
    </row>
    <row r="467" spans="1:5" ht="12.75">
      <c r="A467" s="35" t="s">
        <v>56</v>
      </c>
      <c r="E467" s="40" t="s">
        <v>5</v>
      </c>
    </row>
    <row r="468" spans="1:5" ht="12.75">
      <c r="A468" t="s">
        <v>57</v>
      </c>
      <c r="E468" s="39" t="s">
        <v>5</v>
      </c>
    </row>
    <row r="469" spans="1:13" ht="12.75">
      <c r="A469" t="s">
        <v>47</v>
      </c>
      <c r="C469" s="31" t="s">
        <v>367</v>
      </c>
      <c r="E469" s="33" t="s">
        <v>368</v>
      </c>
      <c r="J469" s="32">
        <f>0</f>
      </c>
      <c s="32">
        <f>0</f>
      </c>
      <c s="32">
        <f>0+L470+L474+L478+L482+L486+L490+L494+L498+L502+L506+L510+L514</f>
      </c>
      <c s="32">
        <f>0+M470+M474+M478+M482+M486+M490+M494+M498+M502+M506+M510+M514</f>
      </c>
    </row>
    <row r="470" spans="1:16" ht="12.75">
      <c r="A470" t="s">
        <v>50</v>
      </c>
      <c s="34" t="s">
        <v>3324</v>
      </c>
      <c s="34" t="s">
        <v>8096</v>
      </c>
      <c s="35" t="s">
        <v>5</v>
      </c>
      <c s="6" t="s">
        <v>8097</v>
      </c>
      <c s="36" t="s">
        <v>7901</v>
      </c>
      <c s="37">
        <v>1</v>
      </c>
      <c s="36">
        <v>0</v>
      </c>
      <c s="36">
        <f>ROUND(G470*H470,6)</f>
      </c>
      <c r="L470" s="38">
        <v>0</v>
      </c>
      <c s="32">
        <f>ROUND(ROUND(L470,2)*ROUND(G470,3),2)</f>
      </c>
      <c s="36" t="s">
        <v>98</v>
      </c>
      <c>
        <f>(M470*21)/100</f>
      </c>
      <c t="s">
        <v>28</v>
      </c>
    </row>
    <row r="471" spans="1:5" ht="12.75">
      <c r="A471" s="35" t="s">
        <v>55</v>
      </c>
      <c r="E471" s="39" t="s">
        <v>8097</v>
      </c>
    </row>
    <row r="472" spans="1:5" ht="12.75">
      <c r="A472" s="35" t="s">
        <v>56</v>
      </c>
      <c r="E472" s="40" t="s">
        <v>5</v>
      </c>
    </row>
    <row r="473" spans="1:5" ht="12.75">
      <c r="A473" t="s">
        <v>57</v>
      </c>
      <c r="E473" s="39" t="s">
        <v>5</v>
      </c>
    </row>
    <row r="474" spans="1:16" ht="25.5">
      <c r="A474" t="s">
        <v>50</v>
      </c>
      <c s="34" t="s">
        <v>3328</v>
      </c>
      <c s="34" t="s">
        <v>8098</v>
      </c>
      <c s="35" t="s">
        <v>5</v>
      </c>
      <c s="6" t="s">
        <v>8099</v>
      </c>
      <c s="36" t="s">
        <v>168</v>
      </c>
      <c s="37">
        <v>48</v>
      </c>
      <c s="36">
        <v>0</v>
      </c>
      <c s="36">
        <f>ROUND(G474*H474,6)</f>
      </c>
      <c r="L474" s="38">
        <v>0</v>
      </c>
      <c s="32">
        <f>ROUND(ROUND(L474,2)*ROUND(G474,3),2)</f>
      </c>
      <c s="36" t="s">
        <v>98</v>
      </c>
      <c>
        <f>(M474*21)/100</f>
      </c>
      <c t="s">
        <v>28</v>
      </c>
    </row>
    <row r="475" spans="1:5" ht="25.5">
      <c r="A475" s="35" t="s">
        <v>55</v>
      </c>
      <c r="E475" s="39" t="s">
        <v>8099</v>
      </c>
    </row>
    <row r="476" spans="1:5" ht="12.75">
      <c r="A476" s="35" t="s">
        <v>56</v>
      </c>
      <c r="E476" s="40" t="s">
        <v>5</v>
      </c>
    </row>
    <row r="477" spans="1:5" ht="12.75">
      <c r="A477" t="s">
        <v>57</v>
      </c>
      <c r="E477" s="39" t="s">
        <v>5</v>
      </c>
    </row>
    <row r="478" spans="1:16" ht="12.75">
      <c r="A478" t="s">
        <v>50</v>
      </c>
      <c s="34" t="s">
        <v>3332</v>
      </c>
      <c s="34" t="s">
        <v>8100</v>
      </c>
      <c s="35" t="s">
        <v>5</v>
      </c>
      <c s="6" t="s">
        <v>8101</v>
      </c>
      <c s="36" t="s">
        <v>168</v>
      </c>
      <c s="37">
        <v>32</v>
      </c>
      <c s="36">
        <v>0</v>
      </c>
      <c s="36">
        <f>ROUND(G478*H478,6)</f>
      </c>
      <c r="L478" s="38">
        <v>0</v>
      </c>
      <c s="32">
        <f>ROUND(ROUND(L478,2)*ROUND(G478,3),2)</f>
      </c>
      <c s="36" t="s">
        <v>98</v>
      </c>
      <c>
        <f>(M478*21)/100</f>
      </c>
      <c t="s">
        <v>28</v>
      </c>
    </row>
    <row r="479" spans="1:5" ht="12.75">
      <c r="A479" s="35" t="s">
        <v>55</v>
      </c>
      <c r="E479" s="39" t="s">
        <v>8101</v>
      </c>
    </row>
    <row r="480" spans="1:5" ht="12.75">
      <c r="A480" s="35" t="s">
        <v>56</v>
      </c>
      <c r="E480" s="40" t="s">
        <v>5</v>
      </c>
    </row>
    <row r="481" spans="1:5" ht="12.75">
      <c r="A481" t="s">
        <v>57</v>
      </c>
      <c r="E481" s="39" t="s">
        <v>5</v>
      </c>
    </row>
    <row r="482" spans="1:16" ht="25.5">
      <c r="A482" t="s">
        <v>50</v>
      </c>
      <c s="34" t="s">
        <v>3336</v>
      </c>
      <c s="34" t="s">
        <v>8102</v>
      </c>
      <c s="35" t="s">
        <v>5</v>
      </c>
      <c s="6" t="s">
        <v>8103</v>
      </c>
      <c s="36" t="s">
        <v>168</v>
      </c>
      <c s="37">
        <v>32</v>
      </c>
      <c s="36">
        <v>0</v>
      </c>
      <c s="36">
        <f>ROUND(G482*H482,6)</f>
      </c>
      <c r="L482" s="38">
        <v>0</v>
      </c>
      <c s="32">
        <f>ROUND(ROUND(L482,2)*ROUND(G482,3),2)</f>
      </c>
      <c s="36" t="s">
        <v>98</v>
      </c>
      <c>
        <f>(M482*21)/100</f>
      </c>
      <c t="s">
        <v>28</v>
      </c>
    </row>
    <row r="483" spans="1:5" ht="25.5">
      <c r="A483" s="35" t="s">
        <v>55</v>
      </c>
      <c r="E483" s="39" t="s">
        <v>8103</v>
      </c>
    </row>
    <row r="484" spans="1:5" ht="12.75">
      <c r="A484" s="35" t="s">
        <v>56</v>
      </c>
      <c r="E484" s="40" t="s">
        <v>5</v>
      </c>
    </row>
    <row r="485" spans="1:5" ht="12.75">
      <c r="A485" t="s">
        <v>57</v>
      </c>
      <c r="E485" s="39" t="s">
        <v>5</v>
      </c>
    </row>
    <row r="486" spans="1:16" ht="12.75">
      <c r="A486" t="s">
        <v>50</v>
      </c>
      <c s="34" t="s">
        <v>1523</v>
      </c>
      <c s="34" t="s">
        <v>8104</v>
      </c>
      <c s="35" t="s">
        <v>5</v>
      </c>
      <c s="6" t="s">
        <v>8105</v>
      </c>
      <c s="36" t="s">
        <v>168</v>
      </c>
      <c s="37">
        <v>24</v>
      </c>
      <c s="36">
        <v>0</v>
      </c>
      <c s="36">
        <f>ROUND(G486*H486,6)</f>
      </c>
      <c r="L486" s="38">
        <v>0</v>
      </c>
      <c s="32">
        <f>ROUND(ROUND(L486,2)*ROUND(G486,3),2)</f>
      </c>
      <c s="36" t="s">
        <v>98</v>
      </c>
      <c>
        <f>(M486*21)/100</f>
      </c>
      <c t="s">
        <v>28</v>
      </c>
    </row>
    <row r="487" spans="1:5" ht="12.75">
      <c r="A487" s="35" t="s">
        <v>55</v>
      </c>
      <c r="E487" s="39" t="s">
        <v>8105</v>
      </c>
    </row>
    <row r="488" spans="1:5" ht="12.75">
      <c r="A488" s="35" t="s">
        <v>56</v>
      </c>
      <c r="E488" s="40" t="s">
        <v>5</v>
      </c>
    </row>
    <row r="489" spans="1:5" ht="12.75">
      <c r="A489" t="s">
        <v>57</v>
      </c>
      <c r="E489" s="39" t="s">
        <v>5</v>
      </c>
    </row>
    <row r="490" spans="1:16" ht="12.75">
      <c r="A490" t="s">
        <v>50</v>
      </c>
      <c s="34" t="s">
        <v>3348</v>
      </c>
      <c s="34" t="s">
        <v>8106</v>
      </c>
      <c s="35" t="s">
        <v>5</v>
      </c>
      <c s="6" t="s">
        <v>8107</v>
      </c>
      <c s="36" t="s">
        <v>168</v>
      </c>
      <c s="37">
        <v>12</v>
      </c>
      <c s="36">
        <v>0</v>
      </c>
      <c s="36">
        <f>ROUND(G490*H490,6)</f>
      </c>
      <c r="L490" s="38">
        <v>0</v>
      </c>
      <c s="32">
        <f>ROUND(ROUND(L490,2)*ROUND(G490,3),2)</f>
      </c>
      <c s="36" t="s">
        <v>98</v>
      </c>
      <c>
        <f>(M490*21)/100</f>
      </c>
      <c t="s">
        <v>28</v>
      </c>
    </row>
    <row r="491" spans="1:5" ht="12.75">
      <c r="A491" s="35" t="s">
        <v>55</v>
      </c>
      <c r="E491" s="39" t="s">
        <v>8107</v>
      </c>
    </row>
    <row r="492" spans="1:5" ht="12.75">
      <c r="A492" s="35" t="s">
        <v>56</v>
      </c>
      <c r="E492" s="40" t="s">
        <v>5</v>
      </c>
    </row>
    <row r="493" spans="1:5" ht="12.75">
      <c r="A493" t="s">
        <v>57</v>
      </c>
      <c r="E493" s="39" t="s">
        <v>5</v>
      </c>
    </row>
    <row r="494" spans="1:16" ht="12.75">
      <c r="A494" t="s">
        <v>50</v>
      </c>
      <c s="34" t="s">
        <v>3352</v>
      </c>
      <c s="34" t="s">
        <v>8108</v>
      </c>
      <c s="35" t="s">
        <v>5</v>
      </c>
      <c s="6" t="s">
        <v>8109</v>
      </c>
      <c s="36" t="s">
        <v>168</v>
      </c>
      <c s="37">
        <v>24</v>
      </c>
      <c s="36">
        <v>0</v>
      </c>
      <c s="36">
        <f>ROUND(G494*H494,6)</f>
      </c>
      <c r="L494" s="38">
        <v>0</v>
      </c>
      <c s="32">
        <f>ROUND(ROUND(L494,2)*ROUND(G494,3),2)</f>
      </c>
      <c s="36" t="s">
        <v>98</v>
      </c>
      <c>
        <f>(M494*21)/100</f>
      </c>
      <c t="s">
        <v>28</v>
      </c>
    </row>
    <row r="495" spans="1:5" ht="12.75">
      <c r="A495" s="35" t="s">
        <v>55</v>
      </c>
      <c r="E495" s="39" t="s">
        <v>8109</v>
      </c>
    </row>
    <row r="496" spans="1:5" ht="12.75">
      <c r="A496" s="35" t="s">
        <v>56</v>
      </c>
      <c r="E496" s="40" t="s">
        <v>5</v>
      </c>
    </row>
    <row r="497" spans="1:5" ht="12.75">
      <c r="A497" t="s">
        <v>57</v>
      </c>
      <c r="E497" s="39" t="s">
        <v>5</v>
      </c>
    </row>
    <row r="498" spans="1:16" ht="12.75">
      <c r="A498" t="s">
        <v>50</v>
      </c>
      <c s="34" t="s">
        <v>3356</v>
      </c>
      <c s="34" t="s">
        <v>8110</v>
      </c>
      <c s="35" t="s">
        <v>5</v>
      </c>
      <c s="6" t="s">
        <v>8111</v>
      </c>
      <c s="36" t="s">
        <v>168</v>
      </c>
      <c s="37">
        <v>6</v>
      </c>
      <c s="36">
        <v>0</v>
      </c>
      <c s="36">
        <f>ROUND(G498*H498,6)</f>
      </c>
      <c r="L498" s="38">
        <v>0</v>
      </c>
      <c s="32">
        <f>ROUND(ROUND(L498,2)*ROUND(G498,3),2)</f>
      </c>
      <c s="36" t="s">
        <v>98</v>
      </c>
      <c>
        <f>(M498*21)/100</f>
      </c>
      <c t="s">
        <v>28</v>
      </c>
    </row>
    <row r="499" spans="1:5" ht="12.75">
      <c r="A499" s="35" t="s">
        <v>55</v>
      </c>
      <c r="E499" s="39" t="s">
        <v>8111</v>
      </c>
    </row>
    <row r="500" spans="1:5" ht="12.75">
      <c r="A500" s="35" t="s">
        <v>56</v>
      </c>
      <c r="E500" s="40" t="s">
        <v>5</v>
      </c>
    </row>
    <row r="501" spans="1:5" ht="12.75">
      <c r="A501" t="s">
        <v>57</v>
      </c>
      <c r="E501" s="39" t="s">
        <v>5</v>
      </c>
    </row>
    <row r="502" spans="1:16" ht="12.75">
      <c r="A502" t="s">
        <v>50</v>
      </c>
      <c s="34" t="s">
        <v>3360</v>
      </c>
      <c s="34" t="s">
        <v>8112</v>
      </c>
      <c s="35" t="s">
        <v>5</v>
      </c>
      <c s="6" t="s">
        <v>8113</v>
      </c>
      <c s="36" t="s">
        <v>168</v>
      </c>
      <c s="37">
        <v>20</v>
      </c>
      <c s="36">
        <v>0</v>
      </c>
      <c s="36">
        <f>ROUND(G502*H502,6)</f>
      </c>
      <c r="L502" s="38">
        <v>0</v>
      </c>
      <c s="32">
        <f>ROUND(ROUND(L502,2)*ROUND(G502,3),2)</f>
      </c>
      <c s="36" t="s">
        <v>98</v>
      </c>
      <c>
        <f>(M502*21)/100</f>
      </c>
      <c t="s">
        <v>28</v>
      </c>
    </row>
    <row r="503" spans="1:5" ht="12.75">
      <c r="A503" s="35" t="s">
        <v>55</v>
      </c>
      <c r="E503" s="39" t="s">
        <v>8113</v>
      </c>
    </row>
    <row r="504" spans="1:5" ht="12.75">
      <c r="A504" s="35" t="s">
        <v>56</v>
      </c>
      <c r="E504" s="40" t="s">
        <v>5</v>
      </c>
    </row>
    <row r="505" spans="1:5" ht="12.75">
      <c r="A505" t="s">
        <v>57</v>
      </c>
      <c r="E505" s="39" t="s">
        <v>5</v>
      </c>
    </row>
    <row r="506" spans="1:16" ht="12.75">
      <c r="A506" t="s">
        <v>50</v>
      </c>
      <c s="34" t="s">
        <v>3364</v>
      </c>
      <c s="34" t="s">
        <v>8114</v>
      </c>
      <c s="35" t="s">
        <v>5</v>
      </c>
      <c s="6" t="s">
        <v>8115</v>
      </c>
      <c s="36" t="s">
        <v>3307</v>
      </c>
      <c s="37">
        <v>7</v>
      </c>
      <c s="36">
        <v>0</v>
      </c>
      <c s="36">
        <f>ROUND(G506*H506,6)</f>
      </c>
      <c r="L506" s="38">
        <v>0</v>
      </c>
      <c s="32">
        <f>ROUND(ROUND(L506,2)*ROUND(G506,3),2)</f>
      </c>
      <c s="36" t="s">
        <v>98</v>
      </c>
      <c>
        <f>(M506*21)/100</f>
      </c>
      <c t="s">
        <v>28</v>
      </c>
    </row>
    <row r="507" spans="1:5" ht="12.75">
      <c r="A507" s="35" t="s">
        <v>55</v>
      </c>
      <c r="E507" s="39" t="s">
        <v>8115</v>
      </c>
    </row>
    <row r="508" spans="1:5" ht="12.75">
      <c r="A508" s="35" t="s">
        <v>56</v>
      </c>
      <c r="E508" s="40" t="s">
        <v>5</v>
      </c>
    </row>
    <row r="509" spans="1:5" ht="12.75">
      <c r="A509" t="s">
        <v>57</v>
      </c>
      <c r="E509" s="39" t="s">
        <v>5</v>
      </c>
    </row>
    <row r="510" spans="1:16" ht="12.75">
      <c r="A510" t="s">
        <v>50</v>
      </c>
      <c s="34" t="s">
        <v>3368</v>
      </c>
      <c s="34" t="s">
        <v>8116</v>
      </c>
      <c s="35" t="s">
        <v>5</v>
      </c>
      <c s="6" t="s">
        <v>8117</v>
      </c>
      <c s="36" t="s">
        <v>7901</v>
      </c>
      <c s="37">
        <v>1</v>
      </c>
      <c s="36">
        <v>0</v>
      </c>
      <c s="36">
        <f>ROUND(G510*H510,6)</f>
      </c>
      <c r="L510" s="38">
        <v>0</v>
      </c>
      <c s="32">
        <f>ROUND(ROUND(L510,2)*ROUND(G510,3),2)</f>
      </c>
      <c s="36" t="s">
        <v>98</v>
      </c>
      <c>
        <f>(M510*21)/100</f>
      </c>
      <c t="s">
        <v>28</v>
      </c>
    </row>
    <row r="511" spans="1:5" ht="12.75">
      <c r="A511" s="35" t="s">
        <v>55</v>
      </c>
      <c r="E511" s="39" t="s">
        <v>8117</v>
      </c>
    </row>
    <row r="512" spans="1:5" ht="12.75">
      <c r="A512" s="35" t="s">
        <v>56</v>
      </c>
      <c r="E512" s="40" t="s">
        <v>5</v>
      </c>
    </row>
    <row r="513" spans="1:5" ht="12.75">
      <c r="A513" t="s">
        <v>57</v>
      </c>
      <c r="E513" s="39" t="s">
        <v>5</v>
      </c>
    </row>
    <row r="514" spans="1:16" ht="12.75">
      <c r="A514" t="s">
        <v>50</v>
      </c>
      <c s="34" t="s">
        <v>1527</v>
      </c>
      <c s="34" t="s">
        <v>8118</v>
      </c>
      <c s="35" t="s">
        <v>5</v>
      </c>
      <c s="6" t="s">
        <v>8119</v>
      </c>
      <c s="36" t="s">
        <v>7901</v>
      </c>
      <c s="37">
        <v>1</v>
      </c>
      <c s="36">
        <v>0</v>
      </c>
      <c s="36">
        <f>ROUND(G514*H514,6)</f>
      </c>
      <c r="L514" s="38">
        <v>0</v>
      </c>
      <c s="32">
        <f>ROUND(ROUND(L514,2)*ROUND(G514,3),2)</f>
      </c>
      <c s="36" t="s">
        <v>98</v>
      </c>
      <c>
        <f>(M514*21)/100</f>
      </c>
      <c t="s">
        <v>28</v>
      </c>
    </row>
    <row r="515" spans="1:5" ht="12.75">
      <c r="A515" s="35" t="s">
        <v>55</v>
      </c>
      <c r="E515" s="39" t="s">
        <v>8119</v>
      </c>
    </row>
    <row r="516" spans="1:5" ht="12.75">
      <c r="A516" s="35" t="s">
        <v>56</v>
      </c>
      <c r="E516" s="40" t="s">
        <v>5</v>
      </c>
    </row>
    <row r="517" spans="1:5" ht="12.75">
      <c r="A517" t="s">
        <v>57</v>
      </c>
      <c r="E5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8120</v>
      </c>
      <c s="41">
        <f>Rekapitulace!C40</f>
      </c>
      <c s="20" t="s">
        <v>0</v>
      </c>
      <c t="s">
        <v>23</v>
      </c>
      <c t="s">
        <v>28</v>
      </c>
    </row>
    <row r="4" spans="1:16" ht="32" customHeight="1">
      <c r="A4" s="24" t="s">
        <v>20</v>
      </c>
      <c s="25" t="s">
        <v>29</v>
      </c>
      <c s="27" t="s">
        <v>8120</v>
      </c>
      <c r="E4" s="26" t="s">
        <v>8121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COUNTIFS(L8:L94,"=0",A8:A94,"P")+COUNTIFS(L8:L94,"",A8:A94,"P")+SUM(Q8:Q94)</f>
      </c>
    </row>
    <row r="8" spans="1:13" ht="12.75">
      <c r="A8" t="s">
        <v>45</v>
      </c>
      <c r="C8" s="28" t="s">
        <v>8124</v>
      </c>
      <c r="E8" s="30" t="s">
        <v>8123</v>
      </c>
      <c r="J8" s="29">
        <f>0+J9</f>
      </c>
      <c s="29">
        <f>0+K9</f>
      </c>
      <c s="29">
        <f>0+L9</f>
      </c>
      <c s="29">
        <f>0+M9</f>
      </c>
    </row>
    <row r="9" spans="1:13" ht="12.75">
      <c r="A9" t="s">
        <v>47</v>
      </c>
      <c r="C9" s="31" t="s">
        <v>3635</v>
      </c>
      <c r="E9" s="33" t="s">
        <v>8121</v>
      </c>
      <c r="J9" s="32">
        <f>0</f>
      </c>
      <c s="32">
        <f>0</f>
      </c>
      <c s="32">
        <f>0+L10+L14+L18+L22+L26+L30+L34+L38+L42+L46+L50+L54+L58+L62+L66+L70+L74+L78+L82+L86+L90+L94</f>
      </c>
      <c s="32">
        <f>0+M10+M14+M18+M22+M26+M30+M34+M38+M42+M46+M50+M54+M58+M62+M66+M70+M74+M78+M82+M86+M90+M94</f>
      </c>
    </row>
    <row r="10" spans="1:16" ht="12.75">
      <c r="A10" t="s">
        <v>50</v>
      </c>
      <c s="34" t="s">
        <v>48</v>
      </c>
      <c s="34" t="s">
        <v>8125</v>
      </c>
      <c s="35" t="s">
        <v>5</v>
      </c>
      <c s="6" t="s">
        <v>8126</v>
      </c>
      <c s="36" t="s">
        <v>85</v>
      </c>
      <c s="37">
        <v>15</v>
      </c>
      <c s="36">
        <v>0</v>
      </c>
      <c s="36">
        <f>ROUND(G10*H10,6)</f>
      </c>
      <c r="L10" s="38">
        <v>0</v>
      </c>
      <c s="32">
        <f>ROUND(ROUND(L10,2)*ROUND(G10,3),2)</f>
      </c>
      <c s="36" t="s">
        <v>1449</v>
      </c>
      <c>
        <f>(M10*21)/100</f>
      </c>
      <c t="s">
        <v>28</v>
      </c>
    </row>
    <row r="11" spans="1:5" ht="12.75">
      <c r="A11" s="35" t="s">
        <v>55</v>
      </c>
      <c r="E11" s="39" t="s">
        <v>8126</v>
      </c>
    </row>
    <row r="12" spans="1:5" ht="25.5">
      <c r="A12" s="35" t="s">
        <v>56</v>
      </c>
      <c r="E12" s="40" t="s">
        <v>2435</v>
      </c>
    </row>
    <row r="13" spans="1:5" ht="12.75">
      <c r="A13" t="s">
        <v>57</v>
      </c>
      <c r="E13" s="39" t="s">
        <v>5</v>
      </c>
    </row>
    <row r="14" spans="1:16" ht="12.75">
      <c r="A14" t="s">
        <v>50</v>
      </c>
      <c s="34" t="s">
        <v>28</v>
      </c>
      <c s="34" t="s">
        <v>8127</v>
      </c>
      <c s="35" t="s">
        <v>5</v>
      </c>
      <c s="6" t="s">
        <v>8128</v>
      </c>
      <c s="36" t="s">
        <v>85</v>
      </c>
      <c s="37">
        <v>2</v>
      </c>
      <c s="36">
        <v>0</v>
      </c>
      <c s="36">
        <f>ROUND(G14*H14,6)</f>
      </c>
      <c r="L14" s="38">
        <v>0</v>
      </c>
      <c s="32">
        <f>ROUND(ROUND(L14,2)*ROUND(G14,3),2)</f>
      </c>
      <c s="36" t="s">
        <v>1449</v>
      </c>
      <c>
        <f>(M14*21)/100</f>
      </c>
      <c t="s">
        <v>28</v>
      </c>
    </row>
    <row r="15" spans="1:5" ht="12.75">
      <c r="A15" s="35" t="s">
        <v>55</v>
      </c>
      <c r="E15" s="39" t="s">
        <v>8128</v>
      </c>
    </row>
    <row r="16" spans="1:5" ht="25.5">
      <c r="A16" s="35" t="s">
        <v>56</v>
      </c>
      <c r="E16" s="40" t="s">
        <v>791</v>
      </c>
    </row>
    <row r="17" spans="1:5" ht="12.75">
      <c r="A17" t="s">
        <v>57</v>
      </c>
      <c r="E17" s="39" t="s">
        <v>5</v>
      </c>
    </row>
    <row r="18" spans="1:16" ht="12.75">
      <c r="A18" t="s">
        <v>50</v>
      </c>
      <c s="34" t="s">
        <v>26</v>
      </c>
      <c s="34" t="s">
        <v>8129</v>
      </c>
      <c s="35" t="s">
        <v>5</v>
      </c>
      <c s="6" t="s">
        <v>8130</v>
      </c>
      <c s="36" t="s">
        <v>85</v>
      </c>
      <c s="37">
        <v>1</v>
      </c>
      <c s="36">
        <v>0</v>
      </c>
      <c s="36">
        <f>ROUND(G18*H18,6)</f>
      </c>
      <c r="L18" s="38">
        <v>0</v>
      </c>
      <c s="32">
        <f>ROUND(ROUND(L18,2)*ROUND(G18,3),2)</f>
      </c>
      <c s="36" t="s">
        <v>1449</v>
      </c>
      <c>
        <f>(M18*21)/100</f>
      </c>
      <c t="s">
        <v>28</v>
      </c>
    </row>
    <row r="19" spans="1:5" ht="12.75">
      <c r="A19" s="35" t="s">
        <v>55</v>
      </c>
      <c r="E19" s="39" t="s">
        <v>8130</v>
      </c>
    </row>
    <row r="20" spans="1:5" ht="25.5">
      <c r="A20" s="35" t="s">
        <v>56</v>
      </c>
      <c r="E20" s="40" t="s">
        <v>1779</v>
      </c>
    </row>
    <row r="21" spans="1:5" ht="12.75">
      <c r="A21" t="s">
        <v>57</v>
      </c>
      <c r="E21" s="39" t="s">
        <v>5</v>
      </c>
    </row>
    <row r="22" spans="1:16" ht="12.75">
      <c r="A22" t="s">
        <v>50</v>
      </c>
      <c s="34" t="s">
        <v>63</v>
      </c>
      <c s="34" t="s">
        <v>8131</v>
      </c>
      <c s="35" t="s">
        <v>5</v>
      </c>
      <c s="6" t="s">
        <v>8132</v>
      </c>
      <c s="36" t="s">
        <v>85</v>
      </c>
      <c s="37">
        <v>1</v>
      </c>
      <c s="36">
        <v>0</v>
      </c>
      <c s="36">
        <f>ROUND(G22*H22,6)</f>
      </c>
      <c r="L22" s="38">
        <v>0</v>
      </c>
      <c s="32">
        <f>ROUND(ROUND(L22,2)*ROUND(G22,3),2)</f>
      </c>
      <c s="36" t="s">
        <v>1449</v>
      </c>
      <c>
        <f>(M22*21)/100</f>
      </c>
      <c t="s">
        <v>28</v>
      </c>
    </row>
    <row r="23" spans="1:5" ht="12.75">
      <c r="A23" s="35" t="s">
        <v>55</v>
      </c>
      <c r="E23" s="39" t="s">
        <v>8132</v>
      </c>
    </row>
    <row r="24" spans="1:5" ht="25.5">
      <c r="A24" s="35" t="s">
        <v>56</v>
      </c>
      <c r="E24" s="40" t="s">
        <v>1779</v>
      </c>
    </row>
    <row r="25" spans="1:5" ht="12.75">
      <c r="A25" t="s">
        <v>57</v>
      </c>
      <c r="E25" s="39" t="s">
        <v>5</v>
      </c>
    </row>
    <row r="26" spans="1:16" ht="12.75">
      <c r="A26" t="s">
        <v>50</v>
      </c>
      <c s="34" t="s">
        <v>66</v>
      </c>
      <c s="34" t="s">
        <v>8133</v>
      </c>
      <c s="35" t="s">
        <v>5</v>
      </c>
      <c s="6" t="s">
        <v>8134</v>
      </c>
      <c s="36" t="s">
        <v>85</v>
      </c>
      <c s="37">
        <v>1</v>
      </c>
      <c s="36">
        <v>0</v>
      </c>
      <c s="36">
        <f>ROUND(G26*H26,6)</f>
      </c>
      <c r="L26" s="38">
        <v>0</v>
      </c>
      <c s="32">
        <f>ROUND(ROUND(L26,2)*ROUND(G26,3),2)</f>
      </c>
      <c s="36" t="s">
        <v>1449</v>
      </c>
      <c>
        <f>(M26*21)/100</f>
      </c>
      <c t="s">
        <v>28</v>
      </c>
    </row>
    <row r="27" spans="1:5" ht="12.75">
      <c r="A27" s="35" t="s">
        <v>55</v>
      </c>
      <c r="E27" s="39" t="s">
        <v>8134</v>
      </c>
    </row>
    <row r="28" spans="1:5" ht="25.5">
      <c r="A28" s="35" t="s">
        <v>56</v>
      </c>
      <c r="E28" s="40" t="s">
        <v>1779</v>
      </c>
    </row>
    <row r="29" spans="1:5" ht="12.75">
      <c r="A29" t="s">
        <v>57</v>
      </c>
      <c r="E29" s="39" t="s">
        <v>5</v>
      </c>
    </row>
    <row r="30" spans="1:16" ht="12.75">
      <c r="A30" t="s">
        <v>50</v>
      </c>
      <c s="34" t="s">
        <v>27</v>
      </c>
      <c s="34" t="s">
        <v>8135</v>
      </c>
      <c s="35" t="s">
        <v>5</v>
      </c>
      <c s="6" t="s">
        <v>8136</v>
      </c>
      <c s="36" t="s">
        <v>85</v>
      </c>
      <c s="37">
        <v>1</v>
      </c>
      <c s="36">
        <v>0</v>
      </c>
      <c s="36">
        <f>ROUND(G30*H30,6)</f>
      </c>
      <c r="L30" s="38">
        <v>0</v>
      </c>
      <c s="32">
        <f>ROUND(ROUND(L30,2)*ROUND(G30,3),2)</f>
      </c>
      <c s="36" t="s">
        <v>1449</v>
      </c>
      <c>
        <f>(M30*21)/100</f>
      </c>
      <c t="s">
        <v>28</v>
      </c>
    </row>
    <row r="31" spans="1:5" ht="12.75">
      <c r="A31" s="35" t="s">
        <v>55</v>
      </c>
      <c r="E31" s="39" t="s">
        <v>8136</v>
      </c>
    </row>
    <row r="32" spans="1:5" ht="25.5">
      <c r="A32" s="35" t="s">
        <v>56</v>
      </c>
      <c r="E32" s="40" t="s">
        <v>1779</v>
      </c>
    </row>
    <row r="33" spans="1:5" ht="12.75">
      <c r="A33" t="s">
        <v>57</v>
      </c>
      <c r="E33" s="39" t="s">
        <v>5</v>
      </c>
    </row>
    <row r="34" spans="1:16" ht="12.75">
      <c r="A34" t="s">
        <v>50</v>
      </c>
      <c s="34" t="s">
        <v>75</v>
      </c>
      <c s="34" t="s">
        <v>8137</v>
      </c>
      <c s="35" t="s">
        <v>5</v>
      </c>
      <c s="6" t="s">
        <v>8138</v>
      </c>
      <c s="36" t="s">
        <v>85</v>
      </c>
      <c s="37">
        <v>1</v>
      </c>
      <c s="36">
        <v>0</v>
      </c>
      <c s="36">
        <f>ROUND(G34*H34,6)</f>
      </c>
      <c r="L34" s="38">
        <v>0</v>
      </c>
      <c s="32">
        <f>ROUND(ROUND(L34,2)*ROUND(G34,3),2)</f>
      </c>
      <c s="36" t="s">
        <v>1449</v>
      </c>
      <c>
        <f>(M34*21)/100</f>
      </c>
      <c t="s">
        <v>28</v>
      </c>
    </row>
    <row r="35" spans="1:5" ht="12.75">
      <c r="A35" s="35" t="s">
        <v>55</v>
      </c>
      <c r="E35" s="39" t="s">
        <v>8138</v>
      </c>
    </row>
    <row r="36" spans="1:5" ht="25.5">
      <c r="A36" s="35" t="s">
        <v>56</v>
      </c>
      <c r="E36" s="40" t="s">
        <v>1779</v>
      </c>
    </row>
    <row r="37" spans="1:5" ht="12.75">
      <c r="A37" t="s">
        <v>57</v>
      </c>
      <c r="E37" s="39" t="s">
        <v>5</v>
      </c>
    </row>
    <row r="38" spans="1:16" ht="12.75">
      <c r="A38" t="s">
        <v>50</v>
      </c>
      <c s="34" t="s">
        <v>79</v>
      </c>
      <c s="34" t="s">
        <v>8139</v>
      </c>
      <c s="35" t="s">
        <v>5</v>
      </c>
      <c s="6" t="s">
        <v>8140</v>
      </c>
      <c s="36" t="s">
        <v>85</v>
      </c>
      <c s="37">
        <v>1</v>
      </c>
      <c s="36">
        <v>0</v>
      </c>
      <c s="36">
        <f>ROUND(G38*H38,6)</f>
      </c>
      <c r="L38" s="38">
        <v>0</v>
      </c>
      <c s="32">
        <f>ROUND(ROUND(L38,2)*ROUND(G38,3),2)</f>
      </c>
      <c s="36" t="s">
        <v>1449</v>
      </c>
      <c>
        <f>(M38*21)/100</f>
      </c>
      <c t="s">
        <v>28</v>
      </c>
    </row>
    <row r="39" spans="1:5" ht="12.75">
      <c r="A39" s="35" t="s">
        <v>55</v>
      </c>
      <c r="E39" s="39" t="s">
        <v>8140</v>
      </c>
    </row>
    <row r="40" spans="1:5" ht="25.5">
      <c r="A40" s="35" t="s">
        <v>56</v>
      </c>
      <c r="E40" s="40" t="s">
        <v>1779</v>
      </c>
    </row>
    <row r="41" spans="1:5" ht="12.75">
      <c r="A41" t="s">
        <v>57</v>
      </c>
      <c r="E41" s="39" t="s">
        <v>5</v>
      </c>
    </row>
    <row r="42" spans="1:16" ht="12.75">
      <c r="A42" t="s">
        <v>50</v>
      </c>
      <c s="34" t="s">
        <v>82</v>
      </c>
      <c s="34" t="s">
        <v>8141</v>
      </c>
      <c s="35" t="s">
        <v>5</v>
      </c>
      <c s="6" t="s">
        <v>8142</v>
      </c>
      <c s="36" t="s">
        <v>85</v>
      </c>
      <c s="37">
        <v>1</v>
      </c>
      <c s="36">
        <v>0</v>
      </c>
      <c s="36">
        <f>ROUND(G42*H42,6)</f>
      </c>
      <c r="L42" s="38">
        <v>0</v>
      </c>
      <c s="32">
        <f>ROUND(ROUND(L42,2)*ROUND(G42,3),2)</f>
      </c>
      <c s="36" t="s">
        <v>1449</v>
      </c>
      <c>
        <f>(M42*21)/100</f>
      </c>
      <c t="s">
        <v>28</v>
      </c>
    </row>
    <row r="43" spans="1:5" ht="12.75">
      <c r="A43" s="35" t="s">
        <v>55</v>
      </c>
      <c r="E43" s="39" t="s">
        <v>8142</v>
      </c>
    </row>
    <row r="44" spans="1:5" ht="25.5">
      <c r="A44" s="35" t="s">
        <v>56</v>
      </c>
      <c r="E44" s="40" t="s">
        <v>1779</v>
      </c>
    </row>
    <row r="45" spans="1:5" ht="12.75">
      <c r="A45" t="s">
        <v>57</v>
      </c>
      <c r="E45" s="39" t="s">
        <v>5</v>
      </c>
    </row>
    <row r="46" spans="1:16" ht="12.75">
      <c r="A46" t="s">
        <v>50</v>
      </c>
      <c s="34" t="s">
        <v>86</v>
      </c>
      <c s="34" t="s">
        <v>8143</v>
      </c>
      <c s="35" t="s">
        <v>5</v>
      </c>
      <c s="6" t="s">
        <v>8144</v>
      </c>
      <c s="36" t="s">
        <v>85</v>
      </c>
      <c s="37">
        <v>1</v>
      </c>
      <c s="36">
        <v>0</v>
      </c>
      <c s="36">
        <f>ROUND(G46*H46,6)</f>
      </c>
      <c r="L46" s="38">
        <v>0</v>
      </c>
      <c s="32">
        <f>ROUND(ROUND(L46,2)*ROUND(G46,3),2)</f>
      </c>
      <c s="36" t="s">
        <v>1449</v>
      </c>
      <c>
        <f>(M46*21)/100</f>
      </c>
      <c t="s">
        <v>28</v>
      </c>
    </row>
    <row r="47" spans="1:5" ht="12.75">
      <c r="A47" s="35" t="s">
        <v>55</v>
      </c>
      <c r="E47" s="39" t="s">
        <v>8144</v>
      </c>
    </row>
    <row r="48" spans="1:5" ht="25.5">
      <c r="A48" s="35" t="s">
        <v>56</v>
      </c>
      <c r="E48" s="40" t="s">
        <v>1779</v>
      </c>
    </row>
    <row r="49" spans="1:5" ht="12.75">
      <c r="A49" t="s">
        <v>57</v>
      </c>
      <c r="E49" s="39" t="s">
        <v>5</v>
      </c>
    </row>
    <row r="50" spans="1:16" ht="12.75">
      <c r="A50" t="s">
        <v>50</v>
      </c>
      <c s="34" t="s">
        <v>89</v>
      </c>
      <c s="34" t="s">
        <v>8145</v>
      </c>
      <c s="35" t="s">
        <v>5</v>
      </c>
      <c s="6" t="s">
        <v>8146</v>
      </c>
      <c s="36" t="s">
        <v>85</v>
      </c>
      <c s="37">
        <v>1</v>
      </c>
      <c s="36">
        <v>0</v>
      </c>
      <c s="36">
        <f>ROUND(G50*H50,6)</f>
      </c>
      <c r="L50" s="38">
        <v>0</v>
      </c>
      <c s="32">
        <f>ROUND(ROUND(L50,2)*ROUND(G50,3),2)</f>
      </c>
      <c s="36" t="s">
        <v>1449</v>
      </c>
      <c>
        <f>(M50*21)/100</f>
      </c>
      <c t="s">
        <v>28</v>
      </c>
    </row>
    <row r="51" spans="1:5" ht="12.75">
      <c r="A51" s="35" t="s">
        <v>55</v>
      </c>
      <c r="E51" s="39" t="s">
        <v>8146</v>
      </c>
    </row>
    <row r="52" spans="1:5" ht="25.5">
      <c r="A52" s="35" t="s">
        <v>56</v>
      </c>
      <c r="E52" s="40" t="s">
        <v>1779</v>
      </c>
    </row>
    <row r="53" spans="1:5" ht="12.75">
      <c r="A53" t="s">
        <v>57</v>
      </c>
      <c r="E53" s="39" t="s">
        <v>5</v>
      </c>
    </row>
    <row r="54" spans="1:16" ht="12.75">
      <c r="A54" t="s">
        <v>50</v>
      </c>
      <c s="34" t="s">
        <v>92</v>
      </c>
      <c s="34" t="s">
        <v>8147</v>
      </c>
      <c s="35" t="s">
        <v>5</v>
      </c>
      <c s="6" t="s">
        <v>8148</v>
      </c>
      <c s="36" t="s">
        <v>85</v>
      </c>
      <c s="37">
        <v>1</v>
      </c>
      <c s="36">
        <v>0</v>
      </c>
      <c s="36">
        <f>ROUND(G54*H54,6)</f>
      </c>
      <c r="L54" s="38">
        <v>0</v>
      </c>
      <c s="32">
        <f>ROUND(ROUND(L54,2)*ROUND(G54,3),2)</f>
      </c>
      <c s="36" t="s">
        <v>1449</v>
      </c>
      <c>
        <f>(M54*21)/100</f>
      </c>
      <c t="s">
        <v>28</v>
      </c>
    </row>
    <row r="55" spans="1:5" ht="12.75">
      <c r="A55" s="35" t="s">
        <v>55</v>
      </c>
      <c r="E55" s="39" t="s">
        <v>8148</v>
      </c>
    </row>
    <row r="56" spans="1:5" ht="25.5">
      <c r="A56" s="35" t="s">
        <v>56</v>
      </c>
      <c r="E56" s="40" t="s">
        <v>1779</v>
      </c>
    </row>
    <row r="57" spans="1:5" ht="12.75">
      <c r="A57" t="s">
        <v>57</v>
      </c>
      <c r="E57" s="39" t="s">
        <v>5</v>
      </c>
    </row>
    <row r="58" spans="1:16" ht="12.75">
      <c r="A58" t="s">
        <v>50</v>
      </c>
      <c s="34" t="s">
        <v>95</v>
      </c>
      <c s="34" t="s">
        <v>8149</v>
      </c>
      <c s="35" t="s">
        <v>5</v>
      </c>
      <c s="6" t="s">
        <v>8150</v>
      </c>
      <c s="36" t="s">
        <v>85</v>
      </c>
      <c s="37">
        <v>1</v>
      </c>
      <c s="36">
        <v>0</v>
      </c>
      <c s="36">
        <f>ROUND(G58*H58,6)</f>
      </c>
      <c r="L58" s="38">
        <v>0</v>
      </c>
      <c s="32">
        <f>ROUND(ROUND(L58,2)*ROUND(G58,3),2)</f>
      </c>
      <c s="36" t="s">
        <v>1449</v>
      </c>
      <c>
        <f>(M58*21)/100</f>
      </c>
      <c t="s">
        <v>28</v>
      </c>
    </row>
    <row r="59" spans="1:5" ht="12.75">
      <c r="A59" s="35" t="s">
        <v>55</v>
      </c>
      <c r="E59" s="39" t="s">
        <v>8150</v>
      </c>
    </row>
    <row r="60" spans="1:5" ht="25.5">
      <c r="A60" s="35" t="s">
        <v>56</v>
      </c>
      <c r="E60" s="40" t="s">
        <v>1779</v>
      </c>
    </row>
    <row r="61" spans="1:5" ht="12.75">
      <c r="A61" t="s">
        <v>57</v>
      </c>
      <c r="E61" s="39" t="s">
        <v>5</v>
      </c>
    </row>
    <row r="62" spans="1:16" ht="12.75">
      <c r="A62" t="s">
        <v>50</v>
      </c>
      <c s="34" t="s">
        <v>101</v>
      </c>
      <c s="34" t="s">
        <v>8151</v>
      </c>
      <c s="35" t="s">
        <v>5</v>
      </c>
      <c s="6" t="s">
        <v>8152</v>
      </c>
      <c s="36" t="s">
        <v>85</v>
      </c>
      <c s="37">
        <v>1</v>
      </c>
      <c s="36">
        <v>0</v>
      </c>
      <c s="36">
        <f>ROUND(G62*H62,6)</f>
      </c>
      <c r="L62" s="38">
        <v>0</v>
      </c>
      <c s="32">
        <f>ROUND(ROUND(L62,2)*ROUND(G62,3),2)</f>
      </c>
      <c s="36" t="s">
        <v>1449</v>
      </c>
      <c>
        <f>(M62*21)/100</f>
      </c>
      <c t="s">
        <v>28</v>
      </c>
    </row>
    <row r="63" spans="1:5" ht="12.75">
      <c r="A63" s="35" t="s">
        <v>55</v>
      </c>
      <c r="E63" s="39" t="s">
        <v>8152</v>
      </c>
    </row>
    <row r="64" spans="1:5" ht="25.5">
      <c r="A64" s="35" t="s">
        <v>56</v>
      </c>
      <c r="E64" s="40" t="s">
        <v>1779</v>
      </c>
    </row>
    <row r="65" spans="1:5" ht="12.75">
      <c r="A65" t="s">
        <v>57</v>
      </c>
      <c r="E65" s="39" t="s">
        <v>5</v>
      </c>
    </row>
    <row r="66" spans="1:16" ht="12.75">
      <c r="A66" t="s">
        <v>50</v>
      </c>
      <c s="34" t="s">
        <v>104</v>
      </c>
      <c s="34" t="s">
        <v>8153</v>
      </c>
      <c s="35" t="s">
        <v>5</v>
      </c>
      <c s="6" t="s">
        <v>8154</v>
      </c>
      <c s="36" t="s">
        <v>85</v>
      </c>
      <c s="37">
        <v>1</v>
      </c>
      <c s="36">
        <v>0</v>
      </c>
      <c s="36">
        <f>ROUND(G66*H66,6)</f>
      </c>
      <c r="L66" s="38">
        <v>0</v>
      </c>
      <c s="32">
        <f>ROUND(ROUND(L66,2)*ROUND(G66,3),2)</f>
      </c>
      <c s="36" t="s">
        <v>1449</v>
      </c>
      <c>
        <f>(M66*21)/100</f>
      </c>
      <c t="s">
        <v>28</v>
      </c>
    </row>
    <row r="67" spans="1:5" ht="12.75">
      <c r="A67" s="35" t="s">
        <v>55</v>
      </c>
      <c r="E67" s="39" t="s">
        <v>8154</v>
      </c>
    </row>
    <row r="68" spans="1:5" ht="25.5">
      <c r="A68" s="35" t="s">
        <v>56</v>
      </c>
      <c r="E68" s="40" t="s">
        <v>1779</v>
      </c>
    </row>
    <row r="69" spans="1:5" ht="12.75">
      <c r="A69" t="s">
        <v>57</v>
      </c>
      <c r="E69" s="39" t="s">
        <v>5</v>
      </c>
    </row>
    <row r="70" spans="1:16" ht="12.75">
      <c r="A70" t="s">
        <v>50</v>
      </c>
      <c s="34" t="s">
        <v>109</v>
      </c>
      <c s="34" t="s">
        <v>8155</v>
      </c>
      <c s="35" t="s">
        <v>5</v>
      </c>
      <c s="6" t="s">
        <v>8156</v>
      </c>
      <c s="36" t="s">
        <v>85</v>
      </c>
      <c s="37">
        <v>1</v>
      </c>
      <c s="36">
        <v>0</v>
      </c>
      <c s="36">
        <f>ROUND(G70*H70,6)</f>
      </c>
      <c r="L70" s="38">
        <v>0</v>
      </c>
      <c s="32">
        <f>ROUND(ROUND(L70,2)*ROUND(G70,3),2)</f>
      </c>
      <c s="36" t="s">
        <v>1449</v>
      </c>
      <c>
        <f>(M70*21)/100</f>
      </c>
      <c t="s">
        <v>28</v>
      </c>
    </row>
    <row r="71" spans="1:5" ht="12.75">
      <c r="A71" s="35" t="s">
        <v>55</v>
      </c>
      <c r="E71" s="39" t="s">
        <v>8156</v>
      </c>
    </row>
    <row r="72" spans="1:5" ht="25.5">
      <c r="A72" s="35" t="s">
        <v>56</v>
      </c>
      <c r="E72" s="40" t="s">
        <v>1779</v>
      </c>
    </row>
    <row r="73" spans="1:5" ht="12.75">
      <c r="A73" t="s">
        <v>57</v>
      </c>
      <c r="E73" s="39" t="s">
        <v>5</v>
      </c>
    </row>
    <row r="74" spans="1:16" ht="12.75">
      <c r="A74" t="s">
        <v>50</v>
      </c>
      <c s="34" t="s">
        <v>112</v>
      </c>
      <c s="34" t="s">
        <v>8157</v>
      </c>
      <c s="35" t="s">
        <v>5</v>
      </c>
      <c s="6" t="s">
        <v>8158</v>
      </c>
      <c s="36" t="s">
        <v>85</v>
      </c>
      <c s="37">
        <v>1</v>
      </c>
      <c s="36">
        <v>0</v>
      </c>
      <c s="36">
        <f>ROUND(G74*H74,6)</f>
      </c>
      <c r="L74" s="38">
        <v>0</v>
      </c>
      <c s="32">
        <f>ROUND(ROUND(L74,2)*ROUND(G74,3),2)</f>
      </c>
      <c s="36" t="s">
        <v>1449</v>
      </c>
      <c>
        <f>(M74*21)/100</f>
      </c>
      <c t="s">
        <v>28</v>
      </c>
    </row>
    <row r="75" spans="1:5" ht="12.75">
      <c r="A75" s="35" t="s">
        <v>55</v>
      </c>
      <c r="E75" s="39" t="s">
        <v>8158</v>
      </c>
    </row>
    <row r="76" spans="1:5" ht="25.5">
      <c r="A76" s="35" t="s">
        <v>56</v>
      </c>
      <c r="E76" s="40" t="s">
        <v>1779</v>
      </c>
    </row>
    <row r="77" spans="1:5" ht="12.75">
      <c r="A77" t="s">
        <v>57</v>
      </c>
      <c r="E77" s="39" t="s">
        <v>5</v>
      </c>
    </row>
    <row r="78" spans="1:16" ht="12.75">
      <c r="A78" t="s">
        <v>50</v>
      </c>
      <c s="34" t="s">
        <v>115</v>
      </c>
      <c s="34" t="s">
        <v>8159</v>
      </c>
      <c s="35" t="s">
        <v>5</v>
      </c>
      <c s="6" t="s">
        <v>8160</v>
      </c>
      <c s="36" t="s">
        <v>85</v>
      </c>
      <c s="37">
        <v>2</v>
      </c>
      <c s="36">
        <v>0</v>
      </c>
      <c s="36">
        <f>ROUND(G78*H78,6)</f>
      </c>
      <c r="L78" s="38">
        <v>0</v>
      </c>
      <c s="32">
        <f>ROUND(ROUND(L78,2)*ROUND(G78,3),2)</f>
      </c>
      <c s="36" t="s">
        <v>1449</v>
      </c>
      <c>
        <f>(M78*21)/100</f>
      </c>
      <c t="s">
        <v>28</v>
      </c>
    </row>
    <row r="79" spans="1:5" ht="12.75">
      <c r="A79" s="35" t="s">
        <v>55</v>
      </c>
      <c r="E79" s="39" t="s">
        <v>8160</v>
      </c>
    </row>
    <row r="80" spans="1:5" ht="25.5">
      <c r="A80" s="35" t="s">
        <v>56</v>
      </c>
      <c r="E80" s="40" t="s">
        <v>791</v>
      </c>
    </row>
    <row r="81" spans="1:5" ht="12.75">
      <c r="A81" t="s">
        <v>57</v>
      </c>
      <c r="E81" s="39" t="s">
        <v>5</v>
      </c>
    </row>
    <row r="82" spans="1:16" ht="12.75">
      <c r="A82" t="s">
        <v>50</v>
      </c>
      <c s="34" t="s">
        <v>118</v>
      </c>
      <c s="34" t="s">
        <v>8161</v>
      </c>
      <c s="35" t="s">
        <v>5</v>
      </c>
      <c s="6" t="s">
        <v>8162</v>
      </c>
      <c s="36" t="s">
        <v>85</v>
      </c>
      <c s="37">
        <v>2</v>
      </c>
      <c s="36">
        <v>0</v>
      </c>
      <c s="36">
        <f>ROUND(G82*H82,6)</f>
      </c>
      <c r="L82" s="38">
        <v>0</v>
      </c>
      <c s="32">
        <f>ROUND(ROUND(L82,2)*ROUND(G82,3),2)</f>
      </c>
      <c s="36" t="s">
        <v>1449</v>
      </c>
      <c>
        <f>(M82*21)/100</f>
      </c>
      <c t="s">
        <v>28</v>
      </c>
    </row>
    <row r="83" spans="1:5" ht="12.75">
      <c r="A83" s="35" t="s">
        <v>55</v>
      </c>
      <c r="E83" s="39" t="s">
        <v>8162</v>
      </c>
    </row>
    <row r="84" spans="1:5" ht="25.5">
      <c r="A84" s="35" t="s">
        <v>56</v>
      </c>
      <c r="E84" s="40" t="s">
        <v>791</v>
      </c>
    </row>
    <row r="85" spans="1:5" ht="12.75">
      <c r="A85" t="s">
        <v>57</v>
      </c>
      <c r="E85" s="39" t="s">
        <v>5</v>
      </c>
    </row>
    <row r="86" spans="1:16" ht="12.75">
      <c r="A86" t="s">
        <v>50</v>
      </c>
      <c s="34" t="s">
        <v>121</v>
      </c>
      <c s="34" t="s">
        <v>8163</v>
      </c>
      <c s="35" t="s">
        <v>5</v>
      </c>
      <c s="6" t="s">
        <v>8164</v>
      </c>
      <c s="36" t="s">
        <v>85</v>
      </c>
      <c s="37">
        <v>1</v>
      </c>
      <c s="36">
        <v>0</v>
      </c>
      <c s="36">
        <f>ROUND(G86*H86,6)</f>
      </c>
      <c r="L86" s="38">
        <v>0</v>
      </c>
      <c s="32">
        <f>ROUND(ROUND(L86,2)*ROUND(G86,3),2)</f>
      </c>
      <c s="36" t="s">
        <v>1449</v>
      </c>
      <c>
        <f>(M86*21)/100</f>
      </c>
      <c t="s">
        <v>28</v>
      </c>
    </row>
    <row r="87" spans="1:5" ht="12.75">
      <c r="A87" s="35" t="s">
        <v>55</v>
      </c>
      <c r="E87" s="39" t="s">
        <v>8164</v>
      </c>
    </row>
    <row r="88" spans="1:5" ht="25.5">
      <c r="A88" s="35" t="s">
        <v>56</v>
      </c>
      <c r="E88" s="40" t="s">
        <v>1779</v>
      </c>
    </row>
    <row r="89" spans="1:5" ht="12.75">
      <c r="A89" t="s">
        <v>57</v>
      </c>
      <c r="E89" s="39" t="s">
        <v>5</v>
      </c>
    </row>
    <row r="90" spans="1:16" ht="12.75">
      <c r="A90" t="s">
        <v>50</v>
      </c>
      <c s="34" t="s">
        <v>124</v>
      </c>
      <c s="34" t="s">
        <v>8165</v>
      </c>
      <c s="35" t="s">
        <v>5</v>
      </c>
      <c s="6" t="s">
        <v>8166</v>
      </c>
      <c s="36" t="s">
        <v>85</v>
      </c>
      <c s="37">
        <v>1</v>
      </c>
      <c s="36">
        <v>0</v>
      </c>
      <c s="36">
        <f>ROUND(G90*H90,6)</f>
      </c>
      <c r="L90" s="38">
        <v>0</v>
      </c>
      <c s="32">
        <f>ROUND(ROUND(L90,2)*ROUND(G90,3),2)</f>
      </c>
      <c s="36" t="s">
        <v>1449</v>
      </c>
      <c>
        <f>(M90*21)/100</f>
      </c>
      <c t="s">
        <v>28</v>
      </c>
    </row>
    <row r="91" spans="1:5" ht="12.75">
      <c r="A91" s="35" t="s">
        <v>55</v>
      </c>
      <c r="E91" s="39" t="s">
        <v>8166</v>
      </c>
    </row>
    <row r="92" spans="1:5" ht="25.5">
      <c r="A92" s="35" t="s">
        <v>56</v>
      </c>
      <c r="E92" s="40" t="s">
        <v>1779</v>
      </c>
    </row>
    <row r="93" spans="1:5" ht="12.75">
      <c r="A93" t="s">
        <v>57</v>
      </c>
      <c r="E93" s="39" t="s">
        <v>5</v>
      </c>
    </row>
    <row r="94" spans="1:16" ht="12.75">
      <c r="A94" t="s">
        <v>50</v>
      </c>
      <c s="34" t="s">
        <v>127</v>
      </c>
      <c s="34" t="s">
        <v>8167</v>
      </c>
      <c s="35" t="s">
        <v>5</v>
      </c>
      <c s="6" t="s">
        <v>8168</v>
      </c>
      <c s="36" t="s">
        <v>85</v>
      </c>
      <c s="37">
        <v>1</v>
      </c>
      <c s="36">
        <v>0</v>
      </c>
      <c s="36">
        <f>ROUND(G94*H94,6)</f>
      </c>
      <c r="L94" s="38">
        <v>0</v>
      </c>
      <c s="32">
        <f>ROUND(ROUND(L94,2)*ROUND(G94,3),2)</f>
      </c>
      <c s="36" t="s">
        <v>1449</v>
      </c>
      <c>
        <f>(M94*21)/100</f>
      </c>
      <c t="s">
        <v>28</v>
      </c>
    </row>
    <row r="95" spans="1:5" ht="12.75">
      <c r="A95" s="35" t="s">
        <v>55</v>
      </c>
      <c r="E95" s="39" t="s">
        <v>8168</v>
      </c>
    </row>
    <row r="96" spans="1:5" ht="25.5">
      <c r="A96" s="35" t="s">
        <v>56</v>
      </c>
      <c r="E96" s="40" t="s">
        <v>1779</v>
      </c>
    </row>
    <row r="97" spans="1:5" ht="12.75">
      <c r="A97" t="s">
        <v>57</v>
      </c>
      <c r="E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8169</v>
      </c>
      <c s="41">
        <f>Rekapitulace!C42</f>
      </c>
      <c s="20" t="s">
        <v>0</v>
      </c>
      <c t="s">
        <v>23</v>
      </c>
      <c t="s">
        <v>28</v>
      </c>
    </row>
    <row r="4" spans="1:16" ht="32" customHeight="1">
      <c r="A4" s="24" t="s">
        <v>20</v>
      </c>
      <c s="25" t="s">
        <v>29</v>
      </c>
      <c s="27" t="s">
        <v>8169</v>
      </c>
      <c r="E4" s="26" t="s">
        <v>8170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8173</v>
      </c>
      <c r="E8" s="30" t="s">
        <v>8172</v>
      </c>
      <c r="J8" s="29">
        <f>0+J9</f>
      </c>
      <c s="29">
        <f>0+K9</f>
      </c>
      <c s="29">
        <f>0+L9</f>
      </c>
      <c s="29">
        <f>0+M9</f>
      </c>
    </row>
    <row r="9" spans="1:13" ht="12.75">
      <c r="A9" t="s">
        <v>47</v>
      </c>
      <c r="C9" s="31" t="s">
        <v>367</v>
      </c>
      <c r="E9" s="33" t="s">
        <v>368</v>
      </c>
      <c r="J9" s="32">
        <f>0</f>
      </c>
      <c s="32">
        <f>0</f>
      </c>
      <c s="32">
        <f>0+L10+L14+L18+L22+L26+L30</f>
      </c>
      <c s="32">
        <f>0+M10+M14+M18+M22+M26+M30</f>
      </c>
    </row>
    <row r="10" spans="1:16" ht="12.75">
      <c r="A10" t="s">
        <v>50</v>
      </c>
      <c s="34" t="s">
        <v>48</v>
      </c>
      <c s="34" t="s">
        <v>8174</v>
      </c>
      <c s="35" t="s">
        <v>5</v>
      </c>
      <c s="6" t="s">
        <v>8175</v>
      </c>
      <c s="36" t="s">
        <v>257</v>
      </c>
      <c s="37">
        <v>2</v>
      </c>
      <c s="36">
        <v>0</v>
      </c>
      <c s="36">
        <f>ROUND(G10*H10,6)</f>
      </c>
      <c r="L10" s="38">
        <v>0</v>
      </c>
      <c s="32">
        <f>ROUND(ROUND(L10,2)*ROUND(G10,3),2)</f>
      </c>
      <c s="36" t="s">
        <v>98</v>
      </c>
      <c>
        <f>(M10*21)/100</f>
      </c>
      <c t="s">
        <v>28</v>
      </c>
    </row>
    <row r="11" spans="1:5" ht="12.75">
      <c r="A11" s="35" t="s">
        <v>55</v>
      </c>
      <c r="E11" s="39" t="s">
        <v>8175</v>
      </c>
    </row>
    <row r="12" spans="1:5" ht="25.5">
      <c r="A12" s="35" t="s">
        <v>56</v>
      </c>
      <c r="E12" s="40" t="s">
        <v>8176</v>
      </c>
    </row>
    <row r="13" spans="1:5" ht="12.75">
      <c r="A13" t="s">
        <v>57</v>
      </c>
      <c r="E13" s="39" t="s">
        <v>5</v>
      </c>
    </row>
    <row r="14" spans="1:16" ht="12.75">
      <c r="A14" t="s">
        <v>50</v>
      </c>
      <c s="34" t="s">
        <v>28</v>
      </c>
      <c s="34" t="s">
        <v>8177</v>
      </c>
      <c s="35" t="s">
        <v>5</v>
      </c>
      <c s="6" t="s">
        <v>8178</v>
      </c>
      <c s="36" t="s">
        <v>257</v>
      </c>
      <c s="37">
        <v>3</v>
      </c>
      <c s="36">
        <v>0</v>
      </c>
      <c s="36">
        <f>ROUND(G14*H14,6)</f>
      </c>
      <c r="L14" s="38">
        <v>0</v>
      </c>
      <c s="32">
        <f>ROUND(ROUND(L14,2)*ROUND(G14,3),2)</f>
      </c>
      <c s="36" t="s">
        <v>98</v>
      </c>
      <c>
        <f>(M14*21)/100</f>
      </c>
      <c t="s">
        <v>28</v>
      </c>
    </row>
    <row r="15" spans="1:5" ht="12.75">
      <c r="A15" s="35" t="s">
        <v>55</v>
      </c>
      <c r="E15" s="39" t="s">
        <v>8178</v>
      </c>
    </row>
    <row r="16" spans="1:5" ht="25.5">
      <c r="A16" s="35" t="s">
        <v>56</v>
      </c>
      <c r="E16" s="40" t="s">
        <v>8179</v>
      </c>
    </row>
    <row r="17" spans="1:5" ht="12.75">
      <c r="A17" t="s">
        <v>57</v>
      </c>
      <c r="E17" s="39" t="s">
        <v>5</v>
      </c>
    </row>
    <row r="18" spans="1:16" ht="12.75">
      <c r="A18" t="s">
        <v>50</v>
      </c>
      <c s="34" t="s">
        <v>26</v>
      </c>
      <c s="34" t="s">
        <v>8180</v>
      </c>
      <c s="35" t="s">
        <v>5</v>
      </c>
      <c s="6" t="s">
        <v>8181</v>
      </c>
      <c s="36" t="s">
        <v>257</v>
      </c>
      <c s="37">
        <v>1</v>
      </c>
      <c s="36">
        <v>0</v>
      </c>
      <c s="36">
        <f>ROUND(G18*H18,6)</f>
      </c>
      <c r="L18" s="38">
        <v>0</v>
      </c>
      <c s="32">
        <f>ROUND(ROUND(L18,2)*ROUND(G18,3),2)</f>
      </c>
      <c s="36" t="s">
        <v>98</v>
      </c>
      <c>
        <f>(M18*21)/100</f>
      </c>
      <c t="s">
        <v>28</v>
      </c>
    </row>
    <row r="19" spans="1:5" ht="12.75">
      <c r="A19" s="35" t="s">
        <v>55</v>
      </c>
      <c r="E19" s="39" t="s">
        <v>8181</v>
      </c>
    </row>
    <row r="20" spans="1:5" ht="25.5">
      <c r="A20" s="35" t="s">
        <v>56</v>
      </c>
      <c r="E20" s="40" t="s">
        <v>1779</v>
      </c>
    </row>
    <row r="21" spans="1:5" ht="12.75">
      <c r="A21" t="s">
        <v>57</v>
      </c>
      <c r="E21" s="39" t="s">
        <v>5</v>
      </c>
    </row>
    <row r="22" spans="1:16" ht="12.75">
      <c r="A22" t="s">
        <v>50</v>
      </c>
      <c s="34" t="s">
        <v>63</v>
      </c>
      <c s="34" t="s">
        <v>8182</v>
      </c>
      <c s="35" t="s">
        <v>5</v>
      </c>
      <c s="6" t="s">
        <v>8183</v>
      </c>
      <c s="36" t="s">
        <v>257</v>
      </c>
      <c s="37">
        <v>1</v>
      </c>
      <c s="36">
        <v>0</v>
      </c>
      <c s="36">
        <f>ROUND(G22*H22,6)</f>
      </c>
      <c r="L22" s="38">
        <v>0</v>
      </c>
      <c s="32">
        <f>ROUND(ROUND(L22,2)*ROUND(G22,3),2)</f>
      </c>
      <c s="36" t="s">
        <v>98</v>
      </c>
      <c>
        <f>(M22*21)/100</f>
      </c>
      <c t="s">
        <v>28</v>
      </c>
    </row>
    <row r="23" spans="1:5" ht="12.75">
      <c r="A23" s="35" t="s">
        <v>55</v>
      </c>
      <c r="E23" s="39" t="s">
        <v>8183</v>
      </c>
    </row>
    <row r="24" spans="1:5" ht="25.5">
      <c r="A24" s="35" t="s">
        <v>56</v>
      </c>
      <c r="E24" s="40" t="s">
        <v>1779</v>
      </c>
    </row>
    <row r="25" spans="1:5" ht="12.75">
      <c r="A25" t="s">
        <v>57</v>
      </c>
      <c r="E25" s="39" t="s">
        <v>5</v>
      </c>
    </row>
    <row r="26" spans="1:16" ht="12.75">
      <c r="A26" t="s">
        <v>50</v>
      </c>
      <c s="34" t="s">
        <v>66</v>
      </c>
      <c s="34" t="s">
        <v>8184</v>
      </c>
      <c s="35" t="s">
        <v>5</v>
      </c>
      <c s="6" t="s">
        <v>8185</v>
      </c>
      <c s="36" t="s">
        <v>257</v>
      </c>
      <c s="37">
        <v>1</v>
      </c>
      <c s="36">
        <v>0</v>
      </c>
      <c s="36">
        <f>ROUND(G26*H26,6)</f>
      </c>
      <c r="L26" s="38">
        <v>0</v>
      </c>
      <c s="32">
        <f>ROUND(ROUND(L26,2)*ROUND(G26,3),2)</f>
      </c>
      <c s="36" t="s">
        <v>98</v>
      </c>
      <c>
        <f>(M26*21)/100</f>
      </c>
      <c t="s">
        <v>28</v>
      </c>
    </row>
    <row r="27" spans="1:5" ht="12.75">
      <c r="A27" s="35" t="s">
        <v>55</v>
      </c>
      <c r="E27" s="39" t="s">
        <v>8185</v>
      </c>
    </row>
    <row r="28" spans="1:5" ht="25.5">
      <c r="A28" s="35" t="s">
        <v>56</v>
      </c>
      <c r="E28" s="40" t="s">
        <v>1779</v>
      </c>
    </row>
    <row r="29" spans="1:5" ht="12.75">
      <c r="A29" t="s">
        <v>57</v>
      </c>
      <c r="E29" s="39" t="s">
        <v>5</v>
      </c>
    </row>
    <row r="30" spans="1:16" ht="12.75">
      <c r="A30" t="s">
        <v>50</v>
      </c>
      <c s="34" t="s">
        <v>27</v>
      </c>
      <c s="34" t="s">
        <v>8186</v>
      </c>
      <c s="35" t="s">
        <v>5</v>
      </c>
      <c s="6" t="s">
        <v>8187</v>
      </c>
      <c s="36" t="s">
        <v>257</v>
      </c>
      <c s="37">
        <v>1</v>
      </c>
      <c s="36">
        <v>0</v>
      </c>
      <c s="36">
        <f>ROUND(G30*H30,6)</f>
      </c>
      <c r="L30" s="38">
        <v>0</v>
      </c>
      <c s="32">
        <f>ROUND(ROUND(L30,2)*ROUND(G30,3),2)</f>
      </c>
      <c s="36" t="s">
        <v>98</v>
      </c>
      <c>
        <f>(M30*21)/100</f>
      </c>
      <c t="s">
        <v>28</v>
      </c>
    </row>
    <row r="31" spans="1:5" ht="12.75">
      <c r="A31" s="35" t="s">
        <v>55</v>
      </c>
      <c r="E31" s="39" t="s">
        <v>8187</v>
      </c>
    </row>
    <row r="32" spans="1:5" ht="25.5">
      <c r="A32" s="35" t="s">
        <v>56</v>
      </c>
      <c r="E32" s="40" t="s">
        <v>1779</v>
      </c>
    </row>
    <row r="33" spans="1:5" ht="12.75">
      <c r="A33" t="s">
        <v>57</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8169</v>
      </c>
      <c s="41">
        <f>Rekapitulace!C42</f>
      </c>
      <c s="20" t="s">
        <v>0</v>
      </c>
      <c t="s">
        <v>23</v>
      </c>
      <c t="s">
        <v>28</v>
      </c>
    </row>
    <row r="4" spans="1:16" ht="32" customHeight="1">
      <c r="A4" s="24" t="s">
        <v>20</v>
      </c>
      <c s="25" t="s">
        <v>29</v>
      </c>
      <c s="27" t="s">
        <v>8169</v>
      </c>
      <c r="E4" s="26" t="s">
        <v>8170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8190</v>
      </c>
      <c r="E8" s="30" t="s">
        <v>8189</v>
      </c>
      <c r="J8" s="29">
        <f>0+J9+J18+J23+J28+J33+J38</f>
      </c>
      <c s="29">
        <f>0+K9+K18+K23+K28+K33+K38</f>
      </c>
      <c s="29">
        <f>0+L9+L18+L23+L28+L33+L38</f>
      </c>
      <c s="29">
        <f>0+M9+M18+M23+M28+M33+M38</f>
      </c>
    </row>
    <row r="9" spans="1:13" ht="12.75">
      <c r="A9" t="s">
        <v>47</v>
      </c>
      <c r="C9" s="31" t="s">
        <v>95</v>
      </c>
      <c r="E9" s="33" t="s">
        <v>942</v>
      </c>
      <c r="J9" s="32">
        <f>0</f>
      </c>
      <c s="32">
        <f>0</f>
      </c>
      <c s="32">
        <f>0+L10+L14</f>
      </c>
      <c s="32">
        <f>0+M10+M14</f>
      </c>
    </row>
    <row r="10" spans="1:16" ht="12.75">
      <c r="A10" t="s">
        <v>50</v>
      </c>
      <c s="34" t="s">
        <v>48</v>
      </c>
      <c s="34" t="s">
        <v>8191</v>
      </c>
      <c s="35" t="s">
        <v>5</v>
      </c>
      <c s="6" t="s">
        <v>1262</v>
      </c>
      <c s="36" t="s">
        <v>53</v>
      </c>
      <c s="37">
        <v>0.292</v>
      </c>
      <c s="36">
        <v>0</v>
      </c>
      <c s="36">
        <f>ROUND(G10*H10,6)</f>
      </c>
      <c r="L10" s="38">
        <v>0</v>
      </c>
      <c s="32">
        <f>ROUND(ROUND(L10,2)*ROUND(G10,3),2)</f>
      </c>
      <c s="36" t="s">
        <v>316</v>
      </c>
      <c>
        <f>(M10*21)/100</f>
      </c>
      <c t="s">
        <v>28</v>
      </c>
    </row>
    <row r="11" spans="1:5" ht="12.75">
      <c r="A11" s="35" t="s">
        <v>55</v>
      </c>
      <c r="E11" s="39" t="s">
        <v>1262</v>
      </c>
    </row>
    <row r="12" spans="1:5" ht="76.5">
      <c r="A12" s="35" t="s">
        <v>56</v>
      </c>
      <c r="E12" s="42" t="s">
        <v>8192</v>
      </c>
    </row>
    <row r="13" spans="1:5" ht="12.75">
      <c r="A13" t="s">
        <v>57</v>
      </c>
      <c r="E13" s="39" t="s">
        <v>5</v>
      </c>
    </row>
    <row r="14" spans="1:16" ht="25.5">
      <c r="A14" t="s">
        <v>50</v>
      </c>
      <c s="34" t="s">
        <v>28</v>
      </c>
      <c s="34" t="s">
        <v>8193</v>
      </c>
      <c s="35" t="s">
        <v>5</v>
      </c>
      <c s="6" t="s">
        <v>8194</v>
      </c>
      <c s="36" t="s">
        <v>53</v>
      </c>
      <c s="37">
        <v>3.001</v>
      </c>
      <c s="36">
        <v>0</v>
      </c>
      <c s="36">
        <f>ROUND(G14*H14,6)</f>
      </c>
      <c r="L14" s="38">
        <v>0</v>
      </c>
      <c s="32">
        <f>ROUND(ROUND(L14,2)*ROUND(G14,3),2)</f>
      </c>
      <c s="36" t="s">
        <v>316</v>
      </c>
      <c>
        <f>(M14*21)/100</f>
      </c>
      <c t="s">
        <v>28</v>
      </c>
    </row>
    <row r="15" spans="1:5" ht="25.5">
      <c r="A15" s="35" t="s">
        <v>55</v>
      </c>
      <c r="E15" s="39" t="s">
        <v>8194</v>
      </c>
    </row>
    <row r="16" spans="1:5" ht="51">
      <c r="A16" s="35" t="s">
        <v>56</v>
      </c>
      <c r="E16" s="42" t="s">
        <v>8195</v>
      </c>
    </row>
    <row r="17" spans="1:5" ht="12.75">
      <c r="A17" t="s">
        <v>57</v>
      </c>
      <c r="E17" s="39" t="s">
        <v>5</v>
      </c>
    </row>
    <row r="18" spans="1:13" ht="12.75">
      <c r="A18" t="s">
        <v>47</v>
      </c>
      <c r="C18" s="31" t="s">
        <v>112</v>
      </c>
      <c r="E18" s="33" t="s">
        <v>1032</v>
      </c>
      <c r="J18" s="32">
        <f>0</f>
      </c>
      <c s="32">
        <f>0</f>
      </c>
      <c s="32">
        <f>0+L19</f>
      </c>
      <c s="32">
        <f>0+M19</f>
      </c>
    </row>
    <row r="19" spans="1:16" ht="25.5">
      <c r="A19" t="s">
        <v>50</v>
      </c>
      <c s="34" t="s">
        <v>66</v>
      </c>
      <c s="34" t="s">
        <v>654</v>
      </c>
      <c s="35" t="s">
        <v>5</v>
      </c>
      <c s="6" t="s">
        <v>427</v>
      </c>
      <c s="36" t="s">
        <v>53</v>
      </c>
      <c s="37">
        <v>3.293</v>
      </c>
      <c s="36">
        <v>0</v>
      </c>
      <c s="36">
        <f>ROUND(G19*H19,6)</f>
      </c>
      <c r="L19" s="38">
        <v>0</v>
      </c>
      <c s="32">
        <f>ROUND(ROUND(L19,2)*ROUND(G19,3),2)</f>
      </c>
      <c s="36" t="s">
        <v>316</v>
      </c>
      <c>
        <f>(M19*21)/100</f>
      </c>
      <c t="s">
        <v>28</v>
      </c>
    </row>
    <row r="20" spans="1:5" ht="25.5">
      <c r="A20" s="35" t="s">
        <v>55</v>
      </c>
      <c r="E20" s="39" t="s">
        <v>427</v>
      </c>
    </row>
    <row r="21" spans="1:5" ht="12.75">
      <c r="A21" s="35" t="s">
        <v>56</v>
      </c>
      <c r="E21" s="40" t="s">
        <v>8196</v>
      </c>
    </row>
    <row r="22" spans="1:5" ht="12.75">
      <c r="A22" t="s">
        <v>57</v>
      </c>
      <c r="E22" s="39" t="s">
        <v>5</v>
      </c>
    </row>
    <row r="23" spans="1:13" ht="12.75">
      <c r="A23" t="s">
        <v>47</v>
      </c>
      <c r="C23" s="31" t="s">
        <v>144</v>
      </c>
      <c r="E23" s="33" t="s">
        <v>8197</v>
      </c>
      <c r="J23" s="32">
        <f>0</f>
      </c>
      <c s="32">
        <f>0</f>
      </c>
      <c s="32">
        <f>0+L24</f>
      </c>
      <c s="32">
        <f>0+M24</f>
      </c>
    </row>
    <row r="24" spans="1:16" ht="25.5">
      <c r="A24" t="s">
        <v>50</v>
      </c>
      <c s="34" t="s">
        <v>75</v>
      </c>
      <c s="34" t="s">
        <v>8198</v>
      </c>
      <c s="35" t="s">
        <v>5</v>
      </c>
      <c s="6" t="s">
        <v>8199</v>
      </c>
      <c s="36" t="s">
        <v>53</v>
      </c>
      <c s="37">
        <v>3.293</v>
      </c>
      <c s="36">
        <v>2.50187</v>
      </c>
      <c s="36">
        <f>ROUND(G24*H24,6)</f>
      </c>
      <c r="L24" s="38">
        <v>0</v>
      </c>
      <c s="32">
        <f>ROUND(ROUND(L24,2)*ROUND(G24,3),2)</f>
      </c>
      <c s="36" t="s">
        <v>316</v>
      </c>
      <c>
        <f>(M24*21)/100</f>
      </c>
      <c t="s">
        <v>28</v>
      </c>
    </row>
    <row r="25" spans="1:5" ht="25.5">
      <c r="A25" s="35" t="s">
        <v>55</v>
      </c>
      <c r="E25" s="39" t="s">
        <v>8199</v>
      </c>
    </row>
    <row r="26" spans="1:5" ht="102">
      <c r="A26" s="35" t="s">
        <v>56</v>
      </c>
      <c r="E26" s="42" t="s">
        <v>8200</v>
      </c>
    </row>
    <row r="27" spans="1:5" ht="12.75">
      <c r="A27" t="s">
        <v>57</v>
      </c>
      <c r="E27" s="39" t="s">
        <v>5</v>
      </c>
    </row>
    <row r="28" spans="1:13" ht="12.75">
      <c r="A28" t="s">
        <v>47</v>
      </c>
      <c r="C28" s="31" t="s">
        <v>594</v>
      </c>
      <c r="E28" s="33" t="s">
        <v>595</v>
      </c>
      <c r="J28" s="32">
        <f>0</f>
      </c>
      <c s="32">
        <f>0</f>
      </c>
      <c s="32">
        <f>0+L29</f>
      </c>
      <c s="32">
        <f>0+M29</f>
      </c>
    </row>
    <row r="29" spans="1:16" ht="38.25">
      <c r="A29" t="s">
        <v>50</v>
      </c>
      <c s="34" t="s">
        <v>79</v>
      </c>
      <c s="34" t="s">
        <v>999</v>
      </c>
      <c s="35" t="s">
        <v>5</v>
      </c>
      <c s="6" t="s">
        <v>1000</v>
      </c>
      <c s="36" t="s">
        <v>201</v>
      </c>
      <c s="37">
        <v>8.239</v>
      </c>
      <c s="36">
        <v>0</v>
      </c>
      <c s="36">
        <f>ROUND(G29*H29,6)</f>
      </c>
      <c r="L29" s="38">
        <v>0</v>
      </c>
      <c s="32">
        <f>ROUND(ROUND(L29,2)*ROUND(G29,3),2)</f>
      </c>
      <c s="36" t="s">
        <v>316</v>
      </c>
      <c>
        <f>(M29*21)/100</f>
      </c>
      <c t="s">
        <v>28</v>
      </c>
    </row>
    <row r="30" spans="1:5" ht="51">
      <c r="A30" s="35" t="s">
        <v>55</v>
      </c>
      <c r="E30" s="39" t="s">
        <v>1001</v>
      </c>
    </row>
    <row r="31" spans="1:5" ht="12.75">
      <c r="A31" s="35" t="s">
        <v>56</v>
      </c>
      <c r="E31" s="40" t="s">
        <v>5</v>
      </c>
    </row>
    <row r="32" spans="1:5" ht="12.75">
      <c r="A32" t="s">
        <v>57</v>
      </c>
      <c r="E32" s="39" t="s">
        <v>5</v>
      </c>
    </row>
    <row r="33" spans="1:13" ht="12.75">
      <c r="A33" t="s">
        <v>47</v>
      </c>
      <c r="C33" s="31" t="s">
        <v>8201</v>
      </c>
      <c r="E33" s="33" t="s">
        <v>8202</v>
      </c>
      <c r="J33" s="32">
        <f>0</f>
      </c>
      <c s="32">
        <f>0</f>
      </c>
      <c s="32">
        <f>0+L34</f>
      </c>
      <c s="32">
        <f>0+M34</f>
      </c>
    </row>
    <row r="34" spans="1:16" ht="38.25">
      <c r="A34" t="s">
        <v>50</v>
      </c>
      <c s="34" t="s">
        <v>82</v>
      </c>
      <c s="34" t="s">
        <v>8203</v>
      </c>
      <c s="35" t="s">
        <v>5</v>
      </c>
      <c s="6" t="s">
        <v>8204</v>
      </c>
      <c s="36" t="s">
        <v>257</v>
      </c>
      <c s="37">
        <v>2</v>
      </c>
      <c s="36">
        <v>0</v>
      </c>
      <c s="36">
        <f>ROUND(G34*H34,6)</f>
      </c>
      <c r="L34" s="38">
        <v>0</v>
      </c>
      <c s="32">
        <f>ROUND(ROUND(L34,2)*ROUND(G34,3),2)</f>
      </c>
      <c s="36" t="s">
        <v>98</v>
      </c>
      <c>
        <f>(M34*21)/100</f>
      </c>
      <c t="s">
        <v>28</v>
      </c>
    </row>
    <row r="35" spans="1:5" ht="38.25">
      <c r="A35" s="35" t="s">
        <v>55</v>
      </c>
      <c r="E35" s="39" t="s">
        <v>8205</v>
      </c>
    </row>
    <row r="36" spans="1:5" ht="25.5">
      <c r="A36" s="35" t="s">
        <v>56</v>
      </c>
      <c r="E36" s="40" t="s">
        <v>8176</v>
      </c>
    </row>
    <row r="37" spans="1:5" ht="12.75">
      <c r="A37" t="s">
        <v>57</v>
      </c>
      <c r="E37" s="39" t="s">
        <v>5</v>
      </c>
    </row>
    <row r="38" spans="1:13" ht="12.75">
      <c r="A38" t="s">
        <v>47</v>
      </c>
      <c r="C38" s="31" t="s">
        <v>195</v>
      </c>
      <c r="E38" s="33" t="s">
        <v>196</v>
      </c>
      <c r="J38" s="32">
        <f>0</f>
      </c>
      <c s="32">
        <f>0</f>
      </c>
      <c s="32">
        <f>0+L39+L43</f>
      </c>
      <c s="32">
        <f>0+M39+M43</f>
      </c>
    </row>
    <row r="39" spans="1:16" ht="38.25">
      <c r="A39" t="s">
        <v>50</v>
      </c>
      <c s="34" t="s">
        <v>26</v>
      </c>
      <c s="34" t="s">
        <v>600</v>
      </c>
      <c s="35" t="s">
        <v>601</v>
      </c>
      <c s="6" t="s">
        <v>602</v>
      </c>
      <c s="36" t="s">
        <v>53</v>
      </c>
      <c s="37">
        <v>3.293</v>
      </c>
      <c s="36">
        <v>0</v>
      </c>
      <c s="36">
        <f>ROUND(G39*H39,6)</f>
      </c>
      <c r="L39" s="38">
        <v>0</v>
      </c>
      <c s="32">
        <f>ROUND(ROUND(L39,2)*ROUND(G39,3),2)</f>
      </c>
      <c s="36" t="s">
        <v>316</v>
      </c>
      <c>
        <f>(M39*21)/100</f>
      </c>
      <c t="s">
        <v>28</v>
      </c>
    </row>
    <row r="40" spans="1:5" ht="38.25">
      <c r="A40" s="35" t="s">
        <v>55</v>
      </c>
      <c r="E40" s="39" t="s">
        <v>603</v>
      </c>
    </row>
    <row r="41" spans="1:5" ht="25.5">
      <c r="A41" s="35" t="s">
        <v>56</v>
      </c>
      <c r="E41" s="40" t="s">
        <v>8206</v>
      </c>
    </row>
    <row r="42" spans="1:5" ht="12.75">
      <c r="A42" t="s">
        <v>57</v>
      </c>
      <c r="E42" s="39" t="s">
        <v>5</v>
      </c>
    </row>
    <row r="43" spans="1:16" ht="25.5">
      <c r="A43" t="s">
        <v>50</v>
      </c>
      <c s="34" t="s">
        <v>27</v>
      </c>
      <c s="34" t="s">
        <v>639</v>
      </c>
      <c s="35" t="s">
        <v>640</v>
      </c>
      <c s="6" t="s">
        <v>623</v>
      </c>
      <c s="36" t="s">
        <v>201</v>
      </c>
      <c s="37">
        <v>5.927</v>
      </c>
      <c s="36">
        <v>0</v>
      </c>
      <c s="36">
        <f>ROUND(G43*H43,6)</f>
      </c>
      <c r="L43" s="38">
        <v>0</v>
      </c>
      <c s="32">
        <f>ROUND(ROUND(L43,2)*ROUND(G43,3),2)</f>
      </c>
      <c s="36" t="s">
        <v>316</v>
      </c>
      <c>
        <f>(M43*21)/100</f>
      </c>
      <c t="s">
        <v>28</v>
      </c>
    </row>
    <row r="44" spans="1:5" ht="25.5">
      <c r="A44" s="35" t="s">
        <v>55</v>
      </c>
      <c r="E44" s="39" t="s">
        <v>624</v>
      </c>
    </row>
    <row r="45" spans="1:5" ht="25.5">
      <c r="A45" s="35" t="s">
        <v>56</v>
      </c>
      <c r="E45" s="40" t="s">
        <v>8207</v>
      </c>
    </row>
    <row r="46" spans="1:5" ht="12.75">
      <c r="A46" t="s">
        <v>57</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220</v>
      </c>
      <c r="E8" s="30" t="s">
        <v>219</v>
      </c>
      <c r="J8" s="29">
        <f>0+J9+J22+J31+J44+J65+J78+J139+J160</f>
      </c>
      <c s="29">
        <f>0+K9+K22+K31+K44+K65+K78+K139+K160</f>
      </c>
      <c s="29">
        <f>0+L9+L22+L31+L44+L65+L78+L139+L160</f>
      </c>
      <c s="29">
        <f>0+M9+M22+M31+M44+M65+M78+M139+M160</f>
      </c>
    </row>
    <row r="9" spans="1:13" ht="12.75">
      <c r="A9" t="s">
        <v>47</v>
      </c>
      <c r="C9" s="31" t="s">
        <v>99</v>
      </c>
      <c r="E9" s="33" t="s">
        <v>221</v>
      </c>
      <c r="J9" s="32">
        <f>0</f>
      </c>
      <c s="32">
        <f>0</f>
      </c>
      <c s="32">
        <f>0+L10+L14+L18</f>
      </c>
      <c s="32">
        <f>0+M10+M14+M18</f>
      </c>
    </row>
    <row r="10" spans="1:16" ht="25.5">
      <c r="A10" t="s">
        <v>50</v>
      </c>
      <c s="34" t="s">
        <v>172</v>
      </c>
      <c s="34" t="s">
        <v>157</v>
      </c>
      <c s="35" t="s">
        <v>5</v>
      </c>
      <c s="6" t="s">
        <v>158</v>
      </c>
      <c s="36" t="s">
        <v>85</v>
      </c>
      <c s="37">
        <v>1</v>
      </c>
      <c s="36">
        <v>0</v>
      </c>
      <c s="36">
        <f>ROUND(G10*H10,6)</f>
      </c>
      <c r="L10" s="38">
        <v>0</v>
      </c>
      <c s="32">
        <f>ROUND(ROUND(L10,2)*ROUND(G10,3),2)</f>
      </c>
      <c s="36" t="s">
        <v>54</v>
      </c>
      <c>
        <f>(M10*21)/100</f>
      </c>
      <c t="s">
        <v>28</v>
      </c>
    </row>
    <row r="11" spans="1:5" ht="25.5">
      <c r="A11" s="35" t="s">
        <v>55</v>
      </c>
      <c r="E11" s="39" t="s">
        <v>158</v>
      </c>
    </row>
    <row r="12" spans="1:5" ht="12.75">
      <c r="A12" s="35" t="s">
        <v>56</v>
      </c>
      <c r="E12" s="40" t="s">
        <v>222</v>
      </c>
    </row>
    <row r="13" spans="1:5" ht="12.75">
      <c r="A13" t="s">
        <v>57</v>
      </c>
      <c r="E13" s="39" t="s">
        <v>5</v>
      </c>
    </row>
    <row r="14" spans="1:16" ht="38.25">
      <c r="A14" t="s">
        <v>50</v>
      </c>
      <c s="34" t="s">
        <v>175</v>
      </c>
      <c s="34" t="s">
        <v>160</v>
      </c>
      <c s="35" t="s">
        <v>5</v>
      </c>
      <c s="6" t="s">
        <v>161</v>
      </c>
      <c s="36" t="s">
        <v>85</v>
      </c>
      <c s="37">
        <v>5</v>
      </c>
      <c s="36">
        <v>0</v>
      </c>
      <c s="36">
        <f>ROUND(G14*H14,6)</f>
      </c>
      <c r="L14" s="38">
        <v>0</v>
      </c>
      <c s="32">
        <f>ROUND(ROUND(L14,2)*ROUND(G14,3),2)</f>
      </c>
      <c s="36" t="s">
        <v>54</v>
      </c>
      <c>
        <f>(M14*21)/100</f>
      </c>
      <c t="s">
        <v>28</v>
      </c>
    </row>
    <row r="15" spans="1:5" ht="38.25">
      <c r="A15" s="35" t="s">
        <v>55</v>
      </c>
      <c r="E15" s="39" t="s">
        <v>161</v>
      </c>
    </row>
    <row r="16" spans="1:5" ht="12.75">
      <c r="A16" s="35" t="s">
        <v>56</v>
      </c>
      <c r="E16" s="40" t="s">
        <v>223</v>
      </c>
    </row>
    <row r="17" spans="1:5" ht="12.75">
      <c r="A17" t="s">
        <v>57</v>
      </c>
      <c r="E17" s="39" t="s">
        <v>5</v>
      </c>
    </row>
    <row r="18" spans="1:16" ht="25.5">
      <c r="A18" t="s">
        <v>50</v>
      </c>
      <c s="34" t="s">
        <v>180</v>
      </c>
      <c s="34" t="s">
        <v>163</v>
      </c>
      <c s="35" t="s">
        <v>5</v>
      </c>
      <c s="6" t="s">
        <v>164</v>
      </c>
      <c s="36" t="s">
        <v>85</v>
      </c>
      <c s="37">
        <v>1</v>
      </c>
      <c s="36">
        <v>0</v>
      </c>
      <c s="36">
        <f>ROUND(G18*H18,6)</f>
      </c>
      <c r="L18" s="38">
        <v>0</v>
      </c>
      <c s="32">
        <f>ROUND(ROUND(L18,2)*ROUND(G18,3),2)</f>
      </c>
      <c s="36" t="s">
        <v>54</v>
      </c>
      <c>
        <f>(M18*21)/100</f>
      </c>
      <c t="s">
        <v>28</v>
      </c>
    </row>
    <row r="19" spans="1:5" ht="25.5">
      <c r="A19" s="35" t="s">
        <v>55</v>
      </c>
      <c r="E19" s="39" t="s">
        <v>164</v>
      </c>
    </row>
    <row r="20" spans="1:5" ht="12.75">
      <c r="A20" s="35" t="s">
        <v>56</v>
      </c>
      <c r="E20" s="40" t="s">
        <v>222</v>
      </c>
    </row>
    <row r="21" spans="1:5" ht="12.75">
      <c r="A21" t="s">
        <v>57</v>
      </c>
      <c r="E21" s="39" t="s">
        <v>5</v>
      </c>
    </row>
    <row r="22" spans="1:13" ht="12.75">
      <c r="A22" t="s">
        <v>47</v>
      </c>
      <c r="C22" s="31" t="s">
        <v>224</v>
      </c>
      <c r="E22" s="33" t="s">
        <v>225</v>
      </c>
      <c r="J22" s="32">
        <f>0</f>
      </c>
      <c s="32">
        <f>0</f>
      </c>
      <c s="32">
        <f>0+L23+L27</f>
      </c>
      <c s="32">
        <f>0+M23+M27</f>
      </c>
    </row>
    <row r="23" spans="1:16" ht="25.5">
      <c r="A23" t="s">
        <v>50</v>
      </c>
      <c s="34" t="s">
        <v>48</v>
      </c>
      <c s="34" t="s">
        <v>226</v>
      </c>
      <c s="35" t="s">
        <v>5</v>
      </c>
      <c s="6" t="s">
        <v>227</v>
      </c>
      <c s="36" t="s">
        <v>228</v>
      </c>
      <c s="37">
        <v>4</v>
      </c>
      <c s="36">
        <v>0</v>
      </c>
      <c s="36">
        <f>ROUND(G23*H23,6)</f>
      </c>
      <c r="L23" s="38">
        <v>0</v>
      </c>
      <c s="32">
        <f>ROUND(ROUND(L23,2)*ROUND(G23,3),2)</f>
      </c>
      <c s="36" t="s">
        <v>54</v>
      </c>
      <c>
        <f>(M23*21)/100</f>
      </c>
      <c t="s">
        <v>28</v>
      </c>
    </row>
    <row r="24" spans="1:5" ht="25.5">
      <c r="A24" s="35" t="s">
        <v>55</v>
      </c>
      <c r="E24" s="39" t="s">
        <v>227</v>
      </c>
    </row>
    <row r="25" spans="1:5" ht="12.75">
      <c r="A25" s="35" t="s">
        <v>56</v>
      </c>
      <c r="E25" s="40" t="s">
        <v>5</v>
      </c>
    </row>
    <row r="26" spans="1:5" ht="12.75">
      <c r="A26" t="s">
        <v>57</v>
      </c>
      <c r="E26" s="39" t="s">
        <v>5</v>
      </c>
    </row>
    <row r="27" spans="1:16" ht="12.75">
      <c r="A27" t="s">
        <v>50</v>
      </c>
      <c s="34" t="s">
        <v>28</v>
      </c>
      <c s="34" t="s">
        <v>229</v>
      </c>
      <c s="35" t="s">
        <v>5</v>
      </c>
      <c s="6" t="s">
        <v>230</v>
      </c>
      <c s="36" t="s">
        <v>78</v>
      </c>
      <c s="37">
        <v>1</v>
      </c>
      <c s="36">
        <v>0</v>
      </c>
      <c s="36">
        <f>ROUND(G27*H27,6)</f>
      </c>
      <c r="L27" s="38">
        <v>0</v>
      </c>
      <c s="32">
        <f>ROUND(ROUND(L27,2)*ROUND(G27,3),2)</f>
      </c>
      <c s="36" t="s">
        <v>54</v>
      </c>
      <c>
        <f>(M27*21)/100</f>
      </c>
      <c t="s">
        <v>28</v>
      </c>
    </row>
    <row r="28" spans="1:5" ht="12.75">
      <c r="A28" s="35" t="s">
        <v>55</v>
      </c>
      <c r="E28" s="39" t="s">
        <v>230</v>
      </c>
    </row>
    <row r="29" spans="1:5" ht="12.75">
      <c r="A29" s="35" t="s">
        <v>56</v>
      </c>
      <c r="E29" s="40" t="s">
        <v>5</v>
      </c>
    </row>
    <row r="30" spans="1:5" ht="12.75">
      <c r="A30" t="s">
        <v>57</v>
      </c>
      <c r="E30" s="39" t="s">
        <v>5</v>
      </c>
    </row>
    <row r="31" spans="1:13" ht="12.75">
      <c r="A31" t="s">
        <v>47</v>
      </c>
      <c r="C31" s="31" t="s">
        <v>231</v>
      </c>
      <c r="E31" s="33" t="s">
        <v>232</v>
      </c>
      <c r="J31" s="32">
        <f>0</f>
      </c>
      <c s="32">
        <f>0</f>
      </c>
      <c s="32">
        <f>0+L32+L36+L40</f>
      </c>
      <c s="32">
        <f>0+M32+M36+M40</f>
      </c>
    </row>
    <row r="32" spans="1:16" ht="12.75">
      <c r="A32" t="s">
        <v>50</v>
      </c>
      <c s="34" t="s">
        <v>63</v>
      </c>
      <c s="34" t="s">
        <v>233</v>
      </c>
      <c s="35" t="s">
        <v>5</v>
      </c>
      <c s="6" t="s">
        <v>234</v>
      </c>
      <c s="36" t="s">
        <v>78</v>
      </c>
      <c s="37">
        <v>1</v>
      </c>
      <c s="36">
        <v>0</v>
      </c>
      <c s="36">
        <f>ROUND(G32*H32,6)</f>
      </c>
      <c r="L32" s="38">
        <v>0</v>
      </c>
      <c s="32">
        <f>ROUND(ROUND(L32,2)*ROUND(G32,3),2)</f>
      </c>
      <c s="36" t="s">
        <v>54</v>
      </c>
      <c>
        <f>(M32*21)/100</f>
      </c>
      <c t="s">
        <v>28</v>
      </c>
    </row>
    <row r="33" spans="1:5" ht="12.75">
      <c r="A33" s="35" t="s">
        <v>55</v>
      </c>
      <c r="E33" s="39" t="s">
        <v>234</v>
      </c>
    </row>
    <row r="34" spans="1:5" ht="12.75">
      <c r="A34" s="35" t="s">
        <v>56</v>
      </c>
      <c r="E34" s="40" t="s">
        <v>5</v>
      </c>
    </row>
    <row r="35" spans="1:5" ht="12.75">
      <c r="A35" t="s">
        <v>57</v>
      </c>
      <c r="E35" s="39" t="s">
        <v>5</v>
      </c>
    </row>
    <row r="36" spans="1:16" ht="12.75">
      <c r="A36" t="s">
        <v>50</v>
      </c>
      <c s="34" t="s">
        <v>66</v>
      </c>
      <c s="34" t="s">
        <v>235</v>
      </c>
      <c s="35" t="s">
        <v>5</v>
      </c>
      <c s="6" t="s">
        <v>236</v>
      </c>
      <c s="36" t="s">
        <v>228</v>
      </c>
      <c s="37">
        <v>4</v>
      </c>
      <c s="36">
        <v>0</v>
      </c>
      <c s="36">
        <f>ROUND(G36*H36,6)</f>
      </c>
      <c r="L36" s="38">
        <v>0</v>
      </c>
      <c s="32">
        <f>ROUND(ROUND(L36,2)*ROUND(G36,3),2)</f>
      </c>
      <c s="36" t="s">
        <v>98</v>
      </c>
      <c>
        <f>(M36*21)/100</f>
      </c>
      <c t="s">
        <v>28</v>
      </c>
    </row>
    <row r="37" spans="1:5" ht="12.75">
      <c r="A37" s="35" t="s">
        <v>55</v>
      </c>
      <c r="E37" s="39" t="s">
        <v>236</v>
      </c>
    </row>
    <row r="38" spans="1:5" ht="12.75">
      <c r="A38" s="35" t="s">
        <v>56</v>
      </c>
      <c r="E38" s="40" t="s">
        <v>5</v>
      </c>
    </row>
    <row r="39" spans="1:5" ht="12.75">
      <c r="A39" t="s">
        <v>57</v>
      </c>
      <c r="E39" s="39" t="s">
        <v>5</v>
      </c>
    </row>
    <row r="40" spans="1:16" ht="12.75">
      <c r="A40" t="s">
        <v>50</v>
      </c>
      <c s="34" t="s">
        <v>27</v>
      </c>
      <c s="34" t="s">
        <v>237</v>
      </c>
      <c s="35" t="s">
        <v>5</v>
      </c>
      <c s="6" t="s">
        <v>238</v>
      </c>
      <c s="36" t="s">
        <v>228</v>
      </c>
      <c s="37">
        <v>6</v>
      </c>
      <c s="36">
        <v>0</v>
      </c>
      <c s="36">
        <f>ROUND(G40*H40,6)</f>
      </c>
      <c r="L40" s="38">
        <v>0</v>
      </c>
      <c s="32">
        <f>ROUND(ROUND(L40,2)*ROUND(G40,3),2)</f>
      </c>
      <c s="36" t="s">
        <v>98</v>
      </c>
      <c>
        <f>(M40*21)/100</f>
      </c>
      <c t="s">
        <v>28</v>
      </c>
    </row>
    <row r="41" spans="1:5" ht="12.75">
      <c r="A41" s="35" t="s">
        <v>55</v>
      </c>
      <c r="E41" s="39" t="s">
        <v>238</v>
      </c>
    </row>
    <row r="42" spans="1:5" ht="12.75">
      <c r="A42" s="35" t="s">
        <v>56</v>
      </c>
      <c r="E42" s="40" t="s">
        <v>5</v>
      </c>
    </row>
    <row r="43" spans="1:5" ht="12.75">
      <c r="A43" t="s">
        <v>57</v>
      </c>
      <c r="E43" s="39" t="s">
        <v>5</v>
      </c>
    </row>
    <row r="44" spans="1:13" ht="12.75">
      <c r="A44" t="s">
        <v>47</v>
      </c>
      <c r="C44" s="31" t="s">
        <v>239</v>
      </c>
      <c r="E44" s="33" t="s">
        <v>240</v>
      </c>
      <c r="J44" s="32">
        <f>0</f>
      </c>
      <c s="32">
        <f>0</f>
      </c>
      <c s="32">
        <f>0+L45+L49+L53+L57+L61</f>
      </c>
      <c s="32">
        <f>0+M45+M49+M53+M57+M61</f>
      </c>
    </row>
    <row r="45" spans="1:16" ht="25.5">
      <c r="A45" t="s">
        <v>50</v>
      </c>
      <c s="34" t="s">
        <v>75</v>
      </c>
      <c s="34" t="s">
        <v>241</v>
      </c>
      <c s="35" t="s">
        <v>5</v>
      </c>
      <c s="6" t="s">
        <v>242</v>
      </c>
      <c s="36" t="s">
        <v>228</v>
      </c>
      <c s="37">
        <v>2</v>
      </c>
      <c s="36">
        <v>0</v>
      </c>
      <c s="36">
        <f>ROUND(G45*H45,6)</f>
      </c>
      <c r="L45" s="38">
        <v>0</v>
      </c>
      <c s="32">
        <f>ROUND(ROUND(L45,2)*ROUND(G45,3),2)</f>
      </c>
      <c s="36" t="s">
        <v>54</v>
      </c>
      <c>
        <f>(M45*21)/100</f>
      </c>
      <c t="s">
        <v>28</v>
      </c>
    </row>
    <row r="46" spans="1:5" ht="25.5">
      <c r="A46" s="35" t="s">
        <v>55</v>
      </c>
      <c r="E46" s="39" t="s">
        <v>242</v>
      </c>
    </row>
    <row r="47" spans="1:5" ht="12.75">
      <c r="A47" s="35" t="s">
        <v>56</v>
      </c>
      <c r="E47" s="40" t="s">
        <v>5</v>
      </c>
    </row>
    <row r="48" spans="1:5" ht="12.75">
      <c r="A48" t="s">
        <v>57</v>
      </c>
      <c r="E48" s="39" t="s">
        <v>5</v>
      </c>
    </row>
    <row r="49" spans="1:16" ht="12.75">
      <c r="A49" t="s">
        <v>50</v>
      </c>
      <c s="34" t="s">
        <v>79</v>
      </c>
      <c s="34" t="s">
        <v>243</v>
      </c>
      <c s="35" t="s">
        <v>5</v>
      </c>
      <c s="6" t="s">
        <v>244</v>
      </c>
      <c s="36" t="s">
        <v>78</v>
      </c>
      <c s="37">
        <v>1</v>
      </c>
      <c s="36">
        <v>0</v>
      </c>
      <c s="36">
        <f>ROUND(G49*H49,6)</f>
      </c>
      <c r="L49" s="38">
        <v>0</v>
      </c>
      <c s="32">
        <f>ROUND(ROUND(L49,2)*ROUND(G49,3),2)</f>
      </c>
      <c s="36" t="s">
        <v>54</v>
      </c>
      <c>
        <f>(M49*21)/100</f>
      </c>
      <c t="s">
        <v>28</v>
      </c>
    </row>
    <row r="50" spans="1:5" ht="12.75">
      <c r="A50" s="35" t="s">
        <v>55</v>
      </c>
      <c r="E50" s="39" t="s">
        <v>244</v>
      </c>
    </row>
    <row r="51" spans="1:5" ht="12.75">
      <c r="A51" s="35" t="s">
        <v>56</v>
      </c>
      <c r="E51" s="40" t="s">
        <v>5</v>
      </c>
    </row>
    <row r="52" spans="1:5" ht="12.75">
      <c r="A52" t="s">
        <v>57</v>
      </c>
      <c r="E52" s="39" t="s">
        <v>5</v>
      </c>
    </row>
    <row r="53" spans="1:16" ht="12.75">
      <c r="A53" t="s">
        <v>50</v>
      </c>
      <c s="34" t="s">
        <v>82</v>
      </c>
      <c s="34" t="s">
        <v>245</v>
      </c>
      <c s="35" t="s">
        <v>5</v>
      </c>
      <c s="6" t="s">
        <v>246</v>
      </c>
      <c s="36" t="s">
        <v>78</v>
      </c>
      <c s="37">
        <v>25</v>
      </c>
      <c s="36">
        <v>0</v>
      </c>
      <c s="36">
        <f>ROUND(G53*H53,6)</f>
      </c>
      <c r="L53" s="38">
        <v>0</v>
      </c>
      <c s="32">
        <f>ROUND(ROUND(L53,2)*ROUND(G53,3),2)</f>
      </c>
      <c s="36" t="s">
        <v>98</v>
      </c>
      <c>
        <f>(M53*21)/100</f>
      </c>
      <c t="s">
        <v>28</v>
      </c>
    </row>
    <row r="54" spans="1:5" ht="12.75">
      <c r="A54" s="35" t="s">
        <v>55</v>
      </c>
      <c r="E54" s="39" t="s">
        <v>246</v>
      </c>
    </row>
    <row r="55" spans="1:5" ht="12.75">
      <c r="A55" s="35" t="s">
        <v>56</v>
      </c>
      <c r="E55" s="40" t="s">
        <v>5</v>
      </c>
    </row>
    <row r="56" spans="1:5" ht="12.75">
      <c r="A56" t="s">
        <v>57</v>
      </c>
      <c r="E56" s="39" t="s">
        <v>5</v>
      </c>
    </row>
    <row r="57" spans="1:16" ht="12.75">
      <c r="A57" t="s">
        <v>50</v>
      </c>
      <c s="34" t="s">
        <v>86</v>
      </c>
      <c s="34" t="s">
        <v>247</v>
      </c>
      <c s="35" t="s">
        <v>5</v>
      </c>
      <c s="6" t="s">
        <v>248</v>
      </c>
      <c s="36" t="s">
        <v>228</v>
      </c>
      <c s="37">
        <v>6</v>
      </c>
      <c s="36">
        <v>0</v>
      </c>
      <c s="36">
        <f>ROUND(G57*H57,6)</f>
      </c>
      <c r="L57" s="38">
        <v>0</v>
      </c>
      <c s="32">
        <f>ROUND(ROUND(L57,2)*ROUND(G57,3),2)</f>
      </c>
      <c s="36" t="s">
        <v>98</v>
      </c>
      <c>
        <f>(M57*21)/100</f>
      </c>
      <c t="s">
        <v>28</v>
      </c>
    </row>
    <row r="58" spans="1:5" ht="12.75">
      <c r="A58" s="35" t="s">
        <v>55</v>
      </c>
      <c r="E58" s="39" t="s">
        <v>248</v>
      </c>
    </row>
    <row r="59" spans="1:5" ht="12.75">
      <c r="A59" s="35" t="s">
        <v>56</v>
      </c>
      <c r="E59" s="40" t="s">
        <v>5</v>
      </c>
    </row>
    <row r="60" spans="1:5" ht="12.75">
      <c r="A60" t="s">
        <v>57</v>
      </c>
      <c r="E60" s="39" t="s">
        <v>5</v>
      </c>
    </row>
    <row r="61" spans="1:16" ht="12.75">
      <c r="A61" t="s">
        <v>50</v>
      </c>
      <c s="34" t="s">
        <v>89</v>
      </c>
      <c s="34" t="s">
        <v>249</v>
      </c>
      <c s="35" t="s">
        <v>5</v>
      </c>
      <c s="6" t="s">
        <v>250</v>
      </c>
      <c s="36" t="s">
        <v>228</v>
      </c>
      <c s="37">
        <v>8</v>
      </c>
      <c s="36">
        <v>0</v>
      </c>
      <c s="36">
        <f>ROUND(G61*H61,6)</f>
      </c>
      <c r="L61" s="38">
        <v>0</v>
      </c>
      <c s="32">
        <f>ROUND(ROUND(L61,2)*ROUND(G61,3),2)</f>
      </c>
      <c s="36" t="s">
        <v>98</v>
      </c>
      <c>
        <f>(M61*21)/100</f>
      </c>
      <c t="s">
        <v>28</v>
      </c>
    </row>
    <row r="62" spans="1:5" ht="12.75">
      <c r="A62" s="35" t="s">
        <v>55</v>
      </c>
      <c r="E62" s="39" t="s">
        <v>250</v>
      </c>
    </row>
    <row r="63" spans="1:5" ht="12.75">
      <c r="A63" s="35" t="s">
        <v>56</v>
      </c>
      <c r="E63" s="40" t="s">
        <v>5</v>
      </c>
    </row>
    <row r="64" spans="1:5" ht="12.75">
      <c r="A64" t="s">
        <v>57</v>
      </c>
      <c r="E64" s="39" t="s">
        <v>5</v>
      </c>
    </row>
    <row r="65" spans="1:13" ht="12.75">
      <c r="A65" t="s">
        <v>47</v>
      </c>
      <c r="C65" s="31" t="s">
        <v>251</v>
      </c>
      <c r="E65" s="33" t="s">
        <v>252</v>
      </c>
      <c r="J65" s="32">
        <f>0</f>
      </c>
      <c s="32">
        <f>0</f>
      </c>
      <c s="32">
        <f>0+L66+L70+L74</f>
      </c>
      <c s="32">
        <f>0+M66+M70+M74</f>
      </c>
    </row>
    <row r="66" spans="1:16" ht="25.5">
      <c r="A66" t="s">
        <v>50</v>
      </c>
      <c s="34" t="s">
        <v>92</v>
      </c>
      <c s="34" t="s">
        <v>253</v>
      </c>
      <c s="35" t="s">
        <v>5</v>
      </c>
      <c s="6" t="s">
        <v>254</v>
      </c>
      <c s="36" t="s">
        <v>228</v>
      </c>
      <c s="37">
        <v>4</v>
      </c>
      <c s="36">
        <v>0</v>
      </c>
      <c s="36">
        <f>ROUND(G66*H66,6)</f>
      </c>
      <c r="L66" s="38">
        <v>0</v>
      </c>
      <c s="32">
        <f>ROUND(ROUND(L66,2)*ROUND(G66,3),2)</f>
      </c>
      <c s="36" t="s">
        <v>54</v>
      </c>
      <c>
        <f>(M66*21)/100</f>
      </c>
      <c t="s">
        <v>28</v>
      </c>
    </row>
    <row r="67" spans="1:5" ht="25.5">
      <c r="A67" s="35" t="s">
        <v>55</v>
      </c>
      <c r="E67" s="39" t="s">
        <v>254</v>
      </c>
    </row>
    <row r="68" spans="1:5" ht="12.75">
      <c r="A68" s="35" t="s">
        <v>56</v>
      </c>
      <c r="E68" s="40" t="s">
        <v>5</v>
      </c>
    </row>
    <row r="69" spans="1:5" ht="12.75">
      <c r="A69" t="s">
        <v>57</v>
      </c>
      <c r="E69" s="39" t="s">
        <v>5</v>
      </c>
    </row>
    <row r="70" spans="1:16" ht="12.75">
      <c r="A70" t="s">
        <v>50</v>
      </c>
      <c s="34" t="s">
        <v>95</v>
      </c>
      <c s="34" t="s">
        <v>255</v>
      </c>
      <c s="35" t="s">
        <v>5</v>
      </c>
      <c s="6" t="s">
        <v>256</v>
      </c>
      <c s="36" t="s">
        <v>257</v>
      </c>
      <c s="37">
        <v>1</v>
      </c>
      <c s="36">
        <v>0</v>
      </c>
      <c s="36">
        <f>ROUND(G70*H70,6)</f>
      </c>
      <c r="L70" s="38">
        <v>0</v>
      </c>
      <c s="32">
        <f>ROUND(ROUND(L70,2)*ROUND(G70,3),2)</f>
      </c>
      <c s="36" t="s">
        <v>98</v>
      </c>
      <c>
        <f>(M70*21)/100</f>
      </c>
      <c t="s">
        <v>28</v>
      </c>
    </row>
    <row r="71" spans="1:5" ht="12.75">
      <c r="A71" s="35" t="s">
        <v>55</v>
      </c>
      <c r="E71" s="39" t="s">
        <v>256</v>
      </c>
    </row>
    <row r="72" spans="1:5" ht="12.75">
      <c r="A72" s="35" t="s">
        <v>56</v>
      </c>
      <c r="E72" s="40" t="s">
        <v>5</v>
      </c>
    </row>
    <row r="73" spans="1:5" ht="12.75">
      <c r="A73" t="s">
        <v>57</v>
      </c>
      <c r="E73" s="39" t="s">
        <v>5</v>
      </c>
    </row>
    <row r="74" spans="1:16" ht="12.75">
      <c r="A74" t="s">
        <v>50</v>
      </c>
      <c s="34" t="s">
        <v>101</v>
      </c>
      <c s="34" t="s">
        <v>258</v>
      </c>
      <c s="35" t="s">
        <v>5</v>
      </c>
      <c s="6" t="s">
        <v>259</v>
      </c>
      <c s="36" t="s">
        <v>78</v>
      </c>
      <c s="37">
        <v>2</v>
      </c>
      <c s="36">
        <v>0</v>
      </c>
      <c s="36">
        <f>ROUND(G74*H74,6)</f>
      </c>
      <c r="L74" s="38">
        <v>0</v>
      </c>
      <c s="32">
        <f>ROUND(ROUND(L74,2)*ROUND(G74,3),2)</f>
      </c>
      <c s="36" t="s">
        <v>54</v>
      </c>
      <c>
        <f>(M74*21)/100</f>
      </c>
      <c t="s">
        <v>28</v>
      </c>
    </row>
    <row r="75" spans="1:5" ht="12.75">
      <c r="A75" s="35" t="s">
        <v>55</v>
      </c>
      <c r="E75" s="39" t="s">
        <v>259</v>
      </c>
    </row>
    <row r="76" spans="1:5" ht="12.75">
      <c r="A76" s="35" t="s">
        <v>56</v>
      </c>
      <c r="E76" s="40" t="s">
        <v>5</v>
      </c>
    </row>
    <row r="77" spans="1:5" ht="12.75">
      <c r="A77" t="s">
        <v>57</v>
      </c>
      <c r="E77" s="39" t="s">
        <v>5</v>
      </c>
    </row>
    <row r="78" spans="1:13" ht="12.75">
      <c r="A78" t="s">
        <v>47</v>
      </c>
      <c r="C78" s="31" t="s">
        <v>260</v>
      </c>
      <c r="E78" s="33" t="s">
        <v>261</v>
      </c>
      <c r="J78" s="32">
        <f>0</f>
      </c>
      <c s="32">
        <f>0</f>
      </c>
      <c s="32">
        <f>0+L79+L83+L87+L91+L95+L99+L103+L107+L111+L115+L119+L123+L127+L131+L135</f>
      </c>
      <c s="32">
        <f>0+M79+M83+M87+M91+M95+M99+M103+M107+M111+M115+M119+M123+M127+M131+M135</f>
      </c>
    </row>
    <row r="79" spans="1:16" ht="12.75">
      <c r="A79" t="s">
        <v>50</v>
      </c>
      <c s="34" t="s">
        <v>104</v>
      </c>
      <c s="34" t="s">
        <v>262</v>
      </c>
      <c s="35" t="s">
        <v>5</v>
      </c>
      <c s="6" t="s">
        <v>263</v>
      </c>
      <c s="36" t="s">
        <v>78</v>
      </c>
      <c s="37">
        <v>130</v>
      </c>
      <c s="36">
        <v>0</v>
      </c>
      <c s="36">
        <f>ROUND(G79*H79,6)</f>
      </c>
      <c r="L79" s="38">
        <v>0</v>
      </c>
      <c s="32">
        <f>ROUND(ROUND(L79,2)*ROUND(G79,3),2)</f>
      </c>
      <c s="36" t="s">
        <v>98</v>
      </c>
      <c>
        <f>(M79*21)/100</f>
      </c>
      <c t="s">
        <v>28</v>
      </c>
    </row>
    <row r="80" spans="1:5" ht="12.75">
      <c r="A80" s="35" t="s">
        <v>55</v>
      </c>
      <c r="E80" s="39" t="s">
        <v>263</v>
      </c>
    </row>
    <row r="81" spans="1:5" ht="12.75">
      <c r="A81" s="35" t="s">
        <v>56</v>
      </c>
      <c r="E81" s="40" t="s">
        <v>5</v>
      </c>
    </row>
    <row r="82" spans="1:5" ht="12.75">
      <c r="A82" t="s">
        <v>57</v>
      </c>
      <c r="E82" s="39" t="s">
        <v>5</v>
      </c>
    </row>
    <row r="83" spans="1:16" ht="12.75">
      <c r="A83" t="s">
        <v>50</v>
      </c>
      <c s="34" t="s">
        <v>109</v>
      </c>
      <c s="34" t="s">
        <v>264</v>
      </c>
      <c s="35" t="s">
        <v>5</v>
      </c>
      <c s="6" t="s">
        <v>265</v>
      </c>
      <c s="36" t="s">
        <v>78</v>
      </c>
      <c s="37">
        <v>130</v>
      </c>
      <c s="36">
        <v>0</v>
      </c>
      <c s="36">
        <f>ROUND(G83*H83,6)</f>
      </c>
      <c r="L83" s="38">
        <v>0</v>
      </c>
      <c s="32">
        <f>ROUND(ROUND(L83,2)*ROUND(G83,3),2)</f>
      </c>
      <c s="36" t="s">
        <v>98</v>
      </c>
      <c>
        <f>(M83*21)/100</f>
      </c>
      <c t="s">
        <v>28</v>
      </c>
    </row>
    <row r="84" spans="1:5" ht="12.75">
      <c r="A84" s="35" t="s">
        <v>55</v>
      </c>
      <c r="E84" s="39" t="s">
        <v>265</v>
      </c>
    </row>
    <row r="85" spans="1:5" ht="12.75">
      <c r="A85" s="35" t="s">
        <v>56</v>
      </c>
      <c r="E85" s="40" t="s">
        <v>5</v>
      </c>
    </row>
    <row r="86" spans="1:5" ht="12.75">
      <c r="A86" t="s">
        <v>57</v>
      </c>
      <c r="E86" s="39" t="s">
        <v>5</v>
      </c>
    </row>
    <row r="87" spans="1:16" ht="12.75">
      <c r="A87" t="s">
        <v>50</v>
      </c>
      <c s="34" t="s">
        <v>112</v>
      </c>
      <c s="34" t="s">
        <v>266</v>
      </c>
      <c s="35" t="s">
        <v>5</v>
      </c>
      <c s="6" t="s">
        <v>267</v>
      </c>
      <c s="36" t="s">
        <v>70</v>
      </c>
      <c s="37">
        <v>46</v>
      </c>
      <c s="36">
        <v>0</v>
      </c>
      <c s="36">
        <f>ROUND(G87*H87,6)</f>
      </c>
      <c r="L87" s="38">
        <v>0</v>
      </c>
      <c s="32">
        <f>ROUND(ROUND(L87,2)*ROUND(G87,3),2)</f>
      </c>
      <c s="36" t="s">
        <v>98</v>
      </c>
      <c>
        <f>(M87*21)/100</f>
      </c>
      <c t="s">
        <v>28</v>
      </c>
    </row>
    <row r="88" spans="1:5" ht="12.75">
      <c r="A88" s="35" t="s">
        <v>55</v>
      </c>
      <c r="E88" s="39" t="s">
        <v>267</v>
      </c>
    </row>
    <row r="89" spans="1:5" ht="12.75">
      <c r="A89" s="35" t="s">
        <v>56</v>
      </c>
      <c r="E89" s="40" t="s">
        <v>5</v>
      </c>
    </row>
    <row r="90" spans="1:5" ht="12.75">
      <c r="A90" t="s">
        <v>57</v>
      </c>
      <c r="E90" s="39" t="s">
        <v>5</v>
      </c>
    </row>
    <row r="91" spans="1:16" ht="12.75">
      <c r="A91" t="s">
        <v>50</v>
      </c>
      <c s="34" t="s">
        <v>115</v>
      </c>
      <c s="34" t="s">
        <v>268</v>
      </c>
      <c s="35" t="s">
        <v>5</v>
      </c>
      <c s="6" t="s">
        <v>269</v>
      </c>
      <c s="36" t="s">
        <v>70</v>
      </c>
      <c s="37">
        <v>130</v>
      </c>
      <c s="36">
        <v>0</v>
      </c>
      <c s="36">
        <f>ROUND(G91*H91,6)</f>
      </c>
      <c r="L91" s="38">
        <v>0</v>
      </c>
      <c s="32">
        <f>ROUND(ROUND(L91,2)*ROUND(G91,3),2)</f>
      </c>
      <c s="36" t="s">
        <v>98</v>
      </c>
      <c>
        <f>(M91*21)/100</f>
      </c>
      <c t="s">
        <v>28</v>
      </c>
    </row>
    <row r="92" spans="1:5" ht="12.75">
      <c r="A92" s="35" t="s">
        <v>55</v>
      </c>
      <c r="E92" s="39" t="s">
        <v>269</v>
      </c>
    </row>
    <row r="93" spans="1:5" ht="12.75">
      <c r="A93" s="35" t="s">
        <v>56</v>
      </c>
      <c r="E93" s="40" t="s">
        <v>5</v>
      </c>
    </row>
    <row r="94" spans="1:5" ht="12.75">
      <c r="A94" t="s">
        <v>57</v>
      </c>
      <c r="E94" s="39" t="s">
        <v>5</v>
      </c>
    </row>
    <row r="95" spans="1:16" ht="12.75">
      <c r="A95" t="s">
        <v>50</v>
      </c>
      <c s="34" t="s">
        <v>118</v>
      </c>
      <c s="34" t="s">
        <v>270</v>
      </c>
      <c s="35" t="s">
        <v>5</v>
      </c>
      <c s="6" t="s">
        <v>271</v>
      </c>
      <c s="36" t="s">
        <v>70</v>
      </c>
      <c s="37">
        <v>130</v>
      </c>
      <c s="36">
        <v>0</v>
      </c>
      <c s="36">
        <f>ROUND(G95*H95,6)</f>
      </c>
      <c r="L95" s="38">
        <v>0</v>
      </c>
      <c s="32">
        <f>ROUND(ROUND(L95,2)*ROUND(G95,3),2)</f>
      </c>
      <c s="36" t="s">
        <v>98</v>
      </c>
      <c>
        <f>(M95*21)/100</f>
      </c>
      <c t="s">
        <v>28</v>
      </c>
    </row>
    <row r="96" spans="1:5" ht="12.75">
      <c r="A96" s="35" t="s">
        <v>55</v>
      </c>
      <c r="E96" s="39" t="s">
        <v>271</v>
      </c>
    </row>
    <row r="97" spans="1:5" ht="12.75">
      <c r="A97" s="35" t="s">
        <v>56</v>
      </c>
      <c r="E97" s="40" t="s">
        <v>5</v>
      </c>
    </row>
    <row r="98" spans="1:5" ht="12.75">
      <c r="A98" t="s">
        <v>57</v>
      </c>
      <c r="E98" s="39" t="s">
        <v>5</v>
      </c>
    </row>
    <row r="99" spans="1:16" ht="12.75">
      <c r="A99" t="s">
        <v>50</v>
      </c>
      <c s="34" t="s">
        <v>121</v>
      </c>
      <c s="34" t="s">
        <v>272</v>
      </c>
      <c s="35" t="s">
        <v>5</v>
      </c>
      <c s="6" t="s">
        <v>273</v>
      </c>
      <c s="36" t="s">
        <v>70</v>
      </c>
      <c s="37">
        <v>46</v>
      </c>
      <c s="36">
        <v>0</v>
      </c>
      <c s="36">
        <f>ROUND(G99*H99,6)</f>
      </c>
      <c r="L99" s="38">
        <v>0</v>
      </c>
      <c s="32">
        <f>ROUND(ROUND(L99,2)*ROUND(G99,3),2)</f>
      </c>
      <c s="36" t="s">
        <v>98</v>
      </c>
      <c>
        <f>(M99*21)/100</f>
      </c>
      <c t="s">
        <v>28</v>
      </c>
    </row>
    <row r="100" spans="1:5" ht="12.75">
      <c r="A100" s="35" t="s">
        <v>55</v>
      </c>
      <c r="E100" s="39" t="s">
        <v>273</v>
      </c>
    </row>
    <row r="101" spans="1:5" ht="12.75">
      <c r="A101" s="35" t="s">
        <v>56</v>
      </c>
      <c r="E101" s="40" t="s">
        <v>5</v>
      </c>
    </row>
    <row r="102" spans="1:5" ht="12.75">
      <c r="A102" t="s">
        <v>57</v>
      </c>
      <c r="E102" s="39" t="s">
        <v>5</v>
      </c>
    </row>
    <row r="103" spans="1:16" ht="12.75">
      <c r="A103" t="s">
        <v>50</v>
      </c>
      <c s="34" t="s">
        <v>124</v>
      </c>
      <c s="34" t="s">
        <v>274</v>
      </c>
      <c s="35" t="s">
        <v>5</v>
      </c>
      <c s="6" t="s">
        <v>275</v>
      </c>
      <c s="36" t="s">
        <v>228</v>
      </c>
      <c s="37">
        <v>2</v>
      </c>
      <c s="36">
        <v>0</v>
      </c>
      <c s="36">
        <f>ROUND(G103*H103,6)</f>
      </c>
      <c r="L103" s="38">
        <v>0</v>
      </c>
      <c s="32">
        <f>ROUND(ROUND(L103,2)*ROUND(G103,3),2)</f>
      </c>
      <c s="36" t="s">
        <v>54</v>
      </c>
      <c>
        <f>(M103*21)/100</f>
      </c>
      <c t="s">
        <v>28</v>
      </c>
    </row>
    <row r="104" spans="1:5" ht="12.75">
      <c r="A104" s="35" t="s">
        <v>55</v>
      </c>
      <c r="E104" s="39" t="s">
        <v>275</v>
      </c>
    </row>
    <row r="105" spans="1:5" ht="12.75">
      <c r="A105" s="35" t="s">
        <v>56</v>
      </c>
      <c r="E105" s="40" t="s">
        <v>5</v>
      </c>
    </row>
    <row r="106" spans="1:5" ht="12.75">
      <c r="A106" t="s">
        <v>57</v>
      </c>
      <c r="E106" s="39" t="s">
        <v>5</v>
      </c>
    </row>
    <row r="107" spans="1:16" ht="12.75">
      <c r="A107" t="s">
        <v>50</v>
      </c>
      <c s="34" t="s">
        <v>127</v>
      </c>
      <c s="34" t="s">
        <v>276</v>
      </c>
      <c s="35" t="s">
        <v>5</v>
      </c>
      <c s="6" t="s">
        <v>277</v>
      </c>
      <c s="36" t="s">
        <v>228</v>
      </c>
      <c s="37">
        <v>2</v>
      </c>
      <c s="36">
        <v>0</v>
      </c>
      <c s="36">
        <f>ROUND(G107*H107,6)</f>
      </c>
      <c r="L107" s="38">
        <v>0</v>
      </c>
      <c s="32">
        <f>ROUND(ROUND(L107,2)*ROUND(G107,3),2)</f>
      </c>
      <c s="36" t="s">
        <v>98</v>
      </c>
      <c>
        <f>(M107*21)/100</f>
      </c>
      <c t="s">
        <v>28</v>
      </c>
    </row>
    <row r="108" spans="1:5" ht="12.75">
      <c r="A108" s="35" t="s">
        <v>55</v>
      </c>
      <c r="E108" s="39" t="s">
        <v>277</v>
      </c>
    </row>
    <row r="109" spans="1:5" ht="12.75">
      <c r="A109" s="35" t="s">
        <v>56</v>
      </c>
      <c r="E109" s="40" t="s">
        <v>5</v>
      </c>
    </row>
    <row r="110" spans="1:5" ht="12.75">
      <c r="A110" t="s">
        <v>57</v>
      </c>
      <c r="E110" s="39" t="s">
        <v>5</v>
      </c>
    </row>
    <row r="111" spans="1:16" ht="12.75">
      <c r="A111" t="s">
        <v>50</v>
      </c>
      <c s="34" t="s">
        <v>130</v>
      </c>
      <c s="34" t="s">
        <v>278</v>
      </c>
      <c s="35" t="s">
        <v>5</v>
      </c>
      <c s="6" t="s">
        <v>279</v>
      </c>
      <c s="36" t="s">
        <v>78</v>
      </c>
      <c s="37">
        <v>130</v>
      </c>
      <c s="36">
        <v>0</v>
      </c>
      <c s="36">
        <f>ROUND(G111*H111,6)</f>
      </c>
      <c r="L111" s="38">
        <v>0</v>
      </c>
      <c s="32">
        <f>ROUND(ROUND(L111,2)*ROUND(G111,3),2)</f>
      </c>
      <c s="36" t="s">
        <v>98</v>
      </c>
      <c>
        <f>(M111*21)/100</f>
      </c>
      <c t="s">
        <v>28</v>
      </c>
    </row>
    <row r="112" spans="1:5" ht="12.75">
      <c r="A112" s="35" t="s">
        <v>55</v>
      </c>
      <c r="E112" s="39" t="s">
        <v>279</v>
      </c>
    </row>
    <row r="113" spans="1:5" ht="12.75">
      <c r="A113" s="35" t="s">
        <v>56</v>
      </c>
      <c r="E113" s="40" t="s">
        <v>5</v>
      </c>
    </row>
    <row r="114" spans="1:5" ht="12.75">
      <c r="A114" t="s">
        <v>57</v>
      </c>
      <c r="E114" s="39" t="s">
        <v>5</v>
      </c>
    </row>
    <row r="115" spans="1:16" ht="12.75">
      <c r="A115" t="s">
        <v>50</v>
      </c>
      <c s="34" t="s">
        <v>135</v>
      </c>
      <c s="34" t="s">
        <v>280</v>
      </c>
      <c s="35" t="s">
        <v>5</v>
      </c>
      <c s="6" t="s">
        <v>281</v>
      </c>
      <c s="36" t="s">
        <v>78</v>
      </c>
      <c s="37">
        <v>2</v>
      </c>
      <c s="36">
        <v>0</v>
      </c>
      <c s="36">
        <f>ROUND(G115*H115,6)</f>
      </c>
      <c r="L115" s="38">
        <v>0</v>
      </c>
      <c s="32">
        <f>ROUND(ROUND(L115,2)*ROUND(G115,3),2)</f>
      </c>
      <c s="36" t="s">
        <v>98</v>
      </c>
      <c>
        <f>(M115*21)/100</f>
      </c>
      <c t="s">
        <v>28</v>
      </c>
    </row>
    <row r="116" spans="1:5" ht="12.75">
      <c r="A116" s="35" t="s">
        <v>55</v>
      </c>
      <c r="E116" s="39" t="s">
        <v>281</v>
      </c>
    </row>
    <row r="117" spans="1:5" ht="12.75">
      <c r="A117" s="35" t="s">
        <v>56</v>
      </c>
      <c r="E117" s="40" t="s">
        <v>5</v>
      </c>
    </row>
    <row r="118" spans="1:5" ht="12.75">
      <c r="A118" t="s">
        <v>57</v>
      </c>
      <c r="E118" s="39" t="s">
        <v>5</v>
      </c>
    </row>
    <row r="119" spans="1:16" ht="12.75">
      <c r="A119" t="s">
        <v>50</v>
      </c>
      <c s="34" t="s">
        <v>138</v>
      </c>
      <c s="34" t="s">
        <v>282</v>
      </c>
      <c s="35" t="s">
        <v>5</v>
      </c>
      <c s="6" t="s">
        <v>283</v>
      </c>
      <c s="36" t="s">
        <v>53</v>
      </c>
      <c s="37">
        <v>6.5</v>
      </c>
      <c s="36">
        <v>0</v>
      </c>
      <c s="36">
        <f>ROUND(G119*H119,6)</f>
      </c>
      <c r="L119" s="38">
        <v>0</v>
      </c>
      <c s="32">
        <f>ROUND(ROUND(L119,2)*ROUND(G119,3),2)</f>
      </c>
      <c s="36" t="s">
        <v>98</v>
      </c>
      <c>
        <f>(M119*21)/100</f>
      </c>
      <c t="s">
        <v>28</v>
      </c>
    </row>
    <row r="120" spans="1:5" ht="12.75">
      <c r="A120" s="35" t="s">
        <v>55</v>
      </c>
      <c r="E120" s="39" t="s">
        <v>283</v>
      </c>
    </row>
    <row r="121" spans="1:5" ht="12.75">
      <c r="A121" s="35" t="s">
        <v>56</v>
      </c>
      <c r="E121" s="40" t="s">
        <v>5</v>
      </c>
    </row>
    <row r="122" spans="1:5" ht="12.75">
      <c r="A122" t="s">
        <v>57</v>
      </c>
      <c r="E122" s="39" t="s">
        <v>5</v>
      </c>
    </row>
    <row r="123" spans="1:16" ht="12.75">
      <c r="A123" t="s">
        <v>50</v>
      </c>
      <c s="34" t="s">
        <v>141</v>
      </c>
      <c s="34" t="s">
        <v>284</v>
      </c>
      <c s="35" t="s">
        <v>5</v>
      </c>
      <c s="6" t="s">
        <v>285</v>
      </c>
      <c s="36" t="s">
        <v>78</v>
      </c>
      <c s="37">
        <v>300</v>
      </c>
      <c s="36">
        <v>0</v>
      </c>
      <c s="36">
        <f>ROUND(G123*H123,6)</f>
      </c>
      <c r="L123" s="38">
        <v>0</v>
      </c>
      <c s="32">
        <f>ROUND(ROUND(L123,2)*ROUND(G123,3),2)</f>
      </c>
      <c s="36" t="s">
        <v>98</v>
      </c>
      <c>
        <f>(M123*21)/100</f>
      </c>
      <c t="s">
        <v>28</v>
      </c>
    </row>
    <row r="124" spans="1:5" ht="12.75">
      <c r="A124" s="35" t="s">
        <v>55</v>
      </c>
      <c r="E124" s="39" t="s">
        <v>285</v>
      </c>
    </row>
    <row r="125" spans="1:5" ht="12.75">
      <c r="A125" s="35" t="s">
        <v>56</v>
      </c>
      <c r="E125" s="40" t="s">
        <v>5</v>
      </c>
    </row>
    <row r="126" spans="1:5" ht="12.75">
      <c r="A126" t="s">
        <v>57</v>
      </c>
      <c r="E126" s="39" t="s">
        <v>5</v>
      </c>
    </row>
    <row r="127" spans="1:16" ht="12.75">
      <c r="A127" t="s">
        <v>50</v>
      </c>
      <c s="34" t="s">
        <v>144</v>
      </c>
      <c s="34" t="s">
        <v>90</v>
      </c>
      <c s="35" t="s">
        <v>5</v>
      </c>
      <c s="6" t="s">
        <v>91</v>
      </c>
      <c s="36" t="s">
        <v>70</v>
      </c>
      <c s="37">
        <v>2</v>
      </c>
      <c s="36">
        <v>0</v>
      </c>
      <c s="36">
        <f>ROUND(G127*H127,6)</f>
      </c>
      <c r="L127" s="38">
        <v>0</v>
      </c>
      <c s="32">
        <f>ROUND(ROUND(L127,2)*ROUND(G127,3),2)</f>
      </c>
      <c s="36" t="s">
        <v>54</v>
      </c>
      <c>
        <f>(M127*21)/100</f>
      </c>
      <c t="s">
        <v>28</v>
      </c>
    </row>
    <row r="128" spans="1:5" ht="12.75">
      <c r="A128" s="35" t="s">
        <v>55</v>
      </c>
      <c r="E128" s="39" t="s">
        <v>91</v>
      </c>
    </row>
    <row r="129" spans="1:5" ht="12.75">
      <c r="A129" s="35" t="s">
        <v>56</v>
      </c>
      <c r="E129" s="40" t="s">
        <v>5</v>
      </c>
    </row>
    <row r="130" spans="1:5" ht="12.75">
      <c r="A130" t="s">
        <v>57</v>
      </c>
      <c r="E130" s="39" t="s">
        <v>5</v>
      </c>
    </row>
    <row r="131" spans="1:16" ht="12.75">
      <c r="A131" t="s">
        <v>50</v>
      </c>
      <c s="34" t="s">
        <v>149</v>
      </c>
      <c s="34" t="s">
        <v>286</v>
      </c>
      <c s="35" t="s">
        <v>5</v>
      </c>
      <c s="6" t="s">
        <v>246</v>
      </c>
      <c s="36" t="s">
        <v>78</v>
      </c>
      <c s="37">
        <v>500</v>
      </c>
      <c s="36">
        <v>0</v>
      </c>
      <c s="36">
        <f>ROUND(G131*H131,6)</f>
      </c>
      <c r="L131" s="38">
        <v>0</v>
      </c>
      <c s="32">
        <f>ROUND(ROUND(L131,2)*ROUND(G131,3),2)</f>
      </c>
      <c s="36" t="s">
        <v>98</v>
      </c>
      <c>
        <f>(M131*21)/100</f>
      </c>
      <c t="s">
        <v>28</v>
      </c>
    </row>
    <row r="132" spans="1:5" ht="12.75">
      <c r="A132" s="35" t="s">
        <v>55</v>
      </c>
      <c r="E132" s="39" t="s">
        <v>246</v>
      </c>
    </row>
    <row r="133" spans="1:5" ht="12.75">
      <c r="A133" s="35" t="s">
        <v>56</v>
      </c>
      <c r="E133" s="40" t="s">
        <v>5</v>
      </c>
    </row>
    <row r="134" spans="1:5" ht="12.75">
      <c r="A134" t="s">
        <v>57</v>
      </c>
      <c r="E134" s="39" t="s">
        <v>5</v>
      </c>
    </row>
    <row r="135" spans="1:16" ht="12.75">
      <c r="A135" t="s">
        <v>50</v>
      </c>
      <c s="34" t="s">
        <v>152</v>
      </c>
      <c s="34" t="s">
        <v>287</v>
      </c>
      <c s="35" t="s">
        <v>5</v>
      </c>
      <c s="6" t="s">
        <v>288</v>
      </c>
      <c s="36" t="s">
        <v>168</v>
      </c>
      <c s="37">
        <v>10</v>
      </c>
      <c s="36">
        <v>0</v>
      </c>
      <c s="36">
        <f>ROUND(G135*H135,6)</f>
      </c>
      <c r="L135" s="38">
        <v>0</v>
      </c>
      <c s="32">
        <f>ROUND(ROUND(L135,2)*ROUND(G135,3),2)</f>
      </c>
      <c s="36" t="s">
        <v>54</v>
      </c>
      <c>
        <f>(M135*21)/100</f>
      </c>
      <c t="s">
        <v>28</v>
      </c>
    </row>
    <row r="136" spans="1:5" ht="12.75">
      <c r="A136" s="35" t="s">
        <v>55</v>
      </c>
      <c r="E136" s="39" t="s">
        <v>288</v>
      </c>
    </row>
    <row r="137" spans="1:5" ht="12.75">
      <c r="A137" s="35" t="s">
        <v>56</v>
      </c>
      <c r="E137" s="40" t="s">
        <v>5</v>
      </c>
    </row>
    <row r="138" spans="1:5" ht="12.75">
      <c r="A138" t="s">
        <v>57</v>
      </c>
      <c r="E138" s="39" t="s">
        <v>5</v>
      </c>
    </row>
    <row r="139" spans="1:13" ht="12.75">
      <c r="A139" t="s">
        <v>47</v>
      </c>
      <c r="C139" s="31" t="s">
        <v>289</v>
      </c>
      <c r="E139" s="33" t="s">
        <v>290</v>
      </c>
      <c r="J139" s="32">
        <f>0</f>
      </c>
      <c s="32">
        <f>0</f>
      </c>
      <c s="32">
        <f>0+L140+L144+L148+L152+L156</f>
      </c>
      <c s="32">
        <f>0+M140+M144+M148+M152+M156</f>
      </c>
    </row>
    <row r="140" spans="1:16" ht="25.5">
      <c r="A140" t="s">
        <v>50</v>
      </c>
      <c s="34" t="s">
        <v>156</v>
      </c>
      <c s="34" t="s">
        <v>291</v>
      </c>
      <c s="35" t="s">
        <v>5</v>
      </c>
      <c s="6" t="s">
        <v>292</v>
      </c>
      <c s="36" t="s">
        <v>228</v>
      </c>
      <c s="37">
        <v>1</v>
      </c>
      <c s="36">
        <v>0</v>
      </c>
      <c s="36">
        <f>ROUND(G140*H140,6)</f>
      </c>
      <c r="L140" s="38">
        <v>0</v>
      </c>
      <c s="32">
        <f>ROUND(ROUND(L140,2)*ROUND(G140,3),2)</f>
      </c>
      <c s="36" t="s">
        <v>98</v>
      </c>
      <c>
        <f>(M140*21)/100</f>
      </c>
      <c t="s">
        <v>28</v>
      </c>
    </row>
    <row r="141" spans="1:5" ht="76.5">
      <c r="A141" s="35" t="s">
        <v>55</v>
      </c>
      <c r="E141" s="39" t="s">
        <v>293</v>
      </c>
    </row>
    <row r="142" spans="1:5" ht="12.75">
      <c r="A142" s="35" t="s">
        <v>56</v>
      </c>
      <c r="E142" s="40" t="s">
        <v>5</v>
      </c>
    </row>
    <row r="143" spans="1:5" ht="12.75">
      <c r="A143" t="s">
        <v>57</v>
      </c>
      <c r="E143" s="39" t="s">
        <v>5</v>
      </c>
    </row>
    <row r="144" spans="1:16" ht="25.5">
      <c r="A144" t="s">
        <v>50</v>
      </c>
      <c s="34" t="s">
        <v>159</v>
      </c>
      <c s="34" t="s">
        <v>294</v>
      </c>
      <c s="35" t="s">
        <v>5</v>
      </c>
      <c s="6" t="s">
        <v>295</v>
      </c>
      <c s="36" t="s">
        <v>228</v>
      </c>
      <c s="37">
        <v>2</v>
      </c>
      <c s="36">
        <v>0</v>
      </c>
      <c s="36">
        <f>ROUND(G144*H144,6)</f>
      </c>
      <c r="L144" s="38">
        <v>0</v>
      </c>
      <c s="32">
        <f>ROUND(ROUND(L144,2)*ROUND(G144,3),2)</f>
      </c>
      <c s="36" t="s">
        <v>98</v>
      </c>
      <c>
        <f>(M144*21)/100</f>
      </c>
      <c t="s">
        <v>28</v>
      </c>
    </row>
    <row r="145" spans="1:5" ht="38.25">
      <c r="A145" s="35" t="s">
        <v>55</v>
      </c>
      <c r="E145" s="39" t="s">
        <v>296</v>
      </c>
    </row>
    <row r="146" spans="1:5" ht="12.75">
      <c r="A146" s="35" t="s">
        <v>56</v>
      </c>
      <c r="E146" s="40" t="s">
        <v>5</v>
      </c>
    </row>
    <row r="147" spans="1:5" ht="12.75">
      <c r="A147" t="s">
        <v>57</v>
      </c>
      <c r="E147" s="39" t="s">
        <v>5</v>
      </c>
    </row>
    <row r="148" spans="1:16" ht="25.5">
      <c r="A148" t="s">
        <v>50</v>
      </c>
      <c s="34" t="s">
        <v>162</v>
      </c>
      <c s="34" t="s">
        <v>297</v>
      </c>
      <c s="35" t="s">
        <v>5</v>
      </c>
      <c s="6" t="s">
        <v>298</v>
      </c>
      <c s="36" t="s">
        <v>228</v>
      </c>
      <c s="37">
        <v>1</v>
      </c>
      <c s="36">
        <v>0</v>
      </c>
      <c s="36">
        <f>ROUND(G148*H148,6)</f>
      </c>
      <c r="L148" s="38">
        <v>0</v>
      </c>
      <c s="32">
        <f>ROUND(ROUND(L148,2)*ROUND(G148,3),2)</f>
      </c>
      <c s="36" t="s">
        <v>98</v>
      </c>
      <c>
        <f>(M148*21)/100</f>
      </c>
      <c t="s">
        <v>28</v>
      </c>
    </row>
    <row r="149" spans="1:5" ht="25.5">
      <c r="A149" s="35" t="s">
        <v>55</v>
      </c>
      <c r="E149" s="39" t="s">
        <v>298</v>
      </c>
    </row>
    <row r="150" spans="1:5" ht="12.75">
      <c r="A150" s="35" t="s">
        <v>56</v>
      </c>
      <c r="E150" s="40" t="s">
        <v>5</v>
      </c>
    </row>
    <row r="151" spans="1:5" ht="12.75">
      <c r="A151" t="s">
        <v>57</v>
      </c>
      <c r="E151" s="39" t="s">
        <v>5</v>
      </c>
    </row>
    <row r="152" spans="1:16" ht="25.5">
      <c r="A152" t="s">
        <v>50</v>
      </c>
      <c s="34" t="s">
        <v>165</v>
      </c>
      <c s="34" t="s">
        <v>299</v>
      </c>
      <c s="35" t="s">
        <v>5</v>
      </c>
      <c s="6" t="s">
        <v>300</v>
      </c>
      <c s="36" t="s">
        <v>228</v>
      </c>
      <c s="37">
        <v>2</v>
      </c>
      <c s="36">
        <v>0</v>
      </c>
      <c s="36">
        <f>ROUND(G152*H152,6)</f>
      </c>
      <c r="L152" s="38">
        <v>0</v>
      </c>
      <c s="32">
        <f>ROUND(ROUND(L152,2)*ROUND(G152,3),2)</f>
      </c>
      <c s="36" t="s">
        <v>98</v>
      </c>
      <c>
        <f>(M152*21)/100</f>
      </c>
      <c t="s">
        <v>28</v>
      </c>
    </row>
    <row r="153" spans="1:5" ht="25.5">
      <c r="A153" s="35" t="s">
        <v>55</v>
      </c>
      <c r="E153" s="39" t="s">
        <v>300</v>
      </c>
    </row>
    <row r="154" spans="1:5" ht="12.75">
      <c r="A154" s="35" t="s">
        <v>56</v>
      </c>
      <c r="E154" s="40" t="s">
        <v>5</v>
      </c>
    </row>
    <row r="155" spans="1:5" ht="12.75">
      <c r="A155" t="s">
        <v>57</v>
      </c>
      <c r="E155" s="39" t="s">
        <v>5</v>
      </c>
    </row>
    <row r="156" spans="1:16" ht="25.5">
      <c r="A156" t="s">
        <v>50</v>
      </c>
      <c s="34" t="s">
        <v>169</v>
      </c>
      <c s="34" t="s">
        <v>301</v>
      </c>
      <c s="35" t="s">
        <v>5</v>
      </c>
      <c s="6" t="s">
        <v>302</v>
      </c>
      <c s="36" t="s">
        <v>168</v>
      </c>
      <c s="37">
        <v>5</v>
      </c>
      <c s="36">
        <v>0</v>
      </c>
      <c s="36">
        <f>ROUND(G156*H156,6)</f>
      </c>
      <c r="L156" s="38">
        <v>0</v>
      </c>
      <c s="32">
        <f>ROUND(ROUND(L156,2)*ROUND(G156,3),2)</f>
      </c>
      <c s="36" t="s">
        <v>98</v>
      </c>
      <c>
        <f>(M156*21)/100</f>
      </c>
      <c t="s">
        <v>28</v>
      </c>
    </row>
    <row r="157" spans="1:5" ht="25.5">
      <c r="A157" s="35" t="s">
        <v>55</v>
      </c>
      <c r="E157" s="39" t="s">
        <v>302</v>
      </c>
    </row>
    <row r="158" spans="1:5" ht="12.75">
      <c r="A158" s="35" t="s">
        <v>56</v>
      </c>
      <c r="E158" s="40" t="s">
        <v>5</v>
      </c>
    </row>
    <row r="159" spans="1:5" ht="12.75">
      <c r="A159" t="s">
        <v>57</v>
      </c>
      <c r="E159" s="39" t="s">
        <v>5</v>
      </c>
    </row>
    <row r="160" spans="1:13" ht="12.75">
      <c r="A160" t="s">
        <v>47</v>
      </c>
      <c r="C160" s="31" t="s">
        <v>195</v>
      </c>
      <c r="E160" s="33" t="s">
        <v>196</v>
      </c>
      <c r="J160" s="32">
        <f>0</f>
      </c>
      <c s="32">
        <f>0</f>
      </c>
      <c s="32">
        <f>0+L161</f>
      </c>
      <c s="32">
        <f>0+M161</f>
      </c>
    </row>
    <row r="161" spans="1:16" ht="25.5">
      <c r="A161" t="s">
        <v>50</v>
      </c>
      <c s="34" t="s">
        <v>26</v>
      </c>
      <c s="34" t="s">
        <v>303</v>
      </c>
      <c s="35" t="s">
        <v>304</v>
      </c>
      <c s="6" t="s">
        <v>305</v>
      </c>
      <c s="36" t="s">
        <v>201</v>
      </c>
      <c s="37">
        <v>2.68</v>
      </c>
      <c s="36">
        <v>0</v>
      </c>
      <c s="36">
        <f>ROUND(G161*H161,6)</f>
      </c>
      <c r="L161" s="38">
        <v>0</v>
      </c>
      <c s="32">
        <f>ROUND(ROUND(L161,2)*ROUND(G161,3),2)</f>
      </c>
      <c s="36" t="s">
        <v>98</v>
      </c>
      <c>
        <f>(M161*21)/100</f>
      </c>
      <c t="s">
        <v>28</v>
      </c>
    </row>
    <row r="162" spans="1:5" ht="25.5">
      <c r="A162" s="35" t="s">
        <v>55</v>
      </c>
      <c r="E162" s="39" t="s">
        <v>306</v>
      </c>
    </row>
    <row r="163" spans="1:5" ht="12.75">
      <c r="A163" s="35" t="s">
        <v>56</v>
      </c>
      <c r="E163" s="40" t="s">
        <v>5</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8208</v>
      </c>
      <c s="41">
        <f>Rekapitulace!C45</f>
      </c>
      <c s="20" t="s">
        <v>0</v>
      </c>
      <c t="s">
        <v>23</v>
      </c>
      <c t="s">
        <v>28</v>
      </c>
    </row>
    <row r="4" spans="1:16" ht="32" customHeight="1">
      <c r="A4" s="24" t="s">
        <v>20</v>
      </c>
      <c s="25" t="s">
        <v>29</v>
      </c>
      <c s="27" t="s">
        <v>8208</v>
      </c>
      <c r="E4" s="26" t="s">
        <v>8209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8212</v>
      </c>
      <c r="E8" s="30" t="s">
        <v>8211</v>
      </c>
      <c r="J8" s="29">
        <f>0+J9+J26</f>
      </c>
      <c s="29">
        <f>0+K9+K26</f>
      </c>
      <c s="29">
        <f>0+L9+L26</f>
      </c>
      <c s="29">
        <f>0+M9+M26</f>
      </c>
    </row>
    <row r="9" spans="1:13" ht="12.75">
      <c r="A9" t="s">
        <v>47</v>
      </c>
      <c r="C9" s="31" t="s">
        <v>89</v>
      </c>
      <c r="E9" s="33" t="s">
        <v>936</v>
      </c>
      <c r="J9" s="32">
        <f>0</f>
      </c>
      <c s="32">
        <f>0</f>
      </c>
      <c s="32">
        <f>0+L10+L14+L18+L22</f>
      </c>
      <c s="32">
        <f>0+M10+M14+M18+M22</f>
      </c>
    </row>
    <row r="10" spans="1:16" ht="25.5">
      <c r="A10" t="s">
        <v>50</v>
      </c>
      <c s="34" t="s">
        <v>48</v>
      </c>
      <c s="34" t="s">
        <v>8213</v>
      </c>
      <c s="35" t="s">
        <v>5</v>
      </c>
      <c s="6" t="s">
        <v>8214</v>
      </c>
      <c s="36" t="s">
        <v>70</v>
      </c>
      <c s="37">
        <v>1500</v>
      </c>
      <c s="36">
        <v>0</v>
      </c>
      <c s="36">
        <f>ROUND(G10*H10,6)</f>
      </c>
      <c r="L10" s="38">
        <v>0</v>
      </c>
      <c s="32">
        <f>ROUND(ROUND(L10,2)*ROUND(G10,3),2)</f>
      </c>
      <c s="36" t="s">
        <v>316</v>
      </c>
      <c>
        <f>(M10*21)/100</f>
      </c>
      <c t="s">
        <v>28</v>
      </c>
    </row>
    <row r="11" spans="1:5" ht="25.5">
      <c r="A11" s="35" t="s">
        <v>55</v>
      </c>
      <c r="E11" s="39" t="s">
        <v>8214</v>
      </c>
    </row>
    <row r="12" spans="1:5" ht="25.5">
      <c r="A12" s="35" t="s">
        <v>56</v>
      </c>
      <c r="E12" s="40" t="s">
        <v>8215</v>
      </c>
    </row>
    <row r="13" spans="1:5" ht="12.75">
      <c r="A13" t="s">
        <v>57</v>
      </c>
      <c r="E13" s="39" t="s">
        <v>5</v>
      </c>
    </row>
    <row r="14" spans="1:16" ht="25.5">
      <c r="A14" t="s">
        <v>50</v>
      </c>
      <c s="34" t="s">
        <v>63</v>
      </c>
      <c s="34" t="s">
        <v>8216</v>
      </c>
      <c s="35" t="s">
        <v>5</v>
      </c>
      <c s="6" t="s">
        <v>8217</v>
      </c>
      <c s="36" t="s">
        <v>85</v>
      </c>
      <c s="37">
        <v>2</v>
      </c>
      <c s="36">
        <v>0</v>
      </c>
      <c s="36">
        <f>ROUND(G14*H14,6)</f>
      </c>
      <c r="L14" s="38">
        <v>0</v>
      </c>
      <c s="32">
        <f>ROUND(ROUND(L14,2)*ROUND(G14,3),2)</f>
      </c>
      <c s="36" t="s">
        <v>316</v>
      </c>
      <c>
        <f>(M14*21)/100</f>
      </c>
      <c t="s">
        <v>28</v>
      </c>
    </row>
    <row r="15" spans="1:5" ht="25.5">
      <c r="A15" s="35" t="s">
        <v>55</v>
      </c>
      <c r="E15" s="39" t="s">
        <v>8217</v>
      </c>
    </row>
    <row r="16" spans="1:5" ht="12.75">
      <c r="A16" s="35" t="s">
        <v>56</v>
      </c>
      <c r="E16" s="40" t="s">
        <v>5</v>
      </c>
    </row>
    <row r="17" spans="1:5" ht="12.75">
      <c r="A17" t="s">
        <v>57</v>
      </c>
      <c r="E17" s="39" t="s">
        <v>5</v>
      </c>
    </row>
    <row r="18" spans="1:16" ht="25.5">
      <c r="A18" t="s">
        <v>50</v>
      </c>
      <c s="34" t="s">
        <v>66</v>
      </c>
      <c s="34" t="s">
        <v>8218</v>
      </c>
      <c s="35" t="s">
        <v>5</v>
      </c>
      <c s="6" t="s">
        <v>8219</v>
      </c>
      <c s="36" t="s">
        <v>85</v>
      </c>
      <c s="37">
        <v>3</v>
      </c>
      <c s="36">
        <v>0</v>
      </c>
      <c s="36">
        <f>ROUND(G18*H18,6)</f>
      </c>
      <c r="L18" s="38">
        <v>0</v>
      </c>
      <c s="32">
        <f>ROUND(ROUND(L18,2)*ROUND(G18,3),2)</f>
      </c>
      <c s="36" t="s">
        <v>316</v>
      </c>
      <c>
        <f>(M18*21)/100</f>
      </c>
      <c t="s">
        <v>28</v>
      </c>
    </row>
    <row r="19" spans="1:5" ht="25.5">
      <c r="A19" s="35" t="s">
        <v>55</v>
      </c>
      <c r="E19" s="39" t="s">
        <v>8219</v>
      </c>
    </row>
    <row r="20" spans="1:5" ht="12.75">
      <c r="A20" s="35" t="s">
        <v>56</v>
      </c>
      <c r="E20" s="40" t="s">
        <v>5</v>
      </c>
    </row>
    <row r="21" spans="1:5" ht="12.75">
      <c r="A21" t="s">
        <v>57</v>
      </c>
      <c r="E21" s="39" t="s">
        <v>5</v>
      </c>
    </row>
    <row r="22" spans="1:16" ht="25.5">
      <c r="A22" t="s">
        <v>50</v>
      </c>
      <c s="34" t="s">
        <v>27</v>
      </c>
      <c s="34" t="s">
        <v>8220</v>
      </c>
      <c s="35" t="s">
        <v>5</v>
      </c>
      <c s="6" t="s">
        <v>8221</v>
      </c>
      <c s="36" t="s">
        <v>85</v>
      </c>
      <c s="37">
        <v>5</v>
      </c>
      <c s="36">
        <v>0</v>
      </c>
      <c s="36">
        <f>ROUND(G22*H22,6)</f>
      </c>
      <c r="L22" s="38">
        <v>0</v>
      </c>
      <c s="32">
        <f>ROUND(ROUND(L22,2)*ROUND(G22,3),2)</f>
      </c>
      <c s="36" t="s">
        <v>316</v>
      </c>
      <c>
        <f>(M22*21)/100</f>
      </c>
      <c t="s">
        <v>28</v>
      </c>
    </row>
    <row r="23" spans="1:5" ht="25.5">
      <c r="A23" s="35" t="s">
        <v>55</v>
      </c>
      <c r="E23" s="39" t="s">
        <v>8221</v>
      </c>
    </row>
    <row r="24" spans="1:5" ht="12.75">
      <c r="A24" s="35" t="s">
        <v>56</v>
      </c>
      <c r="E24" s="40" t="s">
        <v>5</v>
      </c>
    </row>
    <row r="25" spans="1:5" ht="12.75">
      <c r="A25" t="s">
        <v>57</v>
      </c>
      <c r="E25" s="39" t="s">
        <v>5</v>
      </c>
    </row>
    <row r="26" spans="1:13" ht="12.75">
      <c r="A26" t="s">
        <v>47</v>
      </c>
      <c r="C26" s="31" t="s">
        <v>109</v>
      </c>
      <c r="E26" s="33" t="s">
        <v>6133</v>
      </c>
      <c r="J26" s="32">
        <f>0</f>
      </c>
      <c s="32">
        <f>0</f>
      </c>
      <c s="32">
        <f>0+L27+L31+L35+L39+L43+L47+L51+L55</f>
      </c>
      <c s="32">
        <f>0+M27+M31+M35+M39+M43+M47+M51+M55</f>
      </c>
    </row>
    <row r="27" spans="1:16" ht="25.5">
      <c r="A27" t="s">
        <v>50</v>
      </c>
      <c s="34" t="s">
        <v>28</v>
      </c>
      <c s="34" t="s">
        <v>8222</v>
      </c>
      <c s="35" t="s">
        <v>5</v>
      </c>
      <c s="6" t="s">
        <v>8223</v>
      </c>
      <c s="36" t="s">
        <v>70</v>
      </c>
      <c s="37">
        <v>1500</v>
      </c>
      <c s="36">
        <v>0</v>
      </c>
      <c s="36">
        <f>ROUND(G27*H27,6)</f>
      </c>
      <c r="L27" s="38">
        <v>0</v>
      </c>
      <c s="32">
        <f>ROUND(ROUND(L27,2)*ROUND(G27,3),2)</f>
      </c>
      <c s="36" t="s">
        <v>316</v>
      </c>
      <c>
        <f>(M27*21)/100</f>
      </c>
      <c t="s">
        <v>28</v>
      </c>
    </row>
    <row r="28" spans="1:5" ht="25.5">
      <c r="A28" s="35" t="s">
        <v>55</v>
      </c>
      <c r="E28" s="39" t="s">
        <v>8223</v>
      </c>
    </row>
    <row r="29" spans="1:5" ht="12.75">
      <c r="A29" s="35" t="s">
        <v>56</v>
      </c>
      <c r="E29" s="40" t="s">
        <v>8224</v>
      </c>
    </row>
    <row r="30" spans="1:5" ht="12.75">
      <c r="A30" t="s">
        <v>57</v>
      </c>
      <c r="E30" s="39" t="s">
        <v>5</v>
      </c>
    </row>
    <row r="31" spans="1:16" ht="25.5">
      <c r="A31" t="s">
        <v>50</v>
      </c>
      <c s="34" t="s">
        <v>26</v>
      </c>
      <c s="34" t="s">
        <v>8225</v>
      </c>
      <c s="35" t="s">
        <v>5</v>
      </c>
      <c s="6" t="s">
        <v>8226</v>
      </c>
      <c s="36" t="s">
        <v>70</v>
      </c>
      <c s="37">
        <v>7500</v>
      </c>
      <c s="36">
        <v>0</v>
      </c>
      <c s="36">
        <f>ROUND(G31*H31,6)</f>
      </c>
      <c r="L31" s="38">
        <v>0</v>
      </c>
      <c s="32">
        <f>ROUND(ROUND(L31,2)*ROUND(G31,3),2)</f>
      </c>
      <c s="36" t="s">
        <v>316</v>
      </c>
      <c>
        <f>(M31*21)/100</f>
      </c>
      <c t="s">
        <v>28</v>
      </c>
    </row>
    <row r="32" spans="1:5" ht="25.5">
      <c r="A32" s="35" t="s">
        <v>55</v>
      </c>
      <c r="E32" s="39" t="s">
        <v>8226</v>
      </c>
    </row>
    <row r="33" spans="1:5" ht="12.75">
      <c r="A33" s="35" t="s">
        <v>56</v>
      </c>
      <c r="E33" s="40" t="s">
        <v>8227</v>
      </c>
    </row>
    <row r="34" spans="1:5" ht="12.75">
      <c r="A34" t="s">
        <v>57</v>
      </c>
      <c r="E34" s="39" t="s">
        <v>5</v>
      </c>
    </row>
    <row r="35" spans="1:16" ht="25.5">
      <c r="A35" t="s">
        <v>50</v>
      </c>
      <c s="34" t="s">
        <v>75</v>
      </c>
      <c s="34" t="s">
        <v>8228</v>
      </c>
      <c s="35" t="s">
        <v>5</v>
      </c>
      <c s="6" t="s">
        <v>8229</v>
      </c>
      <c s="36" t="s">
        <v>85</v>
      </c>
      <c s="37">
        <v>75</v>
      </c>
      <c s="36">
        <v>0</v>
      </c>
      <c s="36">
        <f>ROUND(G35*H35,6)</f>
      </c>
      <c r="L35" s="38">
        <v>0</v>
      </c>
      <c s="32">
        <f>ROUND(ROUND(L35,2)*ROUND(G35,3),2)</f>
      </c>
      <c s="36" t="s">
        <v>316</v>
      </c>
      <c>
        <f>(M35*21)/100</f>
      </c>
      <c t="s">
        <v>28</v>
      </c>
    </row>
    <row r="36" spans="1:5" ht="25.5">
      <c r="A36" s="35" t="s">
        <v>55</v>
      </c>
      <c r="E36" s="39" t="s">
        <v>8229</v>
      </c>
    </row>
    <row r="37" spans="1:5" ht="12.75">
      <c r="A37" s="35" t="s">
        <v>56</v>
      </c>
      <c r="E37" s="40" t="s">
        <v>5</v>
      </c>
    </row>
    <row r="38" spans="1:5" ht="12.75">
      <c r="A38" t="s">
        <v>57</v>
      </c>
      <c r="E38" s="39" t="s">
        <v>5</v>
      </c>
    </row>
    <row r="39" spans="1:16" ht="25.5">
      <c r="A39" t="s">
        <v>50</v>
      </c>
      <c s="34" t="s">
        <v>79</v>
      </c>
      <c s="34" t="s">
        <v>8230</v>
      </c>
      <c s="35" t="s">
        <v>5</v>
      </c>
      <c s="6" t="s">
        <v>8231</v>
      </c>
      <c s="36" t="s">
        <v>85</v>
      </c>
      <c s="37">
        <v>2</v>
      </c>
      <c s="36">
        <v>0</v>
      </c>
      <c s="36">
        <f>ROUND(G39*H39,6)</f>
      </c>
      <c r="L39" s="38">
        <v>0</v>
      </c>
      <c s="32">
        <f>ROUND(ROUND(L39,2)*ROUND(G39,3),2)</f>
      </c>
      <c s="36" t="s">
        <v>316</v>
      </c>
      <c>
        <f>(M39*21)/100</f>
      </c>
      <c t="s">
        <v>28</v>
      </c>
    </row>
    <row r="40" spans="1:5" ht="25.5">
      <c r="A40" s="35" t="s">
        <v>55</v>
      </c>
      <c r="E40" s="39" t="s">
        <v>8231</v>
      </c>
    </row>
    <row r="41" spans="1:5" ht="12.75">
      <c r="A41" s="35" t="s">
        <v>56</v>
      </c>
      <c r="E41" s="40" t="s">
        <v>5</v>
      </c>
    </row>
    <row r="42" spans="1:5" ht="12.75">
      <c r="A42" t="s">
        <v>57</v>
      </c>
      <c r="E42" s="39" t="s">
        <v>5</v>
      </c>
    </row>
    <row r="43" spans="1:16" ht="25.5">
      <c r="A43" t="s">
        <v>50</v>
      </c>
      <c s="34" t="s">
        <v>82</v>
      </c>
      <c s="34" t="s">
        <v>8232</v>
      </c>
      <c s="35" t="s">
        <v>5</v>
      </c>
      <c s="6" t="s">
        <v>8233</v>
      </c>
      <c s="36" t="s">
        <v>85</v>
      </c>
      <c s="37">
        <v>8</v>
      </c>
      <c s="36">
        <v>0</v>
      </c>
      <c s="36">
        <f>ROUND(G43*H43,6)</f>
      </c>
      <c r="L43" s="38">
        <v>0</v>
      </c>
      <c s="32">
        <f>ROUND(ROUND(L43,2)*ROUND(G43,3),2)</f>
      </c>
      <c s="36" t="s">
        <v>316</v>
      </c>
      <c>
        <f>(M43*21)/100</f>
      </c>
      <c t="s">
        <v>28</v>
      </c>
    </row>
    <row r="44" spans="1:5" ht="25.5">
      <c r="A44" s="35" t="s">
        <v>55</v>
      </c>
      <c r="E44" s="39" t="s">
        <v>8233</v>
      </c>
    </row>
    <row r="45" spans="1:5" ht="12.75">
      <c r="A45" s="35" t="s">
        <v>56</v>
      </c>
      <c r="E45" s="40" t="s">
        <v>5</v>
      </c>
    </row>
    <row r="46" spans="1:5" ht="12.75">
      <c r="A46" t="s">
        <v>57</v>
      </c>
      <c r="E46" s="39" t="s">
        <v>5</v>
      </c>
    </row>
    <row r="47" spans="1:16" ht="38.25">
      <c r="A47" t="s">
        <v>50</v>
      </c>
      <c s="34" t="s">
        <v>86</v>
      </c>
      <c s="34" t="s">
        <v>8234</v>
      </c>
      <c s="35" t="s">
        <v>5</v>
      </c>
      <c s="6" t="s">
        <v>8235</v>
      </c>
      <c s="36" t="s">
        <v>85</v>
      </c>
      <c s="37">
        <v>10</v>
      </c>
      <c s="36">
        <v>0</v>
      </c>
      <c s="36">
        <f>ROUND(G47*H47,6)</f>
      </c>
      <c r="L47" s="38">
        <v>0</v>
      </c>
      <c s="32">
        <f>ROUND(ROUND(L47,2)*ROUND(G47,3),2)</f>
      </c>
      <c s="36" t="s">
        <v>316</v>
      </c>
      <c>
        <f>(M47*21)/100</f>
      </c>
      <c t="s">
        <v>28</v>
      </c>
    </row>
    <row r="48" spans="1:5" ht="38.25">
      <c r="A48" s="35" t="s">
        <v>55</v>
      </c>
      <c r="E48" s="39" t="s">
        <v>8236</v>
      </c>
    </row>
    <row r="49" spans="1:5" ht="12.75">
      <c r="A49" s="35" t="s">
        <v>56</v>
      </c>
      <c r="E49" s="40" t="s">
        <v>8237</v>
      </c>
    </row>
    <row r="50" spans="1:5" ht="12.75">
      <c r="A50" t="s">
        <v>57</v>
      </c>
      <c r="E50" s="39" t="s">
        <v>5</v>
      </c>
    </row>
    <row r="51" spans="1:16" ht="38.25">
      <c r="A51" t="s">
        <v>50</v>
      </c>
      <c s="34" t="s">
        <v>89</v>
      </c>
      <c s="34" t="s">
        <v>8238</v>
      </c>
      <c s="35" t="s">
        <v>5</v>
      </c>
      <c s="6" t="s">
        <v>8235</v>
      </c>
      <c s="36" t="s">
        <v>85</v>
      </c>
      <c s="37">
        <v>375</v>
      </c>
      <c s="36">
        <v>0</v>
      </c>
      <c s="36">
        <f>ROUND(G51*H51,6)</f>
      </c>
      <c r="L51" s="38">
        <v>0</v>
      </c>
      <c s="32">
        <f>ROUND(ROUND(L51,2)*ROUND(G51,3),2)</f>
      </c>
      <c s="36" t="s">
        <v>316</v>
      </c>
      <c>
        <f>(M51*21)/100</f>
      </c>
      <c t="s">
        <v>28</v>
      </c>
    </row>
    <row r="52" spans="1:5" ht="38.25">
      <c r="A52" s="35" t="s">
        <v>55</v>
      </c>
      <c r="E52" s="39" t="s">
        <v>8239</v>
      </c>
    </row>
    <row r="53" spans="1:5" ht="12.75">
      <c r="A53" s="35" t="s">
        <v>56</v>
      </c>
      <c r="E53" s="40" t="s">
        <v>8240</v>
      </c>
    </row>
    <row r="54" spans="1:5" ht="12.75">
      <c r="A54" t="s">
        <v>57</v>
      </c>
      <c r="E54" s="39" t="s">
        <v>5</v>
      </c>
    </row>
    <row r="55" spans="1:16" ht="38.25">
      <c r="A55" t="s">
        <v>50</v>
      </c>
      <c s="34" t="s">
        <v>95</v>
      </c>
      <c s="34" t="s">
        <v>8241</v>
      </c>
      <c s="35" t="s">
        <v>5</v>
      </c>
      <c s="6" t="s">
        <v>8242</v>
      </c>
      <c s="36" t="s">
        <v>85</v>
      </c>
      <c s="37">
        <v>40</v>
      </c>
      <c s="36">
        <v>0</v>
      </c>
      <c s="36">
        <f>ROUND(G55*H55,6)</f>
      </c>
      <c r="L55" s="38">
        <v>0</v>
      </c>
      <c s="32">
        <f>ROUND(ROUND(L55,2)*ROUND(G55,3),2)</f>
      </c>
      <c s="36" t="s">
        <v>316</v>
      </c>
      <c>
        <f>(M55*21)/100</f>
      </c>
      <c t="s">
        <v>28</v>
      </c>
    </row>
    <row r="56" spans="1:5" ht="38.25">
      <c r="A56" s="35" t="s">
        <v>55</v>
      </c>
      <c r="E56" s="39" t="s">
        <v>8243</v>
      </c>
    </row>
    <row r="57" spans="1:5" ht="12.75">
      <c r="A57" s="35" t="s">
        <v>56</v>
      </c>
      <c r="E57" s="40" t="s">
        <v>8244</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8245</v>
      </c>
      <c s="41">
        <f>Rekapitulace!C47</f>
      </c>
      <c s="20" t="s">
        <v>0</v>
      </c>
      <c t="s">
        <v>23</v>
      </c>
      <c t="s">
        <v>28</v>
      </c>
    </row>
    <row r="4" spans="1:16" ht="32" customHeight="1">
      <c r="A4" s="24" t="s">
        <v>20</v>
      </c>
      <c s="25" t="s">
        <v>29</v>
      </c>
      <c s="27" t="s">
        <v>8245</v>
      </c>
      <c r="E4" s="26" t="s">
        <v>8246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COUNTIFS(L8:L35,"=0",A8:A35,"P")+COUNTIFS(L8:L35,"",A8:A35,"P")+SUM(Q8:Q35)</f>
      </c>
    </row>
    <row r="8" spans="1:13" ht="12.75">
      <c r="A8" t="s">
        <v>45</v>
      </c>
      <c r="C8" s="28" t="s">
        <v>8248</v>
      </c>
      <c r="E8" s="30" t="s">
        <v>8246</v>
      </c>
      <c r="J8" s="29">
        <f>0+J9+J22</f>
      </c>
      <c s="29">
        <f>0+K9+K22</f>
      </c>
      <c s="29">
        <f>0+L9+L22</f>
      </c>
      <c s="29">
        <f>0+M9+M22</f>
      </c>
    </row>
    <row r="9" spans="1:13" ht="12.75">
      <c r="A9" t="s">
        <v>47</v>
      </c>
      <c r="C9" s="31" t="s">
        <v>48</v>
      </c>
      <c r="E9" s="33" t="s">
        <v>8249</v>
      </c>
      <c r="J9" s="32">
        <f>0</f>
      </c>
      <c s="32">
        <f>0</f>
      </c>
      <c s="32">
        <f>0+L10+L14+L18</f>
      </c>
      <c s="32">
        <f>0+M10+M14+M18</f>
      </c>
    </row>
    <row r="10" spans="1:16" ht="12.75">
      <c r="A10" t="s">
        <v>50</v>
      </c>
      <c s="34" t="s">
        <v>48</v>
      </c>
      <c s="34" t="s">
        <v>8250</v>
      </c>
      <c s="35" t="s">
        <v>5</v>
      </c>
      <c s="6" t="s">
        <v>8251</v>
      </c>
      <c s="36" t="s">
        <v>257</v>
      </c>
      <c s="37">
        <v>1</v>
      </c>
      <c s="36">
        <v>0</v>
      </c>
      <c s="36">
        <f>ROUND(G10*H10,6)</f>
      </c>
      <c r="L10" s="38">
        <v>0</v>
      </c>
      <c s="32">
        <f>ROUND(ROUND(L10,2)*ROUND(G10,3),2)</f>
      </c>
      <c s="36" t="s">
        <v>98</v>
      </c>
      <c>
        <f>(M10*21)/100</f>
      </c>
      <c t="s">
        <v>28</v>
      </c>
    </row>
    <row r="11" spans="1:5" ht="12.75">
      <c r="A11" s="35" t="s">
        <v>55</v>
      </c>
      <c r="E11" s="39" t="s">
        <v>8251</v>
      </c>
    </row>
    <row r="12" spans="1:5" ht="51">
      <c r="A12" s="35" t="s">
        <v>56</v>
      </c>
      <c r="E12" s="40" t="s">
        <v>8252</v>
      </c>
    </row>
    <row r="13" spans="1:5" ht="12.75">
      <c r="A13" t="s">
        <v>57</v>
      </c>
      <c r="E13" s="39" t="s">
        <v>5</v>
      </c>
    </row>
    <row r="14" spans="1:16" ht="12.75">
      <c r="A14" t="s">
        <v>50</v>
      </c>
      <c s="34" t="s">
        <v>28</v>
      </c>
      <c s="34" t="s">
        <v>8253</v>
      </c>
      <c s="35" t="s">
        <v>5</v>
      </c>
      <c s="6" t="s">
        <v>8254</v>
      </c>
      <c s="36" t="s">
        <v>257</v>
      </c>
      <c s="37">
        <v>1</v>
      </c>
      <c s="36">
        <v>0</v>
      </c>
      <c s="36">
        <f>ROUND(G14*H14,6)</f>
      </c>
      <c r="L14" s="38">
        <v>0</v>
      </c>
      <c s="32">
        <f>ROUND(ROUND(L14,2)*ROUND(G14,3),2)</f>
      </c>
      <c s="36" t="s">
        <v>98</v>
      </c>
      <c>
        <f>(M14*21)/100</f>
      </c>
      <c t="s">
        <v>28</v>
      </c>
    </row>
    <row r="15" spans="1:5" ht="12.75">
      <c r="A15" s="35" t="s">
        <v>55</v>
      </c>
      <c r="E15" s="39" t="s">
        <v>8254</v>
      </c>
    </row>
    <row r="16" spans="1:5" ht="51">
      <c r="A16" s="35" t="s">
        <v>56</v>
      </c>
      <c r="E16" s="40" t="s">
        <v>8252</v>
      </c>
    </row>
    <row r="17" spans="1:5" ht="12.75">
      <c r="A17" t="s">
        <v>57</v>
      </c>
      <c r="E17" s="39" t="s">
        <v>5</v>
      </c>
    </row>
    <row r="18" spans="1:16" ht="12.75">
      <c r="A18" t="s">
        <v>50</v>
      </c>
      <c s="34" t="s">
        <v>26</v>
      </c>
      <c s="34" t="s">
        <v>8255</v>
      </c>
      <c s="35" t="s">
        <v>5</v>
      </c>
      <c s="6" t="s">
        <v>8256</v>
      </c>
      <c s="36" t="s">
        <v>257</v>
      </c>
      <c s="37">
        <v>1</v>
      </c>
      <c s="36">
        <v>0</v>
      </c>
      <c s="36">
        <f>ROUND(G18*H18,6)</f>
      </c>
      <c r="L18" s="38">
        <v>0</v>
      </c>
      <c s="32">
        <f>ROUND(ROUND(L18,2)*ROUND(G18,3),2)</f>
      </c>
      <c s="36" t="s">
        <v>98</v>
      </c>
      <c>
        <f>(M18*21)/100</f>
      </c>
      <c t="s">
        <v>28</v>
      </c>
    </row>
    <row r="19" spans="1:5" ht="12.75">
      <c r="A19" s="35" t="s">
        <v>55</v>
      </c>
      <c r="E19" s="39" t="s">
        <v>8256</v>
      </c>
    </row>
    <row r="20" spans="1:5" ht="51">
      <c r="A20" s="35" t="s">
        <v>56</v>
      </c>
      <c r="E20" s="40" t="s">
        <v>8257</v>
      </c>
    </row>
    <row r="21" spans="1:5" ht="12.75">
      <c r="A21" t="s">
        <v>57</v>
      </c>
      <c r="E21" s="39" t="s">
        <v>5</v>
      </c>
    </row>
    <row r="22" spans="1:13" ht="12.75">
      <c r="A22" t="s">
        <v>47</v>
      </c>
      <c r="C22" s="31" t="s">
        <v>28</v>
      </c>
      <c r="E22" s="33" t="s">
        <v>368</v>
      </c>
      <c r="J22" s="32">
        <f>0</f>
      </c>
      <c s="32">
        <f>0</f>
      </c>
      <c s="32">
        <f>0+L23+L27+L31+L35</f>
      </c>
      <c s="32">
        <f>0+M23+M27+M31+M35</f>
      </c>
    </row>
    <row r="23" spans="1:16" ht="12.75">
      <c r="A23" t="s">
        <v>50</v>
      </c>
      <c s="34" t="s">
        <v>63</v>
      </c>
      <c s="34" t="s">
        <v>8258</v>
      </c>
      <c s="35" t="s">
        <v>5</v>
      </c>
      <c s="6" t="s">
        <v>8259</v>
      </c>
      <c s="36" t="s">
        <v>257</v>
      </c>
      <c s="37">
        <v>1</v>
      </c>
      <c s="36">
        <v>0</v>
      </c>
      <c s="36">
        <f>ROUND(G23*H23,6)</f>
      </c>
      <c r="L23" s="38">
        <v>0</v>
      </c>
      <c s="32">
        <f>ROUND(ROUND(L23,2)*ROUND(G23,3),2)</f>
      </c>
      <c s="36" t="s">
        <v>98</v>
      </c>
      <c>
        <f>(M23*21)/100</f>
      </c>
      <c t="s">
        <v>28</v>
      </c>
    </row>
    <row r="24" spans="1:5" ht="12.75">
      <c r="A24" s="35" t="s">
        <v>55</v>
      </c>
      <c r="E24" s="39" t="s">
        <v>8259</v>
      </c>
    </row>
    <row r="25" spans="1:5" ht="38.25">
      <c r="A25" s="35" t="s">
        <v>56</v>
      </c>
      <c r="E25" s="40" t="s">
        <v>8260</v>
      </c>
    </row>
    <row r="26" spans="1:5" ht="12.75">
      <c r="A26" t="s">
        <v>57</v>
      </c>
      <c r="E26" s="39" t="s">
        <v>5</v>
      </c>
    </row>
    <row r="27" spans="1:16" ht="12.75">
      <c r="A27" t="s">
        <v>50</v>
      </c>
      <c s="34" t="s">
        <v>66</v>
      </c>
      <c s="34" t="s">
        <v>8261</v>
      </c>
      <c s="35" t="s">
        <v>5</v>
      </c>
      <c s="6" t="s">
        <v>8262</v>
      </c>
      <c s="36" t="s">
        <v>257</v>
      </c>
      <c s="37">
        <v>1</v>
      </c>
      <c s="36">
        <v>0</v>
      </c>
      <c s="36">
        <f>ROUND(G27*H27,6)</f>
      </c>
      <c r="L27" s="38">
        <v>0</v>
      </c>
      <c s="32">
        <f>ROUND(ROUND(L27,2)*ROUND(G27,3),2)</f>
      </c>
      <c s="36" t="s">
        <v>98</v>
      </c>
      <c>
        <f>(M27*21)/100</f>
      </c>
      <c t="s">
        <v>28</v>
      </c>
    </row>
    <row r="28" spans="1:5" ht="12.75">
      <c r="A28" s="35" t="s">
        <v>55</v>
      </c>
      <c r="E28" s="39" t="s">
        <v>8262</v>
      </c>
    </row>
    <row r="29" spans="1:5" ht="38.25">
      <c r="A29" s="35" t="s">
        <v>56</v>
      </c>
      <c r="E29" s="40" t="s">
        <v>8260</v>
      </c>
    </row>
    <row r="30" spans="1:5" ht="12.75">
      <c r="A30" t="s">
        <v>57</v>
      </c>
      <c r="E30" s="39" t="s">
        <v>5</v>
      </c>
    </row>
    <row r="31" spans="1:16" ht="12.75">
      <c r="A31" t="s">
        <v>50</v>
      </c>
      <c s="34" t="s">
        <v>27</v>
      </c>
      <c s="34" t="s">
        <v>8263</v>
      </c>
      <c s="35" t="s">
        <v>5</v>
      </c>
      <c s="6" t="s">
        <v>8264</v>
      </c>
      <c s="36" t="s">
        <v>257</v>
      </c>
      <c s="37">
        <v>1</v>
      </c>
      <c s="36">
        <v>0</v>
      </c>
      <c s="36">
        <f>ROUND(G31*H31,6)</f>
      </c>
      <c r="L31" s="38">
        <v>0</v>
      </c>
      <c s="32">
        <f>ROUND(ROUND(L31,2)*ROUND(G31,3),2)</f>
      </c>
      <c s="36" t="s">
        <v>98</v>
      </c>
      <c>
        <f>(M31*21)/100</f>
      </c>
      <c t="s">
        <v>28</v>
      </c>
    </row>
    <row r="32" spans="1:5" ht="12.75">
      <c r="A32" s="35" t="s">
        <v>55</v>
      </c>
      <c r="E32" s="39" t="s">
        <v>8264</v>
      </c>
    </row>
    <row r="33" spans="1:5" ht="38.25">
      <c r="A33" s="35" t="s">
        <v>56</v>
      </c>
      <c r="E33" s="40" t="s">
        <v>8260</v>
      </c>
    </row>
    <row r="34" spans="1:5" ht="12.75">
      <c r="A34" t="s">
        <v>57</v>
      </c>
      <c r="E34" s="39" t="s">
        <v>5</v>
      </c>
    </row>
    <row r="35" spans="1:16" ht="25.5">
      <c r="A35" t="s">
        <v>50</v>
      </c>
      <c s="34" t="s">
        <v>75</v>
      </c>
      <c s="34" t="s">
        <v>8265</v>
      </c>
      <c s="35" t="s">
        <v>5</v>
      </c>
      <c s="6" t="s">
        <v>8266</v>
      </c>
      <c s="36" t="s">
        <v>257</v>
      </c>
      <c s="37">
        <v>1</v>
      </c>
      <c s="36">
        <v>0</v>
      </c>
      <c s="36">
        <f>ROUND(G35*H35,6)</f>
      </c>
      <c r="L35" s="38">
        <v>0</v>
      </c>
      <c s="32">
        <f>ROUND(ROUND(L35,2)*ROUND(G35,3),2)</f>
      </c>
      <c s="36" t="s">
        <v>98</v>
      </c>
      <c>
        <f>(M35*21)/100</f>
      </c>
      <c t="s">
        <v>28</v>
      </c>
    </row>
    <row r="36" spans="1:5" ht="25.5">
      <c r="A36" s="35" t="s">
        <v>55</v>
      </c>
      <c r="E36" s="39" t="s">
        <v>8266</v>
      </c>
    </row>
    <row r="37" spans="1:5" ht="76.5">
      <c r="A37" s="35" t="s">
        <v>56</v>
      </c>
      <c r="E37" s="42" t="s">
        <v>8267</v>
      </c>
    </row>
    <row r="38" spans="1:5" ht="12.75">
      <c r="A38" t="s">
        <v>57</v>
      </c>
      <c r="E3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8268</v>
      </c>
      <c s="41">
        <f>Rekapitulace!C49</f>
      </c>
      <c s="20" t="s">
        <v>0</v>
      </c>
      <c t="s">
        <v>23</v>
      </c>
      <c t="s">
        <v>28</v>
      </c>
    </row>
    <row r="4" spans="1:16" ht="32" customHeight="1">
      <c r="A4" s="24" t="s">
        <v>20</v>
      </c>
      <c s="25" t="s">
        <v>29</v>
      </c>
      <c s="27" t="s">
        <v>8268</v>
      </c>
      <c r="E4" s="26" t="s">
        <v>196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COUNTIFS(L8:L100,"=0",A8:A100,"P")+COUNTIFS(L8:L100,"",A8:A100,"P")+SUM(Q8:Q100)</f>
      </c>
    </row>
    <row r="8" spans="1:13" ht="12.75">
      <c r="A8" t="s">
        <v>45</v>
      </c>
      <c r="C8" s="28" t="s">
        <v>8271</v>
      </c>
      <c r="E8" s="30" t="s">
        <v>8270</v>
      </c>
      <c r="J8" s="29">
        <f>0+J9+J26+J67</f>
      </c>
      <c s="29">
        <f>0+K9+K26+K67</f>
      </c>
      <c s="29">
        <f>0+L9+L26+L67</f>
      </c>
      <c s="29">
        <f>0+M9+M26+M67</f>
      </c>
    </row>
    <row r="9" spans="1:13" ht="12.75">
      <c r="A9" t="s">
        <v>47</v>
      </c>
      <c r="C9" s="31" t="s">
        <v>109</v>
      </c>
      <c r="E9" s="33" t="s">
        <v>6133</v>
      </c>
      <c r="J9" s="32">
        <f>0</f>
      </c>
      <c s="32">
        <f>0</f>
      </c>
      <c s="32">
        <f>0+L10+L14+L18+L22</f>
      </c>
      <c s="32">
        <f>0+M10+M14+M18+M22</f>
      </c>
    </row>
    <row r="10" spans="1:16" ht="25.5">
      <c r="A10" t="s">
        <v>50</v>
      </c>
      <c s="34" t="s">
        <v>95</v>
      </c>
      <c s="34" t="s">
        <v>639</v>
      </c>
      <c s="35" t="s">
        <v>640</v>
      </c>
      <c s="6" t="s">
        <v>624</v>
      </c>
      <c s="36" t="s">
        <v>201</v>
      </c>
      <c s="37">
        <v>1034.783</v>
      </c>
      <c s="36">
        <v>0</v>
      </c>
      <c s="36">
        <f>ROUND(G10*H10,6)</f>
      </c>
      <c r="L10" s="38">
        <v>0</v>
      </c>
      <c s="32">
        <f>ROUND(ROUND(L10,2)*ROUND(G10,3),2)</f>
      </c>
      <c s="36" t="s">
        <v>316</v>
      </c>
      <c>
        <f>(M10*21)/100</f>
      </c>
      <c t="s">
        <v>28</v>
      </c>
    </row>
    <row r="11" spans="1:5" ht="25.5">
      <c r="A11" s="35" t="s">
        <v>55</v>
      </c>
      <c r="E11" s="39" t="s">
        <v>624</v>
      </c>
    </row>
    <row r="12" spans="1:5" ht="331.5">
      <c r="A12" s="35" t="s">
        <v>56</v>
      </c>
      <c r="E12" s="42" t="s">
        <v>8272</v>
      </c>
    </row>
    <row r="13" spans="1:5" ht="12.75">
      <c r="A13" t="s">
        <v>57</v>
      </c>
      <c r="E13" s="39" t="s">
        <v>5</v>
      </c>
    </row>
    <row r="14" spans="1:16" ht="25.5">
      <c r="A14" t="s">
        <v>50</v>
      </c>
      <c s="34" t="s">
        <v>101</v>
      </c>
      <c s="34" t="s">
        <v>912</v>
      </c>
      <c s="35" t="s">
        <v>913</v>
      </c>
      <c s="6" t="s">
        <v>915</v>
      </c>
      <c s="36" t="s">
        <v>201</v>
      </c>
      <c s="37">
        <v>1899.892</v>
      </c>
      <c s="36">
        <v>0</v>
      </c>
      <c s="36">
        <f>ROUND(G14*H14,6)</f>
      </c>
      <c r="L14" s="38">
        <v>0</v>
      </c>
      <c s="32">
        <f>ROUND(ROUND(L14,2)*ROUND(G14,3),2)</f>
      </c>
      <c s="36" t="s">
        <v>316</v>
      </c>
      <c>
        <f>(M14*21)/100</f>
      </c>
      <c t="s">
        <v>28</v>
      </c>
    </row>
    <row r="15" spans="1:5" ht="25.5">
      <c r="A15" s="35" t="s">
        <v>55</v>
      </c>
      <c r="E15" s="39" t="s">
        <v>915</v>
      </c>
    </row>
    <row r="16" spans="1:5" ht="178.5">
      <c r="A16" s="35" t="s">
        <v>56</v>
      </c>
      <c r="E16" s="42" t="s">
        <v>8273</v>
      </c>
    </row>
    <row r="17" spans="1:5" ht="12.75">
      <c r="A17" t="s">
        <v>57</v>
      </c>
      <c r="E17" s="39" t="s">
        <v>5</v>
      </c>
    </row>
    <row r="18" spans="1:16" ht="38.25">
      <c r="A18" t="s">
        <v>50</v>
      </c>
      <c s="34" t="s">
        <v>118</v>
      </c>
      <c s="34" t="s">
        <v>600</v>
      </c>
      <c s="35" t="s">
        <v>601</v>
      </c>
      <c s="6" t="s">
        <v>8274</v>
      </c>
      <c s="36" t="s">
        <v>53</v>
      </c>
      <c s="37">
        <v>1613.97</v>
      </c>
      <c s="36">
        <v>0</v>
      </c>
      <c s="36">
        <f>ROUND(G18*H18,6)</f>
      </c>
      <c r="L18" s="38">
        <v>0</v>
      </c>
      <c s="32">
        <f>ROUND(ROUND(L18,2)*ROUND(G18,3),2)</f>
      </c>
      <c s="36" t="s">
        <v>316</v>
      </c>
      <c>
        <f>(M18*21)/100</f>
      </c>
      <c t="s">
        <v>28</v>
      </c>
    </row>
    <row r="19" spans="1:5" ht="38.25">
      <c r="A19" s="35" t="s">
        <v>55</v>
      </c>
      <c r="E19" s="39" t="s">
        <v>603</v>
      </c>
    </row>
    <row r="20" spans="1:5" ht="382.5">
      <c r="A20" s="35" t="s">
        <v>56</v>
      </c>
      <c r="E20" s="42" t="s">
        <v>8275</v>
      </c>
    </row>
    <row r="21" spans="1:5" ht="12.75">
      <c r="A21" t="s">
        <v>57</v>
      </c>
      <c r="E21" s="39" t="s">
        <v>5</v>
      </c>
    </row>
    <row r="22" spans="1:16" ht="38.25">
      <c r="A22" t="s">
        <v>50</v>
      </c>
      <c s="34" t="s">
        <v>494</v>
      </c>
      <c s="34" t="s">
        <v>605</v>
      </c>
      <c s="35" t="s">
        <v>606</v>
      </c>
      <c s="6" t="s">
        <v>8274</v>
      </c>
      <c s="36" t="s">
        <v>53</v>
      </c>
      <c s="37">
        <v>5</v>
      </c>
      <c s="36">
        <v>0</v>
      </c>
      <c s="36">
        <f>ROUND(G22*H22,6)</f>
      </c>
      <c r="L22" s="38">
        <v>0</v>
      </c>
      <c s="32">
        <f>ROUND(ROUND(L22,2)*ROUND(G22,3),2)</f>
      </c>
      <c s="36" t="s">
        <v>316</v>
      </c>
      <c>
        <f>(M22*21)/100</f>
      </c>
      <c t="s">
        <v>28</v>
      </c>
    </row>
    <row r="23" spans="1:5" ht="38.25">
      <c r="A23" s="35" t="s">
        <v>55</v>
      </c>
      <c r="E23" s="39" t="s">
        <v>607</v>
      </c>
    </row>
    <row r="24" spans="1:5" ht="51">
      <c r="A24" s="35" t="s">
        <v>56</v>
      </c>
      <c r="E24" s="42" t="s">
        <v>8276</v>
      </c>
    </row>
    <row r="25" spans="1:5" ht="12.75">
      <c r="A25" t="s">
        <v>57</v>
      </c>
      <c r="E25" s="39" t="s">
        <v>5</v>
      </c>
    </row>
    <row r="26" spans="1:13" ht="12.75">
      <c r="A26" t="s">
        <v>47</v>
      </c>
      <c r="C26" s="31" t="s">
        <v>8277</v>
      </c>
      <c r="E26" s="33" t="s">
        <v>196</v>
      </c>
      <c r="J26" s="32">
        <f>0</f>
      </c>
      <c s="32">
        <f>0</f>
      </c>
      <c s="32">
        <f>0+L27+L31+L35+L39+L43+L47+L51+L55+L59+L63</f>
      </c>
      <c s="32">
        <f>0+M27+M31+M35+M39+M43+M47+M51+M55+M59+M63</f>
      </c>
    </row>
    <row r="27" spans="1:16" ht="25.5">
      <c r="A27" t="s">
        <v>50</v>
      </c>
      <c s="34" t="s">
        <v>48</v>
      </c>
      <c s="34" t="s">
        <v>198</v>
      </c>
      <c s="35" t="s">
        <v>199</v>
      </c>
      <c s="6" t="s">
        <v>202</v>
      </c>
      <c s="36" t="s">
        <v>201</v>
      </c>
      <c s="37">
        <v>29.7</v>
      </c>
      <c s="36">
        <v>0</v>
      </c>
      <c s="36">
        <f>ROUND(G27*H27,6)</f>
      </c>
      <c r="L27" s="38">
        <v>0</v>
      </c>
      <c s="32">
        <f>ROUND(ROUND(L27,2)*ROUND(G27,3),2)</f>
      </c>
      <c s="36" t="s">
        <v>98</v>
      </c>
      <c>
        <f>(M27*21)/100</f>
      </c>
      <c t="s">
        <v>28</v>
      </c>
    </row>
    <row r="28" spans="1:5" ht="25.5">
      <c r="A28" s="35" t="s">
        <v>55</v>
      </c>
      <c r="E28" s="39" t="s">
        <v>202</v>
      </c>
    </row>
    <row r="29" spans="1:5" ht="63.75">
      <c r="A29" s="35" t="s">
        <v>56</v>
      </c>
      <c r="E29" s="40" t="s">
        <v>8278</v>
      </c>
    </row>
    <row r="30" spans="1:5" ht="12.75">
      <c r="A30" t="s">
        <v>57</v>
      </c>
      <c r="E30" s="39" t="s">
        <v>5</v>
      </c>
    </row>
    <row r="31" spans="1:16" ht="25.5">
      <c r="A31" t="s">
        <v>50</v>
      </c>
      <c s="34" t="s">
        <v>28</v>
      </c>
      <c s="34" t="s">
        <v>204</v>
      </c>
      <c s="35" t="s">
        <v>205</v>
      </c>
      <c s="6" t="s">
        <v>207</v>
      </c>
      <c s="36" t="s">
        <v>201</v>
      </c>
      <c s="37">
        <v>6</v>
      </c>
      <c s="36">
        <v>0</v>
      </c>
      <c s="36">
        <f>ROUND(G31*H31,6)</f>
      </c>
      <c r="L31" s="38">
        <v>0</v>
      </c>
      <c s="32">
        <f>ROUND(ROUND(L31,2)*ROUND(G31,3),2)</f>
      </c>
      <c s="36" t="s">
        <v>98</v>
      </c>
      <c>
        <f>(M31*21)/100</f>
      </c>
      <c t="s">
        <v>28</v>
      </c>
    </row>
    <row r="32" spans="1:5" ht="25.5">
      <c r="A32" s="35" t="s">
        <v>55</v>
      </c>
      <c r="E32" s="39" t="s">
        <v>207</v>
      </c>
    </row>
    <row r="33" spans="1:5" ht="25.5">
      <c r="A33" s="35" t="s">
        <v>56</v>
      </c>
      <c r="E33" s="40" t="s">
        <v>8279</v>
      </c>
    </row>
    <row r="34" spans="1:5" ht="12.75">
      <c r="A34" t="s">
        <v>57</v>
      </c>
      <c r="E34" s="39" t="s">
        <v>5</v>
      </c>
    </row>
    <row r="35" spans="1:16" ht="25.5">
      <c r="A35" t="s">
        <v>50</v>
      </c>
      <c s="34" t="s">
        <v>26</v>
      </c>
      <c s="34" t="s">
        <v>209</v>
      </c>
      <c s="35" t="s">
        <v>210</v>
      </c>
      <c s="6" t="s">
        <v>212</v>
      </c>
      <c s="36" t="s">
        <v>201</v>
      </c>
      <c s="37">
        <v>2</v>
      </c>
      <c s="36">
        <v>0</v>
      </c>
      <c s="36">
        <f>ROUND(G35*H35,6)</f>
      </c>
      <c r="L35" s="38">
        <v>0</v>
      </c>
      <c s="32">
        <f>ROUND(ROUND(L35,2)*ROUND(G35,3),2)</f>
      </c>
      <c s="36" t="s">
        <v>98</v>
      </c>
      <c>
        <f>(M35*21)/100</f>
      </c>
      <c t="s">
        <v>28</v>
      </c>
    </row>
    <row r="36" spans="1:5" ht="25.5">
      <c r="A36" s="35" t="s">
        <v>55</v>
      </c>
      <c r="E36" s="39" t="s">
        <v>212</v>
      </c>
    </row>
    <row r="37" spans="1:5" ht="25.5">
      <c r="A37" s="35" t="s">
        <v>56</v>
      </c>
      <c r="E37" s="40" t="s">
        <v>8280</v>
      </c>
    </row>
    <row r="38" spans="1:5" ht="12.75">
      <c r="A38" t="s">
        <v>57</v>
      </c>
      <c r="E38" s="39" t="s">
        <v>5</v>
      </c>
    </row>
    <row r="39" spans="1:16" ht="25.5">
      <c r="A39" t="s">
        <v>50</v>
      </c>
      <c s="34" t="s">
        <v>63</v>
      </c>
      <c s="34" t="s">
        <v>214</v>
      </c>
      <c s="35" t="s">
        <v>215</v>
      </c>
      <c s="6" t="s">
        <v>217</v>
      </c>
      <c s="36" t="s">
        <v>201</v>
      </c>
      <c s="37">
        <v>4</v>
      </c>
      <c s="36">
        <v>0</v>
      </c>
      <c s="36">
        <f>ROUND(G39*H39,6)</f>
      </c>
      <c r="L39" s="38">
        <v>0</v>
      </c>
      <c s="32">
        <f>ROUND(ROUND(L39,2)*ROUND(G39,3),2)</f>
      </c>
      <c s="36" t="s">
        <v>98</v>
      </c>
      <c>
        <f>(M39*21)/100</f>
      </c>
      <c t="s">
        <v>28</v>
      </c>
    </row>
    <row r="40" spans="1:5" ht="25.5">
      <c r="A40" s="35" t="s">
        <v>55</v>
      </c>
      <c r="E40" s="39" t="s">
        <v>217</v>
      </c>
    </row>
    <row r="41" spans="1:5" ht="25.5">
      <c r="A41" s="35" t="s">
        <v>56</v>
      </c>
      <c r="E41" s="40" t="s">
        <v>8281</v>
      </c>
    </row>
    <row r="42" spans="1:5" ht="12.75">
      <c r="A42" t="s">
        <v>57</v>
      </c>
      <c r="E42" s="39" t="s">
        <v>5</v>
      </c>
    </row>
    <row r="43" spans="1:16" ht="25.5">
      <c r="A43" t="s">
        <v>50</v>
      </c>
      <c s="34" t="s">
        <v>66</v>
      </c>
      <c s="34" t="s">
        <v>8282</v>
      </c>
      <c s="35" t="s">
        <v>304</v>
      </c>
      <c s="6" t="s">
        <v>306</v>
      </c>
      <c s="36" t="s">
        <v>201</v>
      </c>
      <c s="37">
        <v>2.68</v>
      </c>
      <c s="36">
        <v>0</v>
      </c>
      <c s="36">
        <f>ROUND(G43*H43,6)</f>
      </c>
      <c r="L43" s="38">
        <v>0</v>
      </c>
      <c s="32">
        <f>ROUND(ROUND(L43,2)*ROUND(G43,3),2)</f>
      </c>
      <c s="36" t="s">
        <v>98</v>
      </c>
      <c>
        <f>(M43*21)/100</f>
      </c>
      <c t="s">
        <v>28</v>
      </c>
    </row>
    <row r="44" spans="1:5" ht="25.5">
      <c r="A44" s="35" t="s">
        <v>55</v>
      </c>
      <c r="E44" s="39" t="s">
        <v>306</v>
      </c>
    </row>
    <row r="45" spans="1:5" ht="25.5">
      <c r="A45" s="35" t="s">
        <v>56</v>
      </c>
      <c r="E45" s="40" t="s">
        <v>8283</v>
      </c>
    </row>
    <row r="46" spans="1:5" ht="12.75">
      <c r="A46" t="s">
        <v>57</v>
      </c>
      <c r="E46" s="39" t="s">
        <v>5</v>
      </c>
    </row>
    <row r="47" spans="1:16" ht="25.5">
      <c r="A47" t="s">
        <v>50</v>
      </c>
      <c s="34" t="s">
        <v>121</v>
      </c>
      <c s="34" t="s">
        <v>1154</v>
      </c>
      <c s="35" t="s">
        <v>1155</v>
      </c>
      <c s="6" t="s">
        <v>1157</v>
      </c>
      <c s="36" t="s">
        <v>201</v>
      </c>
      <c s="37">
        <v>52</v>
      </c>
      <c s="36">
        <v>0</v>
      </c>
      <c s="36">
        <f>ROUND(G47*H47,6)</f>
      </c>
      <c r="L47" s="38">
        <v>0</v>
      </c>
      <c s="32">
        <f>ROUND(ROUND(L47,2)*ROUND(G47,3),2)</f>
      </c>
      <c s="36" t="s">
        <v>98</v>
      </c>
      <c>
        <f>(M47*21)/100</f>
      </c>
      <c t="s">
        <v>28</v>
      </c>
    </row>
    <row r="48" spans="1:5" ht="25.5">
      <c r="A48" s="35" t="s">
        <v>55</v>
      </c>
      <c r="E48" s="39" t="s">
        <v>1157</v>
      </c>
    </row>
    <row r="49" spans="1:5" ht="25.5">
      <c r="A49" s="35" t="s">
        <v>56</v>
      </c>
      <c r="E49" s="40" t="s">
        <v>8284</v>
      </c>
    </row>
    <row r="50" spans="1:5" ht="12.75">
      <c r="A50" t="s">
        <v>57</v>
      </c>
      <c r="E50" s="39" t="s">
        <v>5</v>
      </c>
    </row>
    <row r="51" spans="1:16" ht="25.5">
      <c r="A51" t="s">
        <v>50</v>
      </c>
      <c s="34" t="s">
        <v>124</v>
      </c>
      <c s="34" t="s">
        <v>1158</v>
      </c>
      <c s="35" t="s">
        <v>1159</v>
      </c>
      <c s="6" t="s">
        <v>1161</v>
      </c>
      <c s="36" t="s">
        <v>201</v>
      </c>
      <c s="37">
        <v>5.2</v>
      </c>
      <c s="36">
        <v>0</v>
      </c>
      <c s="36">
        <f>ROUND(G51*H51,6)</f>
      </c>
      <c r="L51" s="38">
        <v>0</v>
      </c>
      <c s="32">
        <f>ROUND(ROUND(L51,2)*ROUND(G51,3),2)</f>
      </c>
      <c s="36" t="s">
        <v>98</v>
      </c>
      <c>
        <f>(M51*21)/100</f>
      </c>
      <c t="s">
        <v>28</v>
      </c>
    </row>
    <row r="52" spans="1:5" ht="25.5">
      <c r="A52" s="35" t="s">
        <v>55</v>
      </c>
      <c r="E52" s="39" t="s">
        <v>1161</v>
      </c>
    </row>
    <row r="53" spans="1:5" ht="25.5">
      <c r="A53" s="35" t="s">
        <v>56</v>
      </c>
      <c r="E53" s="40" t="s">
        <v>8285</v>
      </c>
    </row>
    <row r="54" spans="1:5" ht="12.75">
      <c r="A54" t="s">
        <v>57</v>
      </c>
      <c r="E54" s="39" t="s">
        <v>5</v>
      </c>
    </row>
    <row r="55" spans="1:16" ht="25.5">
      <c r="A55" t="s">
        <v>50</v>
      </c>
      <c s="34" t="s">
        <v>127</v>
      </c>
      <c s="34" t="s">
        <v>1162</v>
      </c>
      <c s="35" t="s">
        <v>1163</v>
      </c>
      <c s="6" t="s">
        <v>1165</v>
      </c>
      <c s="36" t="s">
        <v>201</v>
      </c>
      <c s="37">
        <v>11</v>
      </c>
      <c s="36">
        <v>0</v>
      </c>
      <c s="36">
        <f>ROUND(G55*H55,6)</f>
      </c>
      <c r="L55" s="38">
        <v>0</v>
      </c>
      <c s="32">
        <f>ROUND(ROUND(L55,2)*ROUND(G55,3),2)</f>
      </c>
      <c s="36" t="s">
        <v>98</v>
      </c>
      <c>
        <f>(M55*21)/100</f>
      </c>
      <c t="s">
        <v>28</v>
      </c>
    </row>
    <row r="56" spans="1:5" ht="25.5">
      <c r="A56" s="35" t="s">
        <v>55</v>
      </c>
      <c r="E56" s="39" t="s">
        <v>1165</v>
      </c>
    </row>
    <row r="57" spans="1:5" ht="25.5">
      <c r="A57" s="35" t="s">
        <v>56</v>
      </c>
      <c r="E57" s="40" t="s">
        <v>8286</v>
      </c>
    </row>
    <row r="58" spans="1:5" ht="12.75">
      <c r="A58" t="s">
        <v>57</v>
      </c>
      <c r="E58" s="39" t="s">
        <v>5</v>
      </c>
    </row>
    <row r="59" spans="1:16" ht="25.5">
      <c r="A59" t="s">
        <v>50</v>
      </c>
      <c s="34" t="s">
        <v>197</v>
      </c>
      <c s="34" t="s">
        <v>5712</v>
      </c>
      <c s="35" t="s">
        <v>2480</v>
      </c>
      <c s="6" t="s">
        <v>5714</v>
      </c>
      <c s="36" t="s">
        <v>201</v>
      </c>
      <c s="37">
        <v>13.5</v>
      </c>
      <c s="36">
        <v>0</v>
      </c>
      <c s="36">
        <f>ROUND(G59*H59,6)</f>
      </c>
      <c r="L59" s="38">
        <v>0</v>
      </c>
      <c s="32">
        <f>ROUND(ROUND(L59,2)*ROUND(G59,3),2)</f>
      </c>
      <c s="36" t="s">
        <v>98</v>
      </c>
      <c>
        <f>(M59*21)/100</f>
      </c>
      <c t="s">
        <v>28</v>
      </c>
    </row>
    <row r="60" spans="1:5" ht="25.5">
      <c r="A60" s="35" t="s">
        <v>55</v>
      </c>
      <c r="E60" s="39" t="s">
        <v>5714</v>
      </c>
    </row>
    <row r="61" spans="1:5" ht="25.5">
      <c r="A61" s="35" t="s">
        <v>56</v>
      </c>
      <c r="E61" s="40" t="s">
        <v>8287</v>
      </c>
    </row>
    <row r="62" spans="1:5" ht="12.75">
      <c r="A62" t="s">
        <v>57</v>
      </c>
      <c r="E62" s="39" t="s">
        <v>5</v>
      </c>
    </row>
    <row r="63" spans="1:16" ht="25.5">
      <c r="A63" t="s">
        <v>50</v>
      </c>
      <c s="34" t="s">
        <v>203</v>
      </c>
      <c s="34" t="s">
        <v>5802</v>
      </c>
      <c s="35" t="s">
        <v>4025</v>
      </c>
      <c s="6" t="s">
        <v>5804</v>
      </c>
      <c s="36" t="s">
        <v>201</v>
      </c>
      <c s="37">
        <v>10</v>
      </c>
      <c s="36">
        <v>0</v>
      </c>
      <c s="36">
        <f>ROUND(G63*H63,6)</f>
      </c>
      <c r="L63" s="38">
        <v>0</v>
      </c>
      <c s="32">
        <f>ROUND(ROUND(L63,2)*ROUND(G63,3),2)</f>
      </c>
      <c s="36" t="s">
        <v>98</v>
      </c>
      <c>
        <f>(M63*21)/100</f>
      </c>
      <c t="s">
        <v>28</v>
      </c>
    </row>
    <row r="64" spans="1:5" ht="25.5">
      <c r="A64" s="35" t="s">
        <v>55</v>
      </c>
      <c r="E64" s="39" t="s">
        <v>5804</v>
      </c>
    </row>
    <row r="65" spans="1:5" ht="63.75">
      <c r="A65" s="35" t="s">
        <v>56</v>
      </c>
      <c r="E65" s="40" t="s">
        <v>8288</v>
      </c>
    </row>
    <row r="66" spans="1:5" ht="12.75">
      <c r="A66" t="s">
        <v>57</v>
      </c>
      <c r="E66" s="39" t="s">
        <v>5</v>
      </c>
    </row>
    <row r="67" spans="1:13" ht="12.75">
      <c r="A67" t="s">
        <v>47</v>
      </c>
      <c r="C67" s="31" t="s">
        <v>8289</v>
      </c>
      <c r="E67" s="33" t="s">
        <v>196</v>
      </c>
      <c r="J67" s="32">
        <f>0</f>
      </c>
      <c s="32">
        <f>0</f>
      </c>
      <c s="32">
        <f>0+L68+L72+L76+L80+L84+L88+L92+L96+L100</f>
      </c>
      <c s="32">
        <f>0+M68+M72+M76+M80+M84+M88+M92+M96+M100</f>
      </c>
    </row>
    <row r="68" spans="1:16" ht="25.5">
      <c r="A68" t="s">
        <v>50</v>
      </c>
      <c s="34" t="s">
        <v>82</v>
      </c>
      <c s="34" t="s">
        <v>609</v>
      </c>
      <c s="35" t="s">
        <v>610</v>
      </c>
      <c s="6" t="s">
        <v>612</v>
      </c>
      <c s="36" t="s">
        <v>201</v>
      </c>
      <c s="37">
        <v>2.32</v>
      </c>
      <c s="36">
        <v>0</v>
      </c>
      <c s="36">
        <f>ROUND(G68*H68,6)</f>
      </c>
      <c r="L68" s="38">
        <v>0</v>
      </c>
      <c s="32">
        <f>ROUND(ROUND(L68,2)*ROUND(G68,3),2)</f>
      </c>
      <c s="36" t="s">
        <v>316</v>
      </c>
      <c>
        <f>(M68*21)/100</f>
      </c>
      <c t="s">
        <v>28</v>
      </c>
    </row>
    <row r="69" spans="1:5" ht="25.5">
      <c r="A69" s="35" t="s">
        <v>55</v>
      </c>
      <c r="E69" s="39" t="s">
        <v>612</v>
      </c>
    </row>
    <row r="70" spans="1:5" ht="25.5">
      <c r="A70" s="35" t="s">
        <v>56</v>
      </c>
      <c r="E70" s="40" t="s">
        <v>8290</v>
      </c>
    </row>
    <row r="71" spans="1:5" ht="12.75">
      <c r="A71" t="s">
        <v>57</v>
      </c>
      <c r="E71" s="39" t="s">
        <v>5</v>
      </c>
    </row>
    <row r="72" spans="1:16" ht="25.5">
      <c r="A72" t="s">
        <v>50</v>
      </c>
      <c s="34" t="s">
        <v>86</v>
      </c>
      <c s="34" t="s">
        <v>615</v>
      </c>
      <c s="35" t="s">
        <v>616</v>
      </c>
      <c s="6" t="s">
        <v>618</v>
      </c>
      <c s="36" t="s">
        <v>201</v>
      </c>
      <c s="37">
        <v>19.77</v>
      </c>
      <c s="36">
        <v>0</v>
      </c>
      <c s="36">
        <f>ROUND(G72*H72,6)</f>
      </c>
      <c r="L72" s="38">
        <v>0</v>
      </c>
      <c s="32">
        <f>ROUND(ROUND(L72,2)*ROUND(G72,3),2)</f>
      </c>
      <c s="36" t="s">
        <v>316</v>
      </c>
      <c>
        <f>(M72*21)/100</f>
      </c>
      <c t="s">
        <v>28</v>
      </c>
    </row>
    <row r="73" spans="1:5" ht="25.5">
      <c r="A73" s="35" t="s">
        <v>55</v>
      </c>
      <c r="E73" s="39" t="s">
        <v>618</v>
      </c>
    </row>
    <row r="74" spans="1:5" ht="89.25">
      <c r="A74" s="35" t="s">
        <v>56</v>
      </c>
      <c r="E74" s="40" t="s">
        <v>8291</v>
      </c>
    </row>
    <row r="75" spans="1:5" ht="12.75">
      <c r="A75" t="s">
        <v>57</v>
      </c>
      <c r="E75" s="39" t="s">
        <v>5</v>
      </c>
    </row>
    <row r="76" spans="1:16" ht="25.5">
      <c r="A76" t="s">
        <v>50</v>
      </c>
      <c s="34" t="s">
        <v>89</v>
      </c>
      <c s="34" t="s">
        <v>621</v>
      </c>
      <c s="35" t="s">
        <v>622</v>
      </c>
      <c s="6" t="s">
        <v>624</v>
      </c>
      <c s="36" t="s">
        <v>201</v>
      </c>
      <c s="37">
        <v>14.944</v>
      </c>
      <c s="36">
        <v>0</v>
      </c>
      <c s="36">
        <f>ROUND(G76*H76,6)</f>
      </c>
      <c r="L76" s="38">
        <v>0</v>
      </c>
      <c s="32">
        <f>ROUND(ROUND(L76,2)*ROUND(G76,3),2)</f>
      </c>
      <c s="36" t="s">
        <v>316</v>
      </c>
      <c>
        <f>(M76*21)/100</f>
      </c>
      <c t="s">
        <v>28</v>
      </c>
    </row>
    <row r="77" spans="1:5" ht="25.5">
      <c r="A77" s="35" t="s">
        <v>55</v>
      </c>
      <c r="E77" s="39" t="s">
        <v>624</v>
      </c>
    </row>
    <row r="78" spans="1:5" ht="63.75">
      <c r="A78" s="35" t="s">
        <v>56</v>
      </c>
      <c r="E78" s="40" t="s">
        <v>8292</v>
      </c>
    </row>
    <row r="79" spans="1:5" ht="12.75">
      <c r="A79" t="s">
        <v>57</v>
      </c>
      <c r="E79" s="39" t="s">
        <v>5</v>
      </c>
    </row>
    <row r="80" spans="1:16" ht="25.5">
      <c r="A80" t="s">
        <v>50</v>
      </c>
      <c s="34" t="s">
        <v>104</v>
      </c>
      <c s="34" t="s">
        <v>627</v>
      </c>
      <c s="35" t="s">
        <v>628</v>
      </c>
      <c s="6" t="s">
        <v>630</v>
      </c>
      <c s="36" t="s">
        <v>201</v>
      </c>
      <c s="37">
        <v>4180.835</v>
      </c>
      <c s="36">
        <v>0</v>
      </c>
      <c s="36">
        <f>ROUND(G80*H80,6)</f>
      </c>
      <c r="L80" s="38">
        <v>0</v>
      </c>
      <c s="32">
        <f>ROUND(ROUND(L80,2)*ROUND(G80,3),2)</f>
      </c>
      <c s="36" t="s">
        <v>316</v>
      </c>
      <c>
        <f>(M80*21)/100</f>
      </c>
      <c t="s">
        <v>28</v>
      </c>
    </row>
    <row r="81" spans="1:5" ht="25.5">
      <c r="A81" s="35" t="s">
        <v>55</v>
      </c>
      <c r="E81" s="39" t="s">
        <v>630</v>
      </c>
    </row>
    <row r="82" spans="1:5" ht="165.75">
      <c r="A82" s="35" t="s">
        <v>56</v>
      </c>
      <c r="E82" s="40" t="s">
        <v>8293</v>
      </c>
    </row>
    <row r="83" spans="1:5" ht="12.75">
      <c r="A83" t="s">
        <v>57</v>
      </c>
      <c r="E83" s="39" t="s">
        <v>5</v>
      </c>
    </row>
    <row r="84" spans="1:16" ht="25.5">
      <c r="A84" t="s">
        <v>50</v>
      </c>
      <c s="34" t="s">
        <v>109</v>
      </c>
      <c s="34" t="s">
        <v>633</v>
      </c>
      <c s="35" t="s">
        <v>634</v>
      </c>
      <c s="6" t="s">
        <v>636</v>
      </c>
      <c s="36" t="s">
        <v>201</v>
      </c>
      <c s="37">
        <v>41808.35</v>
      </c>
      <c s="36">
        <v>0</v>
      </c>
      <c s="36">
        <f>ROUND(G84*H84,6)</f>
      </c>
      <c r="L84" s="38">
        <v>0</v>
      </c>
      <c s="32">
        <f>ROUND(ROUND(L84,2)*ROUND(G84,3),2)</f>
      </c>
      <c s="36" t="s">
        <v>316</v>
      </c>
      <c>
        <f>(M84*21)/100</f>
      </c>
      <c t="s">
        <v>28</v>
      </c>
    </row>
    <row r="85" spans="1:5" ht="25.5">
      <c r="A85" s="35" t="s">
        <v>55</v>
      </c>
      <c r="E85" s="39" t="s">
        <v>636</v>
      </c>
    </row>
    <row r="86" spans="1:5" ht="178.5">
      <c r="A86" s="35" t="s">
        <v>56</v>
      </c>
      <c r="E86" s="42" t="s">
        <v>8294</v>
      </c>
    </row>
    <row r="87" spans="1:5" ht="12.75">
      <c r="A87" t="s">
        <v>57</v>
      </c>
      <c r="E87" s="39" t="s">
        <v>5</v>
      </c>
    </row>
    <row r="88" spans="1:16" ht="25.5">
      <c r="A88" t="s">
        <v>50</v>
      </c>
      <c s="34" t="s">
        <v>112</v>
      </c>
      <c s="34" t="s">
        <v>920</v>
      </c>
      <c s="35" t="s">
        <v>921</v>
      </c>
      <c s="6" t="s">
        <v>923</v>
      </c>
      <c s="36" t="s">
        <v>201</v>
      </c>
      <c s="37">
        <v>120</v>
      </c>
      <c s="36">
        <v>0</v>
      </c>
      <c s="36">
        <f>ROUND(G88*H88,6)</f>
      </c>
      <c r="L88" s="38">
        <v>0</v>
      </c>
      <c s="32">
        <f>ROUND(ROUND(L88,2)*ROUND(G88,3),2)</f>
      </c>
      <c s="36" t="s">
        <v>316</v>
      </c>
      <c>
        <f>(M88*21)/100</f>
      </c>
      <c t="s">
        <v>28</v>
      </c>
    </row>
    <row r="89" spans="1:5" ht="25.5">
      <c r="A89" s="35" t="s">
        <v>55</v>
      </c>
      <c r="E89" s="39" t="s">
        <v>923</v>
      </c>
    </row>
    <row r="90" spans="1:5" ht="25.5">
      <c r="A90" s="35" t="s">
        <v>56</v>
      </c>
      <c r="E90" s="40" t="s">
        <v>8295</v>
      </c>
    </row>
    <row r="91" spans="1:5" ht="12.75">
      <c r="A91" t="s">
        <v>57</v>
      </c>
      <c r="E91" s="39" t="s">
        <v>5</v>
      </c>
    </row>
    <row r="92" spans="1:16" ht="25.5">
      <c r="A92" t="s">
        <v>50</v>
      </c>
      <c s="34" t="s">
        <v>165</v>
      </c>
      <c s="34" t="s">
        <v>4021</v>
      </c>
      <c s="35" t="s">
        <v>4022</v>
      </c>
      <c s="6" t="s">
        <v>4024</v>
      </c>
      <c s="36" t="s">
        <v>201</v>
      </c>
      <c s="37">
        <v>10</v>
      </c>
      <c s="36">
        <v>0</v>
      </c>
      <c s="36">
        <f>ROUND(G92*H92,6)</f>
      </c>
      <c r="L92" s="38">
        <v>0</v>
      </c>
      <c s="32">
        <f>ROUND(ROUND(L92,2)*ROUND(G92,3),2)</f>
      </c>
      <c s="36" t="s">
        <v>316</v>
      </c>
      <c>
        <f>(M92*21)/100</f>
      </c>
      <c t="s">
        <v>28</v>
      </c>
    </row>
    <row r="93" spans="1:5" ht="25.5">
      <c r="A93" s="35" t="s">
        <v>55</v>
      </c>
      <c r="E93" s="39" t="s">
        <v>4024</v>
      </c>
    </row>
    <row r="94" spans="1:5" ht="38.25">
      <c r="A94" s="35" t="s">
        <v>56</v>
      </c>
      <c r="E94" s="42" t="s">
        <v>8296</v>
      </c>
    </row>
    <row r="95" spans="1:5" ht="12.75">
      <c r="A95" t="s">
        <v>57</v>
      </c>
      <c r="E95" s="39" t="s">
        <v>5</v>
      </c>
    </row>
    <row r="96" spans="1:16" ht="25.5">
      <c r="A96" t="s">
        <v>50</v>
      </c>
      <c s="34" t="s">
        <v>186</v>
      </c>
      <c s="34" t="s">
        <v>926</v>
      </c>
      <c s="35" t="s">
        <v>927</v>
      </c>
      <c s="6" t="s">
        <v>929</v>
      </c>
      <c s="36" t="s">
        <v>201</v>
      </c>
      <c s="37">
        <v>1220.925</v>
      </c>
      <c s="36">
        <v>0</v>
      </c>
      <c s="36">
        <f>ROUND(G96*H96,6)</f>
      </c>
      <c r="L96" s="38">
        <v>0</v>
      </c>
      <c s="32">
        <f>ROUND(ROUND(L96,2)*ROUND(G96,3),2)</f>
      </c>
      <c s="36" t="s">
        <v>316</v>
      </c>
      <c>
        <f>(M96*21)/100</f>
      </c>
      <c t="s">
        <v>28</v>
      </c>
    </row>
    <row r="97" spans="1:5" ht="25.5">
      <c r="A97" s="35" t="s">
        <v>55</v>
      </c>
      <c r="E97" s="39" t="s">
        <v>929</v>
      </c>
    </row>
    <row r="98" spans="1:5" ht="140.25">
      <c r="A98" s="35" t="s">
        <v>56</v>
      </c>
      <c r="E98" s="40" t="s">
        <v>8297</v>
      </c>
    </row>
    <row r="99" spans="1:5" ht="12.75">
      <c r="A99" t="s">
        <v>57</v>
      </c>
      <c r="E99" s="39" t="s">
        <v>5</v>
      </c>
    </row>
    <row r="100" spans="1:16" ht="38.25">
      <c r="A100" t="s">
        <v>50</v>
      </c>
      <c s="34" t="s">
        <v>474</v>
      </c>
      <c s="34" t="s">
        <v>4011</v>
      </c>
      <c s="35" t="s">
        <v>4012</v>
      </c>
      <c s="6" t="s">
        <v>4014</v>
      </c>
      <c s="36" t="s">
        <v>201</v>
      </c>
      <c s="37">
        <v>2792.876</v>
      </c>
      <c s="36">
        <v>0</v>
      </c>
      <c s="36">
        <f>ROUND(G100*H100,6)</f>
      </c>
      <c r="L100" s="38">
        <v>0</v>
      </c>
      <c s="32">
        <f>ROUND(ROUND(L100,2)*ROUND(G100,3),2)</f>
      </c>
      <c s="36" t="s">
        <v>316</v>
      </c>
      <c>
        <f>(M100*21)/100</f>
      </c>
      <c t="s">
        <v>28</v>
      </c>
    </row>
    <row r="101" spans="1:5" ht="38.25">
      <c r="A101" s="35" t="s">
        <v>55</v>
      </c>
      <c r="E101" s="39" t="s">
        <v>4014</v>
      </c>
    </row>
    <row r="102" spans="1:5" ht="63.75">
      <c r="A102" s="35" t="s">
        <v>56</v>
      </c>
      <c r="E102" s="42" t="s">
        <v>8298</v>
      </c>
    </row>
    <row r="103" spans="1:5" ht="12.75">
      <c r="A103" t="s">
        <v>57</v>
      </c>
      <c r="E1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8299</v>
      </c>
      <c s="41">
        <f>Rekapitulace!C51</f>
      </c>
      <c s="20" t="s">
        <v>0</v>
      </c>
      <c t="s">
        <v>23</v>
      </c>
      <c t="s">
        <v>28</v>
      </c>
    </row>
    <row r="4" spans="1:16" ht="32" customHeight="1">
      <c r="A4" s="24" t="s">
        <v>20</v>
      </c>
      <c s="25" t="s">
        <v>29</v>
      </c>
      <c s="27" t="s">
        <v>8299</v>
      </c>
      <c r="E4" s="26" t="s">
        <v>8300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COUNTIFS(L8:L28,"=0",A8:A28,"P")+COUNTIFS(L8:L28,"",A8:A28,"P")+SUM(Q8:Q28)</f>
      </c>
    </row>
    <row r="8" spans="1:13" ht="12.75">
      <c r="A8" t="s">
        <v>45</v>
      </c>
      <c r="C8" s="28" t="s">
        <v>8303</v>
      </c>
      <c r="E8" s="30" t="s">
        <v>8302</v>
      </c>
      <c r="J8" s="29">
        <f>0+J9+J14+J27</f>
      </c>
      <c s="29">
        <f>0+K9+K14+K27</f>
      </c>
      <c s="29">
        <f>0+L9+L14+L27</f>
      </c>
      <c s="29">
        <f>0+M9+M14+M27</f>
      </c>
    </row>
    <row r="9" spans="1:13" ht="12.75">
      <c r="A9" t="s">
        <v>47</v>
      </c>
      <c r="C9" s="31" t="s">
        <v>367</v>
      </c>
      <c r="E9" s="33" t="s">
        <v>8304</v>
      </c>
      <c r="J9" s="32">
        <f>0</f>
      </c>
      <c s="32">
        <f>0</f>
      </c>
      <c s="32">
        <f>0+L10</f>
      </c>
      <c s="32">
        <f>0+M10</f>
      </c>
    </row>
    <row r="10" spans="1:16" ht="12.75">
      <c r="A10" t="s">
        <v>50</v>
      </c>
      <c s="34" t="s">
        <v>48</v>
      </c>
      <c s="34" t="s">
        <v>8305</v>
      </c>
      <c s="35" t="s">
        <v>5</v>
      </c>
      <c s="6" t="s">
        <v>8306</v>
      </c>
      <c s="36" t="s">
        <v>257</v>
      </c>
      <c s="37">
        <v>1</v>
      </c>
      <c s="36">
        <v>0</v>
      </c>
      <c s="36">
        <f>ROUND(G10*H10,6)</f>
      </c>
      <c r="L10" s="38">
        <v>0</v>
      </c>
      <c s="32">
        <f>ROUND(ROUND(L10,2)*ROUND(G10,3),2)</f>
      </c>
      <c s="36" t="s">
        <v>98</v>
      </c>
      <c>
        <f>(M10*21)/100</f>
      </c>
      <c t="s">
        <v>28</v>
      </c>
    </row>
    <row r="11" spans="1:5" ht="12.75">
      <c r="A11" s="35" t="s">
        <v>55</v>
      </c>
      <c r="E11" s="39" t="s">
        <v>8306</v>
      </c>
    </row>
    <row r="12" spans="1:5" ht="25.5">
      <c r="A12" s="35" t="s">
        <v>56</v>
      </c>
      <c r="E12" s="40" t="s">
        <v>8307</v>
      </c>
    </row>
    <row r="13" spans="1:5" ht="12.75">
      <c r="A13" t="s">
        <v>57</v>
      </c>
      <c r="E13" s="39" t="s">
        <v>5</v>
      </c>
    </row>
    <row r="14" spans="1:13" ht="12.75">
      <c r="A14" t="s">
        <v>47</v>
      </c>
      <c r="C14" s="31" t="s">
        <v>8308</v>
      </c>
      <c r="E14" s="33" t="s">
        <v>8309</v>
      </c>
      <c r="J14" s="32">
        <f>0</f>
      </c>
      <c s="32">
        <f>0</f>
      </c>
      <c s="32">
        <f>0+L15+L19+L23</f>
      </c>
      <c s="32">
        <f>0+M15+M19+M23</f>
      </c>
    </row>
    <row r="15" spans="1:16" ht="25.5">
      <c r="A15" t="s">
        <v>50</v>
      </c>
      <c s="34" t="s">
        <v>79</v>
      </c>
      <c s="34" t="s">
        <v>8310</v>
      </c>
      <c s="35" t="s">
        <v>5</v>
      </c>
      <c s="6" t="s">
        <v>8311</v>
      </c>
      <c s="36" t="s">
        <v>8312</v>
      </c>
      <c s="37">
        <v>24</v>
      </c>
      <c s="36">
        <v>0</v>
      </c>
      <c s="36">
        <f>ROUND(G15*H15,6)</f>
      </c>
      <c r="L15" s="38">
        <v>0</v>
      </c>
      <c s="32">
        <f>ROUND(ROUND(L15,2)*ROUND(G15,3),2)</f>
      </c>
      <c s="36" t="s">
        <v>98</v>
      </c>
      <c>
        <f>(M15*21)/100</f>
      </c>
      <c t="s">
        <v>28</v>
      </c>
    </row>
    <row r="16" spans="1:5" ht="25.5">
      <c r="A16" s="35" t="s">
        <v>55</v>
      </c>
      <c r="E16" s="39" t="s">
        <v>8311</v>
      </c>
    </row>
    <row r="17" spans="1:5" ht="25.5">
      <c r="A17" s="35" t="s">
        <v>56</v>
      </c>
      <c r="E17" s="40" t="s">
        <v>8313</v>
      </c>
    </row>
    <row r="18" spans="1:5" ht="12.75">
      <c r="A18" t="s">
        <v>57</v>
      </c>
      <c r="E18" s="39" t="s">
        <v>5</v>
      </c>
    </row>
    <row r="19" spans="1:16" ht="25.5">
      <c r="A19" t="s">
        <v>50</v>
      </c>
      <c s="34" t="s">
        <v>82</v>
      </c>
      <c s="34" t="s">
        <v>8314</v>
      </c>
      <c s="35" t="s">
        <v>5</v>
      </c>
      <c s="6" t="s">
        <v>8315</v>
      </c>
      <c s="36" t="s">
        <v>257</v>
      </c>
      <c s="37">
        <v>1</v>
      </c>
      <c s="36">
        <v>0</v>
      </c>
      <c s="36">
        <f>ROUND(G19*H19,6)</f>
      </c>
      <c r="L19" s="38">
        <v>0</v>
      </c>
      <c s="32">
        <f>ROUND(ROUND(L19,2)*ROUND(G19,3),2)</f>
      </c>
      <c s="36" t="s">
        <v>98</v>
      </c>
      <c>
        <f>(M19*21)/100</f>
      </c>
      <c t="s">
        <v>28</v>
      </c>
    </row>
    <row r="20" spans="1:5" ht="25.5">
      <c r="A20" s="35" t="s">
        <v>55</v>
      </c>
      <c r="E20" s="39" t="s">
        <v>8315</v>
      </c>
    </row>
    <row r="21" spans="1:5" ht="25.5">
      <c r="A21" s="35" t="s">
        <v>56</v>
      </c>
      <c r="E21" s="40" t="s">
        <v>1779</v>
      </c>
    </row>
    <row r="22" spans="1:5" ht="12.75">
      <c r="A22" t="s">
        <v>57</v>
      </c>
      <c r="E22" s="39" t="s">
        <v>5</v>
      </c>
    </row>
    <row r="23" spans="1:16" ht="25.5">
      <c r="A23" t="s">
        <v>50</v>
      </c>
      <c s="34" t="s">
        <v>86</v>
      </c>
      <c s="34" t="s">
        <v>8310</v>
      </c>
      <c s="35" t="s">
        <v>48</v>
      </c>
      <c s="6" t="s">
        <v>8316</v>
      </c>
      <c s="36" t="s">
        <v>8312</v>
      </c>
      <c s="37">
        <v>24</v>
      </c>
      <c s="36">
        <v>0</v>
      </c>
      <c s="36">
        <f>ROUND(G23*H23,6)</f>
      </c>
      <c r="L23" s="38">
        <v>0</v>
      </c>
      <c s="32">
        <f>ROUND(ROUND(L23,2)*ROUND(G23,3),2)</f>
      </c>
      <c s="36" t="s">
        <v>98</v>
      </c>
      <c>
        <f>(M23*21)/100</f>
      </c>
      <c t="s">
        <v>28</v>
      </c>
    </row>
    <row r="24" spans="1:5" ht="25.5">
      <c r="A24" s="35" t="s">
        <v>55</v>
      </c>
      <c r="E24" s="39" t="s">
        <v>8316</v>
      </c>
    </row>
    <row r="25" spans="1:5" ht="51">
      <c r="A25" s="35" t="s">
        <v>56</v>
      </c>
      <c r="E25" s="42" t="s">
        <v>8317</v>
      </c>
    </row>
    <row r="26" spans="1:5" ht="12.75">
      <c r="A26" t="s">
        <v>57</v>
      </c>
      <c r="E26" s="39" t="s">
        <v>5</v>
      </c>
    </row>
    <row r="27" spans="1:13" ht="12.75">
      <c r="A27" t="s">
        <v>47</v>
      </c>
      <c r="C27" s="31" t="s">
        <v>8318</v>
      </c>
      <c r="E27" s="33" t="s">
        <v>8302</v>
      </c>
      <c r="J27" s="32">
        <f>0</f>
      </c>
      <c s="32">
        <f>0</f>
      </c>
      <c s="32">
        <f>0+L28</f>
      </c>
      <c s="32">
        <f>0+M28</f>
      </c>
    </row>
    <row r="28" spans="1:16" ht="25.5">
      <c r="A28" t="s">
        <v>50</v>
      </c>
      <c s="34" t="s">
        <v>27</v>
      </c>
      <c s="34" t="s">
        <v>8319</v>
      </c>
      <c s="35" t="s">
        <v>5</v>
      </c>
      <c s="6" t="s">
        <v>8320</v>
      </c>
      <c s="36" t="s">
        <v>257</v>
      </c>
      <c s="37">
        <v>1</v>
      </c>
      <c s="36">
        <v>0</v>
      </c>
      <c s="36">
        <f>ROUND(G28*H28,6)</f>
      </c>
      <c r="L28" s="38">
        <v>0</v>
      </c>
      <c s="32">
        <f>ROUND(ROUND(L28,2)*ROUND(G28,3),2)</f>
      </c>
      <c s="36" t="s">
        <v>98</v>
      </c>
      <c>
        <f>(M28*21)/100</f>
      </c>
      <c t="s">
        <v>28</v>
      </c>
    </row>
    <row r="29" spans="1:5" ht="25.5">
      <c r="A29" s="35" t="s">
        <v>55</v>
      </c>
      <c r="E29" s="39" t="s">
        <v>8320</v>
      </c>
    </row>
    <row r="30" spans="1:5" ht="12.75">
      <c r="A30" s="35" t="s">
        <v>56</v>
      </c>
      <c r="E30" s="40" t="s">
        <v>222</v>
      </c>
    </row>
    <row r="31" spans="1:5" ht="12.75">
      <c r="A31" t="s">
        <v>57</v>
      </c>
      <c r="E3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v>
      </c>
      <c s="41">
        <f>Rekapitulace!C13</f>
      </c>
      <c s="20" t="s">
        <v>0</v>
      </c>
      <c t="s">
        <v>23</v>
      </c>
      <c t="s">
        <v>28</v>
      </c>
    </row>
    <row r="4" spans="1:16" ht="32" customHeight="1">
      <c r="A4" s="24" t="s">
        <v>20</v>
      </c>
      <c s="25" t="s">
        <v>29</v>
      </c>
      <c s="27" t="s">
        <v>307</v>
      </c>
      <c r="E4" s="26" t="s">
        <v>308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COUNTIFS(L8:L100,"=0",A8:A100,"P")+COUNTIFS(L8:L100,"",A8:A100,"P")+SUM(Q8:Q100)</f>
      </c>
    </row>
    <row r="8" spans="1:13" ht="12.75">
      <c r="A8" t="s">
        <v>45</v>
      </c>
      <c r="C8" s="28" t="s">
        <v>311</v>
      </c>
      <c r="E8" s="30" t="s">
        <v>310</v>
      </c>
      <c r="J8" s="29">
        <f>0+J9+J70+J83</f>
      </c>
      <c s="29">
        <f>0+K9+K70+K83</f>
      </c>
      <c s="29">
        <f>0+L9+L70+L83</f>
      </c>
      <c s="29">
        <f>0+M9+M70+M83</f>
      </c>
    </row>
    <row r="9" spans="1:13" ht="12.75">
      <c r="A9" t="s">
        <v>47</v>
      </c>
      <c r="C9" s="31" t="s">
        <v>312</v>
      </c>
      <c r="E9" s="33" t="s">
        <v>313</v>
      </c>
      <c r="J9" s="32">
        <f>0</f>
      </c>
      <c s="32">
        <f>0</f>
      </c>
      <c s="32">
        <f>0+L10+L14+L18+L22+L26+L30+L34+L38+L42+L46+L50+L54+L58+L62+L66</f>
      </c>
      <c s="32">
        <f>0+M10+M14+M18+M22+M26+M30+M34+M38+M42+M46+M50+M54+M58+M62+M66</f>
      </c>
    </row>
    <row r="10" spans="1:16" ht="12.75">
      <c r="A10" t="s">
        <v>50</v>
      </c>
      <c s="34" t="s">
        <v>27</v>
      </c>
      <c s="34" t="s">
        <v>314</v>
      </c>
      <c s="35" t="s">
        <v>5</v>
      </c>
      <c s="6" t="s">
        <v>315</v>
      </c>
      <c s="36" t="s">
        <v>201</v>
      </c>
      <c s="37">
        <v>0.065</v>
      </c>
      <c s="36">
        <v>1</v>
      </c>
      <c s="36">
        <f>ROUND(G10*H10,6)</f>
      </c>
      <c r="L10" s="38">
        <v>0</v>
      </c>
      <c s="32">
        <f>ROUND(ROUND(L10,2)*ROUND(G10,3),2)</f>
      </c>
      <c s="36" t="s">
        <v>316</v>
      </c>
      <c>
        <f>(M10*21)/100</f>
      </c>
      <c t="s">
        <v>28</v>
      </c>
    </row>
    <row r="11" spans="1:5" ht="12.75">
      <c r="A11" s="35" t="s">
        <v>55</v>
      </c>
      <c r="E11" s="39" t="s">
        <v>315</v>
      </c>
    </row>
    <row r="12" spans="1:5" ht="51">
      <c r="A12" s="35" t="s">
        <v>56</v>
      </c>
      <c r="E12" s="42" t="s">
        <v>317</v>
      </c>
    </row>
    <row r="13" spans="1:5" ht="12.75">
      <c r="A13" t="s">
        <v>57</v>
      </c>
      <c r="E13" s="39" t="s">
        <v>5</v>
      </c>
    </row>
    <row r="14" spans="1:16" ht="12.75">
      <c r="A14" t="s">
        <v>50</v>
      </c>
      <c s="34" t="s">
        <v>79</v>
      </c>
      <c s="34" t="s">
        <v>318</v>
      </c>
      <c s="35" t="s">
        <v>5</v>
      </c>
      <c s="6" t="s">
        <v>319</v>
      </c>
      <c s="36" t="s">
        <v>320</v>
      </c>
      <c s="37">
        <v>283</v>
      </c>
      <c s="36">
        <v>5E-05</v>
      </c>
      <c s="36">
        <f>ROUND(G14*H14,6)</f>
      </c>
      <c r="L14" s="38">
        <v>0</v>
      </c>
      <c s="32">
        <f>ROUND(ROUND(L14,2)*ROUND(G14,3),2)</f>
      </c>
      <c s="36" t="s">
        <v>316</v>
      </c>
      <c>
        <f>(M14*21)/100</f>
      </c>
      <c t="s">
        <v>28</v>
      </c>
    </row>
    <row r="15" spans="1:5" ht="12.75">
      <c r="A15" s="35" t="s">
        <v>55</v>
      </c>
      <c r="E15" s="39" t="s">
        <v>319</v>
      </c>
    </row>
    <row r="16" spans="1:5" ht="89.25">
      <c r="A16" s="35" t="s">
        <v>56</v>
      </c>
      <c r="E16" s="42" t="s">
        <v>321</v>
      </c>
    </row>
    <row r="17" spans="1:5" ht="12.75">
      <c r="A17" t="s">
        <v>57</v>
      </c>
      <c r="E17" s="39" t="s">
        <v>5</v>
      </c>
    </row>
    <row r="18" spans="1:16" ht="12.75">
      <c r="A18" t="s">
        <v>50</v>
      </c>
      <c s="34" t="s">
        <v>82</v>
      </c>
      <c s="34" t="s">
        <v>322</v>
      </c>
      <c s="35" t="s">
        <v>5</v>
      </c>
      <c s="6" t="s">
        <v>323</v>
      </c>
      <c s="36" t="s">
        <v>201</v>
      </c>
      <c s="37">
        <v>0.246</v>
      </c>
      <c s="36">
        <v>1</v>
      </c>
      <c s="36">
        <f>ROUND(G18*H18,6)</f>
      </c>
      <c r="L18" s="38">
        <v>0</v>
      </c>
      <c s="32">
        <f>ROUND(ROUND(L18,2)*ROUND(G18,3),2)</f>
      </c>
      <c s="36" t="s">
        <v>98</v>
      </c>
      <c>
        <f>(M18*21)/100</f>
      </c>
      <c t="s">
        <v>28</v>
      </c>
    </row>
    <row r="19" spans="1:5" ht="12.75">
      <c r="A19" s="35" t="s">
        <v>55</v>
      </c>
      <c r="E19" s="39" t="s">
        <v>323</v>
      </c>
    </row>
    <row r="20" spans="1:5" ht="63.75">
      <c r="A20" s="35" t="s">
        <v>56</v>
      </c>
      <c r="E20" s="42" t="s">
        <v>324</v>
      </c>
    </row>
    <row r="21" spans="1:5" ht="12.75">
      <c r="A21" t="s">
        <v>57</v>
      </c>
      <c r="E21" s="39" t="s">
        <v>5</v>
      </c>
    </row>
    <row r="22" spans="1:16" ht="12.75">
      <c r="A22" t="s">
        <v>50</v>
      </c>
      <c s="34" t="s">
        <v>89</v>
      </c>
      <c s="34" t="s">
        <v>325</v>
      </c>
      <c s="35" t="s">
        <v>5</v>
      </c>
      <c s="6" t="s">
        <v>326</v>
      </c>
      <c s="36" t="s">
        <v>320</v>
      </c>
      <c s="37">
        <v>55.2</v>
      </c>
      <c s="36">
        <v>5E-05</v>
      </c>
      <c s="36">
        <f>ROUND(G22*H22,6)</f>
      </c>
      <c r="L22" s="38">
        <v>0</v>
      </c>
      <c s="32">
        <f>ROUND(ROUND(L22,2)*ROUND(G22,3),2)</f>
      </c>
      <c s="36" t="s">
        <v>316</v>
      </c>
      <c>
        <f>(M22*21)/100</f>
      </c>
      <c t="s">
        <v>28</v>
      </c>
    </row>
    <row r="23" spans="1:5" ht="12.75">
      <c r="A23" s="35" t="s">
        <v>55</v>
      </c>
      <c r="E23" s="39" t="s">
        <v>326</v>
      </c>
    </row>
    <row r="24" spans="1:5" ht="89.25">
      <c r="A24" s="35" t="s">
        <v>56</v>
      </c>
      <c r="E24" s="42" t="s">
        <v>327</v>
      </c>
    </row>
    <row r="25" spans="1:5" ht="12.75">
      <c r="A25" t="s">
        <v>57</v>
      </c>
      <c r="E25" s="39" t="s">
        <v>5</v>
      </c>
    </row>
    <row r="26" spans="1:16" ht="25.5">
      <c r="A26" t="s">
        <v>50</v>
      </c>
      <c s="34" t="s">
        <v>92</v>
      </c>
      <c s="34" t="s">
        <v>328</v>
      </c>
      <c s="35" t="s">
        <v>5</v>
      </c>
      <c s="6" t="s">
        <v>329</v>
      </c>
      <c s="36" t="s">
        <v>320</v>
      </c>
      <c s="37">
        <v>269.5</v>
      </c>
      <c s="36">
        <v>5E-05</v>
      </c>
      <c s="36">
        <f>ROUND(G26*H26,6)</f>
      </c>
      <c r="L26" s="38">
        <v>0</v>
      </c>
      <c s="32">
        <f>ROUND(ROUND(L26,2)*ROUND(G26,3),2)</f>
      </c>
      <c s="36" t="s">
        <v>316</v>
      </c>
      <c>
        <f>(M26*21)/100</f>
      </c>
      <c t="s">
        <v>28</v>
      </c>
    </row>
    <row r="27" spans="1:5" ht="25.5">
      <c r="A27" s="35" t="s">
        <v>55</v>
      </c>
      <c r="E27" s="39" t="s">
        <v>329</v>
      </c>
    </row>
    <row r="28" spans="1:5" ht="89.25">
      <c r="A28" s="35" t="s">
        <v>56</v>
      </c>
      <c r="E28" s="42" t="s">
        <v>330</v>
      </c>
    </row>
    <row r="29" spans="1:5" ht="12.75">
      <c r="A29" t="s">
        <v>57</v>
      </c>
      <c r="E29" s="39" t="s">
        <v>5</v>
      </c>
    </row>
    <row r="30" spans="1:16" ht="12.75">
      <c r="A30" t="s">
        <v>50</v>
      </c>
      <c s="34" t="s">
        <v>101</v>
      </c>
      <c s="34" t="s">
        <v>331</v>
      </c>
      <c s="35" t="s">
        <v>5</v>
      </c>
      <c s="6" t="s">
        <v>332</v>
      </c>
      <c s="36" t="s">
        <v>201</v>
      </c>
      <c s="37">
        <v>0.062</v>
      </c>
      <c s="36">
        <v>1</v>
      </c>
      <c s="36">
        <f>ROUND(G30*H30,6)</f>
      </c>
      <c r="L30" s="38">
        <v>0</v>
      </c>
      <c s="32">
        <f>ROUND(ROUND(L30,2)*ROUND(G30,3),2)</f>
      </c>
      <c s="36" t="s">
        <v>316</v>
      </c>
      <c>
        <f>(M30*21)/100</f>
      </c>
      <c t="s">
        <v>28</v>
      </c>
    </row>
    <row r="31" spans="1:5" ht="12.75">
      <c r="A31" s="35" t="s">
        <v>55</v>
      </c>
      <c r="E31" s="39" t="s">
        <v>332</v>
      </c>
    </row>
    <row r="32" spans="1:5" ht="102">
      <c r="A32" s="35" t="s">
        <v>56</v>
      </c>
      <c r="E32" s="42" t="s">
        <v>333</v>
      </c>
    </row>
    <row r="33" spans="1:5" ht="12.75">
      <c r="A33" t="s">
        <v>57</v>
      </c>
      <c r="E33" s="39" t="s">
        <v>5</v>
      </c>
    </row>
    <row r="34" spans="1:16" ht="12.75">
      <c r="A34" t="s">
        <v>50</v>
      </c>
      <c s="34" t="s">
        <v>104</v>
      </c>
      <c s="34" t="s">
        <v>334</v>
      </c>
      <c s="35" t="s">
        <v>5</v>
      </c>
      <c s="6" t="s">
        <v>335</v>
      </c>
      <c s="36" t="s">
        <v>201</v>
      </c>
      <c s="37">
        <v>0.182</v>
      </c>
      <c s="36">
        <v>1</v>
      </c>
      <c s="36">
        <f>ROUND(G34*H34,6)</f>
      </c>
      <c r="L34" s="38">
        <v>0</v>
      </c>
      <c s="32">
        <f>ROUND(ROUND(L34,2)*ROUND(G34,3),2)</f>
      </c>
      <c s="36" t="s">
        <v>316</v>
      </c>
      <c>
        <f>(M34*21)/100</f>
      </c>
      <c t="s">
        <v>28</v>
      </c>
    </row>
    <row r="35" spans="1:5" ht="12.75">
      <c r="A35" s="35" t="s">
        <v>55</v>
      </c>
      <c r="E35" s="39" t="s">
        <v>335</v>
      </c>
    </row>
    <row r="36" spans="1:5" ht="63.75">
      <c r="A36" s="35" t="s">
        <v>56</v>
      </c>
      <c r="E36" s="42" t="s">
        <v>336</v>
      </c>
    </row>
    <row r="37" spans="1:5" ht="12.75">
      <c r="A37" t="s">
        <v>57</v>
      </c>
      <c r="E37" s="39" t="s">
        <v>5</v>
      </c>
    </row>
    <row r="38" spans="1:16" ht="12.75">
      <c r="A38" t="s">
        <v>50</v>
      </c>
      <c s="34" t="s">
        <v>109</v>
      </c>
      <c s="34" t="s">
        <v>337</v>
      </c>
      <c s="35" t="s">
        <v>5</v>
      </c>
      <c s="6" t="s">
        <v>338</v>
      </c>
      <c s="36" t="s">
        <v>201</v>
      </c>
      <c s="37">
        <v>0.114</v>
      </c>
      <c s="36">
        <v>1</v>
      </c>
      <c s="36">
        <f>ROUND(G38*H38,6)</f>
      </c>
      <c r="L38" s="38">
        <v>0</v>
      </c>
      <c s="32">
        <f>ROUND(ROUND(L38,2)*ROUND(G38,3),2)</f>
      </c>
      <c s="36" t="s">
        <v>316</v>
      </c>
      <c>
        <f>(M38*21)/100</f>
      </c>
      <c t="s">
        <v>28</v>
      </c>
    </row>
    <row r="39" spans="1:5" ht="12.75">
      <c r="A39" s="35" t="s">
        <v>55</v>
      </c>
      <c r="E39" s="39" t="s">
        <v>338</v>
      </c>
    </row>
    <row r="40" spans="1:5" ht="51">
      <c r="A40" s="35" t="s">
        <v>56</v>
      </c>
      <c r="E40" s="42" t="s">
        <v>339</v>
      </c>
    </row>
    <row r="41" spans="1:5" ht="12.75">
      <c r="A41" t="s">
        <v>57</v>
      </c>
      <c r="E41" s="39" t="s">
        <v>5</v>
      </c>
    </row>
    <row r="42" spans="1:16" ht="25.5">
      <c r="A42" t="s">
        <v>50</v>
      </c>
      <c s="34" t="s">
        <v>118</v>
      </c>
      <c s="34" t="s">
        <v>340</v>
      </c>
      <c s="35" t="s">
        <v>5</v>
      </c>
      <c s="6" t="s">
        <v>341</v>
      </c>
      <c s="36" t="s">
        <v>342</v>
      </c>
      <c s="37">
        <v>644.759</v>
      </c>
      <c s="36">
        <v>0</v>
      </c>
      <c s="36">
        <f>ROUND(G42*H42,6)</f>
      </c>
      <c r="L42" s="38">
        <v>0</v>
      </c>
      <c s="32">
        <f>ROUND(ROUND(L42,2)*ROUND(G42,3),2)</f>
      </c>
      <c s="36" t="s">
        <v>316</v>
      </c>
      <c>
        <f>(M42*21)/100</f>
      </c>
      <c t="s">
        <v>28</v>
      </c>
    </row>
    <row r="43" spans="1:5" ht="25.5">
      <c r="A43" s="35" t="s">
        <v>55</v>
      </c>
      <c r="E43" s="39" t="s">
        <v>341</v>
      </c>
    </row>
    <row r="44" spans="1:5" ht="12.75">
      <c r="A44" s="35" t="s">
        <v>56</v>
      </c>
      <c r="E44" s="40" t="s">
        <v>5</v>
      </c>
    </row>
    <row r="45" spans="1:5" ht="12.75">
      <c r="A45" t="s">
        <v>57</v>
      </c>
      <c r="E45" s="39" t="s">
        <v>5</v>
      </c>
    </row>
    <row r="46" spans="1:16" ht="12.75">
      <c r="A46" t="s">
        <v>50</v>
      </c>
      <c s="34" t="s">
        <v>124</v>
      </c>
      <c s="34" t="s">
        <v>343</v>
      </c>
      <c s="35" t="s">
        <v>5</v>
      </c>
      <c s="6" t="s">
        <v>344</v>
      </c>
      <c s="36" t="s">
        <v>257</v>
      </c>
      <c s="37">
        <v>1</v>
      </c>
      <c s="36">
        <v>0</v>
      </c>
      <c s="36">
        <f>ROUND(G46*H46,6)</f>
      </c>
      <c r="L46" s="38">
        <v>0</v>
      </c>
      <c s="32">
        <f>ROUND(ROUND(L46,2)*ROUND(G46,3),2)</f>
      </c>
      <c s="36" t="s">
        <v>98</v>
      </c>
      <c>
        <f>(M46*21)/100</f>
      </c>
      <c t="s">
        <v>28</v>
      </c>
    </row>
    <row r="47" spans="1:5" ht="12.75">
      <c r="A47" s="35" t="s">
        <v>55</v>
      </c>
      <c r="E47" s="39" t="s">
        <v>344</v>
      </c>
    </row>
    <row r="48" spans="1:5" ht="12.75">
      <c r="A48" s="35" t="s">
        <v>56</v>
      </c>
      <c r="E48" s="40" t="s">
        <v>222</v>
      </c>
    </row>
    <row r="49" spans="1:5" ht="12.75">
      <c r="A49" t="s">
        <v>57</v>
      </c>
      <c r="E49" s="39" t="s">
        <v>5</v>
      </c>
    </row>
    <row r="50" spans="1:16" ht="12.75">
      <c r="A50" t="s">
        <v>50</v>
      </c>
      <c s="34" t="s">
        <v>127</v>
      </c>
      <c s="34" t="s">
        <v>345</v>
      </c>
      <c s="35" t="s">
        <v>5</v>
      </c>
      <c s="6" t="s">
        <v>346</v>
      </c>
      <c s="36" t="s">
        <v>257</v>
      </c>
      <c s="37">
        <v>1</v>
      </c>
      <c s="36">
        <v>0</v>
      </c>
      <c s="36">
        <f>ROUND(G50*H50,6)</f>
      </c>
      <c r="L50" s="38">
        <v>0</v>
      </c>
      <c s="32">
        <f>ROUND(ROUND(L50,2)*ROUND(G50,3),2)</f>
      </c>
      <c s="36" t="s">
        <v>98</v>
      </c>
      <c>
        <f>(M50*21)/100</f>
      </c>
      <c t="s">
        <v>28</v>
      </c>
    </row>
    <row r="51" spans="1:5" ht="12.75">
      <c r="A51" s="35" t="s">
        <v>55</v>
      </c>
      <c r="E51" s="39" t="s">
        <v>346</v>
      </c>
    </row>
    <row r="52" spans="1:5" ht="12.75">
      <c r="A52" s="35" t="s">
        <v>56</v>
      </c>
      <c r="E52" s="40" t="s">
        <v>222</v>
      </c>
    </row>
    <row r="53" spans="1:5" ht="12.75">
      <c r="A53" t="s">
        <v>57</v>
      </c>
      <c r="E53" s="39" t="s">
        <v>5</v>
      </c>
    </row>
    <row r="54" spans="1:16" ht="12.75">
      <c r="A54" t="s">
        <v>50</v>
      </c>
      <c s="34" t="s">
        <v>130</v>
      </c>
      <c s="34" t="s">
        <v>347</v>
      </c>
      <c s="35" t="s">
        <v>5</v>
      </c>
      <c s="6" t="s">
        <v>348</v>
      </c>
      <c s="36" t="s">
        <v>70</v>
      </c>
      <c s="37">
        <v>2.4</v>
      </c>
      <c s="36">
        <v>0</v>
      </c>
      <c s="36">
        <f>ROUND(G54*H54,6)</f>
      </c>
      <c r="L54" s="38">
        <v>0</v>
      </c>
      <c s="32">
        <f>ROUND(ROUND(L54,2)*ROUND(G54,3),2)</f>
      </c>
      <c s="36" t="s">
        <v>316</v>
      </c>
      <c>
        <f>(M54*21)/100</f>
      </c>
      <c t="s">
        <v>28</v>
      </c>
    </row>
    <row r="55" spans="1:5" ht="12.75">
      <c r="A55" s="35" t="s">
        <v>55</v>
      </c>
      <c r="E55" s="39" t="s">
        <v>348</v>
      </c>
    </row>
    <row r="56" spans="1:5" ht="25.5">
      <c r="A56" s="35" t="s">
        <v>56</v>
      </c>
      <c r="E56" s="40" t="s">
        <v>349</v>
      </c>
    </row>
    <row r="57" spans="1:5" ht="12.75">
      <c r="A57" t="s">
        <v>57</v>
      </c>
      <c r="E57" s="39" t="s">
        <v>5</v>
      </c>
    </row>
    <row r="58" spans="1:16" ht="12.75">
      <c r="A58" t="s">
        <v>50</v>
      </c>
      <c s="34" t="s">
        <v>135</v>
      </c>
      <c s="34" t="s">
        <v>350</v>
      </c>
      <c s="35" t="s">
        <v>5</v>
      </c>
      <c s="6" t="s">
        <v>351</v>
      </c>
      <c s="36" t="s">
        <v>70</v>
      </c>
      <c s="37">
        <v>2.4</v>
      </c>
      <c s="36">
        <v>0.012</v>
      </c>
      <c s="36">
        <f>ROUND(G58*H58,6)</f>
      </c>
      <c r="L58" s="38">
        <v>0</v>
      </c>
      <c s="32">
        <f>ROUND(ROUND(L58,2)*ROUND(G58,3),2)</f>
      </c>
      <c s="36" t="s">
        <v>316</v>
      </c>
      <c>
        <f>(M58*21)/100</f>
      </c>
      <c t="s">
        <v>28</v>
      </c>
    </row>
    <row r="59" spans="1:5" ht="12.75">
      <c r="A59" s="35" t="s">
        <v>55</v>
      </c>
      <c r="E59" s="39" t="s">
        <v>351</v>
      </c>
    </row>
    <row r="60" spans="1:5" ht="12.75">
      <c r="A60" s="35" t="s">
        <v>56</v>
      </c>
      <c r="E60" s="40" t="s">
        <v>5</v>
      </c>
    </row>
    <row r="61" spans="1:5" ht="12.75">
      <c r="A61" t="s">
        <v>57</v>
      </c>
      <c r="E61" s="39" t="s">
        <v>5</v>
      </c>
    </row>
    <row r="62" spans="1:16" ht="25.5">
      <c r="A62" t="s">
        <v>50</v>
      </c>
      <c s="34" t="s">
        <v>138</v>
      </c>
      <c s="34" t="s">
        <v>352</v>
      </c>
      <c s="35" t="s">
        <v>5</v>
      </c>
      <c s="6" t="s">
        <v>353</v>
      </c>
      <c s="36" t="s">
        <v>78</v>
      </c>
      <c s="37">
        <v>9.2</v>
      </c>
      <c s="36">
        <v>0</v>
      </c>
      <c s="36">
        <f>ROUND(G62*H62,6)</f>
      </c>
      <c r="L62" s="38">
        <v>0</v>
      </c>
      <c s="32">
        <f>ROUND(ROUND(L62,2)*ROUND(G62,3),2)</f>
      </c>
      <c s="36" t="s">
        <v>316</v>
      </c>
      <c>
        <f>(M62*21)/100</f>
      </c>
      <c t="s">
        <v>28</v>
      </c>
    </row>
    <row r="63" spans="1:5" ht="25.5">
      <c r="A63" s="35" t="s">
        <v>55</v>
      </c>
      <c r="E63" s="39" t="s">
        <v>353</v>
      </c>
    </row>
    <row r="64" spans="1:5" ht="25.5">
      <c r="A64" s="35" t="s">
        <v>56</v>
      </c>
      <c r="E64" s="40" t="s">
        <v>354</v>
      </c>
    </row>
    <row r="65" spans="1:5" ht="12.75">
      <c r="A65" t="s">
        <v>57</v>
      </c>
      <c r="E65" s="39" t="s">
        <v>5</v>
      </c>
    </row>
    <row r="66" spans="1:16" ht="12.75">
      <c r="A66" t="s">
        <v>50</v>
      </c>
      <c s="34" t="s">
        <v>141</v>
      </c>
      <c s="34" t="s">
        <v>355</v>
      </c>
      <c s="35" t="s">
        <v>5</v>
      </c>
      <c s="6" t="s">
        <v>356</v>
      </c>
      <c s="36" t="s">
        <v>78</v>
      </c>
      <c s="37">
        <v>9.2</v>
      </c>
      <c s="36">
        <v>0.0002</v>
      </c>
      <c s="36">
        <f>ROUND(G66*H66,6)</f>
      </c>
      <c r="L66" s="38">
        <v>0</v>
      </c>
      <c s="32">
        <f>ROUND(ROUND(L66,2)*ROUND(G66,3),2)</f>
      </c>
      <c s="36" t="s">
        <v>316</v>
      </c>
      <c>
        <f>(M66*21)/100</f>
      </c>
      <c t="s">
        <v>28</v>
      </c>
    </row>
    <row r="67" spans="1:5" ht="12.75">
      <c r="A67" s="35" t="s">
        <v>55</v>
      </c>
      <c r="E67" s="39" t="s">
        <v>356</v>
      </c>
    </row>
    <row r="68" spans="1:5" ht="12.75">
      <c r="A68" s="35" t="s">
        <v>56</v>
      </c>
      <c r="E68" s="40" t="s">
        <v>5</v>
      </c>
    </row>
    <row r="69" spans="1:5" ht="12.75">
      <c r="A69" t="s">
        <v>57</v>
      </c>
      <c r="E69" s="39" t="s">
        <v>5</v>
      </c>
    </row>
    <row r="70" spans="1:13" ht="12.75">
      <c r="A70" t="s">
        <v>47</v>
      </c>
      <c r="C70" s="31" t="s">
        <v>82</v>
      </c>
      <c r="E70" s="33" t="s">
        <v>357</v>
      </c>
      <c r="J70" s="32">
        <f>0</f>
      </c>
      <c s="32">
        <f>0</f>
      </c>
      <c s="32">
        <f>0+L71+L75+L79</f>
      </c>
      <c s="32">
        <f>0+M71+M75+M79</f>
      </c>
    </row>
    <row r="71" spans="1:16" ht="25.5">
      <c r="A71" t="s">
        <v>50</v>
      </c>
      <c s="34" t="s">
        <v>66</v>
      </c>
      <c s="34" t="s">
        <v>358</v>
      </c>
      <c s="35" t="s">
        <v>5</v>
      </c>
      <c s="6" t="s">
        <v>359</v>
      </c>
      <c s="36" t="s">
        <v>201</v>
      </c>
      <c s="37">
        <v>4.473</v>
      </c>
      <c s="36">
        <v>0</v>
      </c>
      <c s="36">
        <f>ROUND(G71*H71,6)</f>
      </c>
      <c r="L71" s="38">
        <v>0</v>
      </c>
      <c s="32">
        <f>ROUND(ROUND(L71,2)*ROUND(G71,3),2)</f>
      </c>
      <c s="36" t="s">
        <v>316</v>
      </c>
      <c>
        <f>(M71*21)/100</f>
      </c>
      <c t="s">
        <v>28</v>
      </c>
    </row>
    <row r="72" spans="1:5" ht="25.5">
      <c r="A72" s="35" t="s">
        <v>55</v>
      </c>
      <c r="E72" s="39" t="s">
        <v>359</v>
      </c>
    </row>
    <row r="73" spans="1:5" ht="102">
      <c r="A73" s="35" t="s">
        <v>56</v>
      </c>
      <c r="E73" s="42" t="s">
        <v>360</v>
      </c>
    </row>
    <row r="74" spans="1:5" ht="12.75">
      <c r="A74" t="s">
        <v>57</v>
      </c>
      <c r="E74" s="39" t="s">
        <v>5</v>
      </c>
    </row>
    <row r="75" spans="1:16" ht="12.75">
      <c r="A75" t="s">
        <v>50</v>
      </c>
      <c s="34" t="s">
        <v>86</v>
      </c>
      <c s="34" t="s">
        <v>361</v>
      </c>
      <c s="35" t="s">
        <v>5</v>
      </c>
      <c s="6" t="s">
        <v>362</v>
      </c>
      <c s="36" t="s">
        <v>201</v>
      </c>
      <c s="37">
        <v>4.609</v>
      </c>
      <c s="36">
        <v>1</v>
      </c>
      <c s="36">
        <f>ROUND(G75*H75,6)</f>
      </c>
      <c r="L75" s="38">
        <v>0</v>
      </c>
      <c s="32">
        <f>ROUND(ROUND(L75,2)*ROUND(G75,3),2)</f>
      </c>
      <c s="36" t="s">
        <v>316</v>
      </c>
      <c>
        <f>(M75*21)/100</f>
      </c>
      <c t="s">
        <v>28</v>
      </c>
    </row>
    <row r="76" spans="1:5" ht="12.75">
      <c r="A76" s="35" t="s">
        <v>55</v>
      </c>
      <c r="E76" s="39" t="s">
        <v>362</v>
      </c>
    </row>
    <row r="77" spans="1:5" ht="51">
      <c r="A77" s="35" t="s">
        <v>56</v>
      </c>
      <c r="E77" s="42" t="s">
        <v>363</v>
      </c>
    </row>
    <row r="78" spans="1:5" ht="12.75">
      <c r="A78" t="s">
        <v>57</v>
      </c>
      <c r="E78" s="39" t="s">
        <v>5</v>
      </c>
    </row>
    <row r="79" spans="1:16" ht="25.5">
      <c r="A79" t="s">
        <v>50</v>
      </c>
      <c s="34" t="s">
        <v>121</v>
      </c>
      <c s="34" t="s">
        <v>364</v>
      </c>
      <c s="35" t="s">
        <v>5</v>
      </c>
      <c s="6" t="s">
        <v>365</v>
      </c>
      <c s="36" t="s">
        <v>85</v>
      </c>
      <c s="37">
        <v>108</v>
      </c>
      <c s="36">
        <v>4E-05</v>
      </c>
      <c s="36">
        <f>ROUND(G79*H79,6)</f>
      </c>
      <c r="L79" s="38">
        <v>0</v>
      </c>
      <c s="32">
        <f>ROUND(ROUND(L79,2)*ROUND(G79,3),2)</f>
      </c>
      <c s="36" t="s">
        <v>316</v>
      </c>
      <c>
        <f>(M79*21)/100</f>
      </c>
      <c t="s">
        <v>28</v>
      </c>
    </row>
    <row r="80" spans="1:5" ht="25.5">
      <c r="A80" s="35" t="s">
        <v>55</v>
      </c>
      <c r="E80" s="39" t="s">
        <v>365</v>
      </c>
    </row>
    <row r="81" spans="1:5" ht="63.75">
      <c r="A81" s="35" t="s">
        <v>56</v>
      </c>
      <c r="E81" s="40" t="s">
        <v>366</v>
      </c>
    </row>
    <row r="82" spans="1:5" ht="12.75">
      <c r="A82" t="s">
        <v>57</v>
      </c>
      <c r="E82" s="39" t="s">
        <v>5</v>
      </c>
    </row>
    <row r="83" spans="1:13" ht="12.75">
      <c r="A83" t="s">
        <v>47</v>
      </c>
      <c r="C83" s="31" t="s">
        <v>367</v>
      </c>
      <c r="E83" s="33" t="s">
        <v>368</v>
      </c>
      <c r="J83" s="32">
        <f>0</f>
      </c>
      <c s="32">
        <f>0</f>
      </c>
      <c s="32">
        <f>0+L84+L88+L92+L96+L100</f>
      </c>
      <c s="32">
        <f>0+M84+M88+M92+M96+M100</f>
      </c>
    </row>
    <row r="84" spans="1:16" ht="12.75">
      <c r="A84" t="s">
        <v>50</v>
      </c>
      <c s="34" t="s">
        <v>28</v>
      </c>
      <c s="34" t="s">
        <v>369</v>
      </c>
      <c s="35" t="s">
        <v>5</v>
      </c>
      <c s="6" t="s">
        <v>370</v>
      </c>
      <c s="36" t="s">
        <v>257</v>
      </c>
      <c s="37">
        <v>1</v>
      </c>
      <c s="36">
        <v>0</v>
      </c>
      <c s="36">
        <f>ROUND(G84*H84,6)</f>
      </c>
      <c r="L84" s="38">
        <v>0</v>
      </c>
      <c s="32">
        <f>ROUND(ROUND(L84,2)*ROUND(G84,3),2)</f>
      </c>
      <c s="36" t="s">
        <v>98</v>
      </c>
      <c>
        <f>(M84*21)/100</f>
      </c>
      <c t="s">
        <v>28</v>
      </c>
    </row>
    <row r="85" spans="1:5" ht="12.75">
      <c r="A85" s="35" t="s">
        <v>55</v>
      </c>
      <c r="E85" s="39" t="s">
        <v>370</v>
      </c>
    </row>
    <row r="86" spans="1:5" ht="12.75">
      <c r="A86" s="35" t="s">
        <v>56</v>
      </c>
      <c r="E86" s="40" t="s">
        <v>222</v>
      </c>
    </row>
    <row r="87" spans="1:5" ht="12.75">
      <c r="A87" t="s">
        <v>57</v>
      </c>
      <c r="E87" s="39" t="s">
        <v>5</v>
      </c>
    </row>
    <row r="88" spans="1:16" ht="12.75">
      <c r="A88" t="s">
        <v>50</v>
      </c>
      <c s="34" t="s">
        <v>26</v>
      </c>
      <c s="34" t="s">
        <v>371</v>
      </c>
      <c s="35" t="s">
        <v>5</v>
      </c>
      <c s="6" t="s">
        <v>372</v>
      </c>
      <c s="36" t="s">
        <v>257</v>
      </c>
      <c s="37">
        <v>1</v>
      </c>
      <c s="36">
        <v>0</v>
      </c>
      <c s="36">
        <f>ROUND(G88*H88,6)</f>
      </c>
      <c r="L88" s="38">
        <v>0</v>
      </c>
      <c s="32">
        <f>ROUND(ROUND(L88,2)*ROUND(G88,3),2)</f>
      </c>
      <c s="36" t="s">
        <v>98</v>
      </c>
      <c>
        <f>(M88*21)/100</f>
      </c>
      <c t="s">
        <v>28</v>
      </c>
    </row>
    <row r="89" spans="1:5" ht="12.75">
      <c r="A89" s="35" t="s">
        <v>55</v>
      </c>
      <c r="E89" s="39" t="s">
        <v>372</v>
      </c>
    </row>
    <row r="90" spans="1:5" ht="12.75">
      <c r="A90" s="35" t="s">
        <v>56</v>
      </c>
      <c r="E90" s="40" t="s">
        <v>222</v>
      </c>
    </row>
    <row r="91" spans="1:5" ht="12.75">
      <c r="A91" t="s">
        <v>57</v>
      </c>
      <c r="E91" s="39" t="s">
        <v>5</v>
      </c>
    </row>
    <row r="92" spans="1:16" ht="12.75">
      <c r="A92" t="s">
        <v>50</v>
      </c>
      <c s="34" t="s">
        <v>75</v>
      </c>
      <c s="34" t="s">
        <v>373</v>
      </c>
      <c s="35" t="s">
        <v>5</v>
      </c>
      <c s="6" t="s">
        <v>374</v>
      </c>
      <c s="36" t="s">
        <v>320</v>
      </c>
      <c s="37">
        <v>4797.7</v>
      </c>
      <c s="36">
        <v>0</v>
      </c>
      <c s="36">
        <f>ROUND(G92*H92,6)</f>
      </c>
      <c r="L92" s="38">
        <v>0</v>
      </c>
      <c s="32">
        <f>ROUND(ROUND(L92,2)*ROUND(G92,3),2)</f>
      </c>
      <c s="36" t="s">
        <v>98</v>
      </c>
      <c>
        <f>(M92*21)/100</f>
      </c>
      <c t="s">
        <v>28</v>
      </c>
    </row>
    <row r="93" spans="1:5" ht="12.75">
      <c r="A93" s="35" t="s">
        <v>55</v>
      </c>
      <c r="E93" s="39" t="s">
        <v>374</v>
      </c>
    </row>
    <row r="94" spans="1:5" ht="114.75">
      <c r="A94" s="35" t="s">
        <v>56</v>
      </c>
      <c r="E94" s="40" t="s">
        <v>375</v>
      </c>
    </row>
    <row r="95" spans="1:5" ht="12.75">
      <c r="A95" t="s">
        <v>57</v>
      </c>
      <c r="E95" s="39" t="s">
        <v>5</v>
      </c>
    </row>
    <row r="96" spans="1:16" ht="25.5">
      <c r="A96" t="s">
        <v>50</v>
      </c>
      <c s="34" t="s">
        <v>144</v>
      </c>
      <c s="34" t="s">
        <v>376</v>
      </c>
      <c s="35" t="s">
        <v>5</v>
      </c>
      <c s="6" t="s">
        <v>377</v>
      </c>
      <c s="36" t="s">
        <v>257</v>
      </c>
      <c s="37">
        <v>2</v>
      </c>
      <c s="36">
        <v>0</v>
      </c>
      <c s="36">
        <f>ROUND(G96*H96,6)</f>
      </c>
      <c r="L96" s="38">
        <v>0</v>
      </c>
      <c s="32">
        <f>ROUND(ROUND(L96,2)*ROUND(G96,3),2)</f>
      </c>
      <c s="36" t="s">
        <v>98</v>
      </c>
      <c>
        <f>(M96*21)/100</f>
      </c>
      <c t="s">
        <v>28</v>
      </c>
    </row>
    <row r="97" spans="1:5" ht="38.25">
      <c r="A97" s="35" t="s">
        <v>55</v>
      </c>
      <c r="E97" s="39" t="s">
        <v>378</v>
      </c>
    </row>
    <row r="98" spans="1:5" ht="63.75">
      <c r="A98" s="35" t="s">
        <v>56</v>
      </c>
      <c r="E98" s="40" t="s">
        <v>379</v>
      </c>
    </row>
    <row r="99" spans="1:5" ht="12.75">
      <c r="A99" t="s">
        <v>57</v>
      </c>
      <c r="E99" s="39" t="s">
        <v>5</v>
      </c>
    </row>
    <row r="100" spans="1:16" ht="12.75">
      <c r="A100" t="s">
        <v>50</v>
      </c>
      <c s="34" t="s">
        <v>149</v>
      </c>
      <c s="34" t="s">
        <v>380</v>
      </c>
      <c s="35" t="s">
        <v>5</v>
      </c>
      <c s="6" t="s">
        <v>381</v>
      </c>
      <c s="36" t="s">
        <v>257</v>
      </c>
      <c s="37">
        <v>2</v>
      </c>
      <c s="36">
        <v>0</v>
      </c>
      <c s="36">
        <f>ROUND(G100*H100,6)</f>
      </c>
      <c r="L100" s="38">
        <v>0</v>
      </c>
      <c s="32">
        <f>ROUND(ROUND(L100,2)*ROUND(G100,3),2)</f>
      </c>
      <c s="36" t="s">
        <v>98</v>
      </c>
      <c>
        <f>(M100*21)/100</f>
      </c>
      <c t="s">
        <v>28</v>
      </c>
    </row>
    <row r="101" spans="1:5" ht="12.75">
      <c r="A101" s="35" t="s">
        <v>55</v>
      </c>
      <c r="E101" s="39" t="s">
        <v>381</v>
      </c>
    </row>
    <row r="102" spans="1:5" ht="63.75">
      <c r="A102" s="35" t="s">
        <v>56</v>
      </c>
      <c r="E102" s="40" t="s">
        <v>379</v>
      </c>
    </row>
    <row r="103" spans="1:5" ht="12.75">
      <c r="A103" t="s">
        <v>57</v>
      </c>
      <c r="E1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382</v>
      </c>
      <c s="41">
        <f>Rekapitulace!C15</f>
      </c>
      <c s="20" t="s">
        <v>0</v>
      </c>
      <c t="s">
        <v>23</v>
      </c>
      <c t="s">
        <v>28</v>
      </c>
    </row>
    <row r="4" spans="1:16" ht="32" customHeight="1">
      <c r="A4" s="24" t="s">
        <v>20</v>
      </c>
      <c s="25" t="s">
        <v>29</v>
      </c>
      <c s="27" t="s">
        <v>382</v>
      </c>
      <c r="E4" s="26" t="s">
        <v>383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COUNTIFS(L8:L360,"=0",A8:A360,"P")+COUNTIFS(L8:L360,"",A8:A360,"P")+SUM(Q8:Q360)</f>
      </c>
    </row>
    <row r="8" spans="1:13" ht="12.75">
      <c r="A8" t="s">
        <v>45</v>
      </c>
      <c r="C8" s="28" t="s">
        <v>386</v>
      </c>
      <c r="E8" s="30" t="s">
        <v>385</v>
      </c>
      <c r="J8" s="29">
        <f>0+J9+J114+J127+J140+J313+J326+J331</f>
      </c>
      <c s="29">
        <f>0+K9+K114+K127+K140+K313+K326+K331</f>
      </c>
      <c s="29">
        <f>0+L9+L114+L127+L140+L313+L326+L331</f>
      </c>
      <c s="29">
        <f>0+M9+M114+M127+M140+M313+M326+M331</f>
      </c>
    </row>
    <row r="9" spans="1:13" ht="12.75">
      <c r="A9" t="s">
        <v>47</v>
      </c>
      <c r="C9" s="31" t="s">
        <v>48</v>
      </c>
      <c r="E9" s="33" t="s">
        <v>49</v>
      </c>
      <c r="J9" s="32">
        <f>0</f>
      </c>
      <c s="32">
        <f>0</f>
      </c>
      <c s="32">
        <f>0+L10+L14+L18+L22+L26+L30+L34+L38+L42+L46+L50+L54+L58+L62+L66+L70+L74+L78+L82+L86+L90+L94+L98+L102+L106+L110</f>
      </c>
      <c s="32">
        <f>0+M10+M14+M18+M22+M26+M30+M34+M38+M42+M46+M50+M54+M58+M62+M66+M70+M74+M78+M82+M86+M90+M94+M98+M102+M106+M110</f>
      </c>
    </row>
    <row r="10" spans="1:16" ht="25.5">
      <c r="A10" t="s">
        <v>50</v>
      </c>
      <c s="34" t="s">
        <v>48</v>
      </c>
      <c s="34" t="s">
        <v>387</v>
      </c>
      <c s="35" t="s">
        <v>5</v>
      </c>
      <c s="6" t="s">
        <v>388</v>
      </c>
      <c s="36" t="s">
        <v>70</v>
      </c>
      <c s="37">
        <v>32</v>
      </c>
      <c s="36">
        <v>0</v>
      </c>
      <c s="36">
        <f>ROUND(G10*H10,6)</f>
      </c>
      <c r="L10" s="38">
        <v>0</v>
      </c>
      <c s="32">
        <f>ROUND(ROUND(L10,2)*ROUND(G10,3),2)</f>
      </c>
      <c s="36" t="s">
        <v>316</v>
      </c>
      <c>
        <f>(M10*21)/100</f>
      </c>
      <c t="s">
        <v>28</v>
      </c>
    </row>
    <row r="11" spans="1:5" ht="51">
      <c r="A11" s="35" t="s">
        <v>55</v>
      </c>
      <c r="E11" s="39" t="s">
        <v>389</v>
      </c>
    </row>
    <row r="12" spans="1:5" ht="12.75">
      <c r="A12" s="35" t="s">
        <v>56</v>
      </c>
      <c r="E12" s="40" t="s">
        <v>5</v>
      </c>
    </row>
    <row r="13" spans="1:5" ht="12.75">
      <c r="A13" t="s">
        <v>57</v>
      </c>
      <c r="E13" s="39" t="s">
        <v>5</v>
      </c>
    </row>
    <row r="14" spans="1:16" ht="25.5">
      <c r="A14" t="s">
        <v>50</v>
      </c>
      <c s="34" t="s">
        <v>28</v>
      </c>
      <c s="34" t="s">
        <v>390</v>
      </c>
      <c s="35" t="s">
        <v>5</v>
      </c>
      <c s="6" t="s">
        <v>388</v>
      </c>
      <c s="36" t="s">
        <v>70</v>
      </c>
      <c s="37">
        <v>32</v>
      </c>
      <c s="36">
        <v>0</v>
      </c>
      <c s="36">
        <f>ROUND(G14*H14,6)</f>
      </c>
      <c r="L14" s="38">
        <v>0</v>
      </c>
      <c s="32">
        <f>ROUND(ROUND(L14,2)*ROUND(G14,3),2)</f>
      </c>
      <c s="36" t="s">
        <v>316</v>
      </c>
      <c>
        <f>(M14*21)/100</f>
      </c>
      <c t="s">
        <v>28</v>
      </c>
    </row>
    <row r="15" spans="1:5" ht="38.25">
      <c r="A15" s="35" t="s">
        <v>55</v>
      </c>
      <c r="E15" s="39" t="s">
        <v>391</v>
      </c>
    </row>
    <row r="16" spans="1:5" ht="12.75">
      <c r="A16" s="35" t="s">
        <v>56</v>
      </c>
      <c r="E16" s="40" t="s">
        <v>5</v>
      </c>
    </row>
    <row r="17" spans="1:5" ht="12.75">
      <c r="A17" t="s">
        <v>57</v>
      </c>
      <c r="E17" s="39" t="s">
        <v>5</v>
      </c>
    </row>
    <row r="18" spans="1:16" ht="25.5">
      <c r="A18" t="s">
        <v>50</v>
      </c>
      <c s="34" t="s">
        <v>26</v>
      </c>
      <c s="34" t="s">
        <v>392</v>
      </c>
      <c s="35" t="s">
        <v>5</v>
      </c>
      <c s="6" t="s">
        <v>393</v>
      </c>
      <c s="36" t="s">
        <v>78</v>
      </c>
      <c s="37">
        <v>8</v>
      </c>
      <c s="36">
        <v>0</v>
      </c>
      <c s="36">
        <f>ROUND(G18*H18,6)</f>
      </c>
      <c r="L18" s="38">
        <v>0</v>
      </c>
      <c s="32">
        <f>ROUND(ROUND(L18,2)*ROUND(G18,3),2)</f>
      </c>
      <c s="36" t="s">
        <v>316</v>
      </c>
      <c>
        <f>(M18*21)/100</f>
      </c>
      <c t="s">
        <v>28</v>
      </c>
    </row>
    <row r="19" spans="1:5" ht="25.5">
      <c r="A19" s="35" t="s">
        <v>55</v>
      </c>
      <c r="E19" s="39" t="s">
        <v>393</v>
      </c>
    </row>
    <row r="20" spans="1:5" ht="12.75">
      <c r="A20" s="35" t="s">
        <v>56</v>
      </c>
      <c r="E20" s="40" t="s">
        <v>5</v>
      </c>
    </row>
    <row r="21" spans="1:5" ht="12.75">
      <c r="A21" t="s">
        <v>57</v>
      </c>
      <c r="E21" s="39" t="s">
        <v>5</v>
      </c>
    </row>
    <row r="22" spans="1:16" ht="25.5">
      <c r="A22" t="s">
        <v>50</v>
      </c>
      <c s="34" t="s">
        <v>63</v>
      </c>
      <c s="34" t="s">
        <v>394</v>
      </c>
      <c s="35" t="s">
        <v>5</v>
      </c>
      <c s="6" t="s">
        <v>395</v>
      </c>
      <c s="36" t="s">
        <v>78</v>
      </c>
      <c s="37">
        <v>15</v>
      </c>
      <c s="36">
        <v>0.01269</v>
      </c>
      <c s="36">
        <f>ROUND(G22*H22,6)</f>
      </c>
      <c r="L22" s="38">
        <v>0</v>
      </c>
      <c s="32">
        <f>ROUND(ROUND(L22,2)*ROUND(G22,3),2)</f>
      </c>
      <c s="36" t="s">
        <v>316</v>
      </c>
      <c>
        <f>(M22*21)/100</f>
      </c>
      <c t="s">
        <v>28</v>
      </c>
    </row>
    <row r="23" spans="1:5" ht="63.75">
      <c r="A23" s="35" t="s">
        <v>55</v>
      </c>
      <c r="E23" s="39" t="s">
        <v>396</v>
      </c>
    </row>
    <row r="24" spans="1:5" ht="12.75">
      <c r="A24" s="35" t="s">
        <v>56</v>
      </c>
      <c r="E24" s="40" t="s">
        <v>5</v>
      </c>
    </row>
    <row r="25" spans="1:5" ht="12.75">
      <c r="A25" t="s">
        <v>57</v>
      </c>
      <c r="E25" s="39" t="s">
        <v>5</v>
      </c>
    </row>
    <row r="26" spans="1:16" ht="25.5">
      <c r="A26" t="s">
        <v>50</v>
      </c>
      <c s="34" t="s">
        <v>66</v>
      </c>
      <c s="34" t="s">
        <v>397</v>
      </c>
      <c s="35" t="s">
        <v>5</v>
      </c>
      <c s="6" t="s">
        <v>395</v>
      </c>
      <c s="36" t="s">
        <v>78</v>
      </c>
      <c s="37">
        <v>5</v>
      </c>
      <c s="36">
        <v>0.10775</v>
      </c>
      <c s="36">
        <f>ROUND(G26*H26,6)</f>
      </c>
      <c r="L26" s="38">
        <v>0</v>
      </c>
      <c s="32">
        <f>ROUND(ROUND(L26,2)*ROUND(G26,3),2)</f>
      </c>
      <c s="36" t="s">
        <v>316</v>
      </c>
      <c>
        <f>(M26*21)/100</f>
      </c>
      <c t="s">
        <v>28</v>
      </c>
    </row>
    <row r="27" spans="1:5" ht="63.75">
      <c r="A27" s="35" t="s">
        <v>55</v>
      </c>
      <c r="E27" s="39" t="s">
        <v>398</v>
      </c>
    </row>
    <row r="28" spans="1:5" ht="12.75">
      <c r="A28" s="35" t="s">
        <v>56</v>
      </c>
      <c r="E28" s="40" t="s">
        <v>5</v>
      </c>
    </row>
    <row r="29" spans="1:5" ht="12.75">
      <c r="A29" t="s">
        <v>57</v>
      </c>
      <c r="E29" s="39" t="s">
        <v>5</v>
      </c>
    </row>
    <row r="30" spans="1:16" ht="12.75">
      <c r="A30" t="s">
        <v>50</v>
      </c>
      <c s="34" t="s">
        <v>27</v>
      </c>
      <c s="34" t="s">
        <v>399</v>
      </c>
      <c s="35" t="s">
        <v>5</v>
      </c>
      <c s="6" t="s">
        <v>400</v>
      </c>
      <c s="36" t="s">
        <v>78</v>
      </c>
      <c s="37">
        <v>150</v>
      </c>
      <c s="36">
        <v>0.00056</v>
      </c>
      <c s="36">
        <f>ROUND(G30*H30,6)</f>
      </c>
      <c r="L30" s="38">
        <v>0</v>
      </c>
      <c s="32">
        <f>ROUND(ROUND(L30,2)*ROUND(G30,3),2)</f>
      </c>
      <c s="36" t="s">
        <v>316</v>
      </c>
      <c>
        <f>(M30*21)/100</f>
      </c>
      <c t="s">
        <v>28</v>
      </c>
    </row>
    <row r="31" spans="1:5" ht="12.75">
      <c r="A31" s="35" t="s">
        <v>55</v>
      </c>
      <c r="E31" s="39" t="s">
        <v>400</v>
      </c>
    </row>
    <row r="32" spans="1:5" ht="12.75">
      <c r="A32" s="35" t="s">
        <v>56</v>
      </c>
      <c r="E32" s="40" t="s">
        <v>5</v>
      </c>
    </row>
    <row r="33" spans="1:5" ht="12.75">
      <c r="A33" t="s">
        <v>57</v>
      </c>
      <c r="E33" s="39" t="s">
        <v>5</v>
      </c>
    </row>
    <row r="34" spans="1:16" ht="12.75">
      <c r="A34" t="s">
        <v>50</v>
      </c>
      <c s="34" t="s">
        <v>75</v>
      </c>
      <c s="34" t="s">
        <v>401</v>
      </c>
      <c s="35" t="s">
        <v>5</v>
      </c>
      <c s="6" t="s">
        <v>402</v>
      </c>
      <c s="36" t="s">
        <v>78</v>
      </c>
      <c s="37">
        <v>150</v>
      </c>
      <c s="36">
        <v>0</v>
      </c>
      <c s="36">
        <f>ROUND(G34*H34,6)</f>
      </c>
      <c r="L34" s="38">
        <v>0</v>
      </c>
      <c s="32">
        <f>ROUND(ROUND(L34,2)*ROUND(G34,3),2)</f>
      </c>
      <c s="36" t="s">
        <v>316</v>
      </c>
      <c>
        <f>(M34*21)/100</f>
      </c>
      <c t="s">
        <v>28</v>
      </c>
    </row>
    <row r="35" spans="1:5" ht="12.75">
      <c r="A35" s="35" t="s">
        <v>55</v>
      </c>
      <c r="E35" s="39" t="s">
        <v>402</v>
      </c>
    </row>
    <row r="36" spans="1:5" ht="12.75">
      <c r="A36" s="35" t="s">
        <v>56</v>
      </c>
      <c r="E36" s="40" t="s">
        <v>5</v>
      </c>
    </row>
    <row r="37" spans="1:5" ht="12.75">
      <c r="A37" t="s">
        <v>57</v>
      </c>
      <c r="E37" s="39" t="s">
        <v>5</v>
      </c>
    </row>
    <row r="38" spans="1:16" ht="25.5">
      <c r="A38" t="s">
        <v>50</v>
      </c>
      <c s="34" t="s">
        <v>79</v>
      </c>
      <c s="34" t="s">
        <v>403</v>
      </c>
      <c s="35" t="s">
        <v>5</v>
      </c>
      <c s="6" t="s">
        <v>404</v>
      </c>
      <c s="36" t="s">
        <v>53</v>
      </c>
      <c s="37">
        <v>52</v>
      </c>
      <c s="36">
        <v>0</v>
      </c>
      <c s="36">
        <f>ROUND(G38*H38,6)</f>
      </c>
      <c r="L38" s="38">
        <v>0</v>
      </c>
      <c s="32">
        <f>ROUND(ROUND(L38,2)*ROUND(G38,3),2)</f>
      </c>
      <c s="36" t="s">
        <v>316</v>
      </c>
      <c>
        <f>(M38*21)/100</f>
      </c>
      <c t="s">
        <v>28</v>
      </c>
    </row>
    <row r="39" spans="1:5" ht="25.5">
      <c r="A39" s="35" t="s">
        <v>55</v>
      </c>
      <c r="E39" s="39" t="s">
        <v>404</v>
      </c>
    </row>
    <row r="40" spans="1:5" ht="12.75">
      <c r="A40" s="35" t="s">
        <v>56</v>
      </c>
      <c r="E40" s="40" t="s">
        <v>5</v>
      </c>
    </row>
    <row r="41" spans="1:5" ht="12.75">
      <c r="A41" t="s">
        <v>57</v>
      </c>
      <c r="E41" s="39" t="s">
        <v>5</v>
      </c>
    </row>
    <row r="42" spans="1:16" ht="25.5">
      <c r="A42" t="s">
        <v>50</v>
      </c>
      <c s="34" t="s">
        <v>82</v>
      </c>
      <c s="34" t="s">
        <v>405</v>
      </c>
      <c s="35" t="s">
        <v>5</v>
      </c>
      <c s="6" t="s">
        <v>406</v>
      </c>
      <c s="36" t="s">
        <v>53</v>
      </c>
      <c s="37">
        <v>109.687</v>
      </c>
      <c s="36">
        <v>0</v>
      </c>
      <c s="36">
        <f>ROUND(G42*H42,6)</f>
      </c>
      <c r="L42" s="38">
        <v>0</v>
      </c>
      <c s="32">
        <f>ROUND(ROUND(L42,2)*ROUND(G42,3),2)</f>
      </c>
      <c s="36" t="s">
        <v>316</v>
      </c>
      <c>
        <f>(M42*21)/100</f>
      </c>
      <c t="s">
        <v>28</v>
      </c>
    </row>
    <row r="43" spans="1:5" ht="25.5">
      <c r="A43" s="35" t="s">
        <v>55</v>
      </c>
      <c r="E43" s="39" t="s">
        <v>406</v>
      </c>
    </row>
    <row r="44" spans="1:5" ht="12.75">
      <c r="A44" s="35" t="s">
        <v>56</v>
      </c>
      <c r="E44" s="40" t="s">
        <v>5</v>
      </c>
    </row>
    <row r="45" spans="1:5" ht="12.75">
      <c r="A45" t="s">
        <v>57</v>
      </c>
      <c r="E45" s="39" t="s">
        <v>5</v>
      </c>
    </row>
    <row r="46" spans="1:16" ht="25.5">
      <c r="A46" t="s">
        <v>50</v>
      </c>
      <c s="34" t="s">
        <v>86</v>
      </c>
      <c s="34" t="s">
        <v>407</v>
      </c>
      <c s="35" t="s">
        <v>5</v>
      </c>
      <c s="6" t="s">
        <v>408</v>
      </c>
      <c s="36" t="s">
        <v>53</v>
      </c>
      <c s="37">
        <v>5</v>
      </c>
      <c s="36">
        <v>0</v>
      </c>
      <c s="36">
        <f>ROUND(G46*H46,6)</f>
      </c>
      <c r="L46" s="38">
        <v>0</v>
      </c>
      <c s="32">
        <f>ROUND(ROUND(L46,2)*ROUND(G46,3),2)</f>
      </c>
      <c s="36" t="s">
        <v>316</v>
      </c>
      <c>
        <f>(M46*21)/100</f>
      </c>
      <c t="s">
        <v>28</v>
      </c>
    </row>
    <row r="47" spans="1:5" ht="38.25">
      <c r="A47" s="35" t="s">
        <v>55</v>
      </c>
      <c r="E47" s="39" t="s">
        <v>409</v>
      </c>
    </row>
    <row r="48" spans="1:5" ht="12.75">
      <c r="A48" s="35" t="s">
        <v>56</v>
      </c>
      <c r="E48" s="40" t="s">
        <v>5</v>
      </c>
    </row>
    <row r="49" spans="1:5" ht="12.75">
      <c r="A49" t="s">
        <v>57</v>
      </c>
      <c r="E49" s="39" t="s">
        <v>5</v>
      </c>
    </row>
    <row r="50" spans="1:16" ht="25.5">
      <c r="A50" t="s">
        <v>50</v>
      </c>
      <c s="34" t="s">
        <v>89</v>
      </c>
      <c s="34" t="s">
        <v>410</v>
      </c>
      <c s="35" t="s">
        <v>5</v>
      </c>
      <c s="6" t="s">
        <v>411</v>
      </c>
      <c s="36" t="s">
        <v>78</v>
      </c>
      <c s="37">
        <v>27.59</v>
      </c>
      <c s="36">
        <v>0.007</v>
      </c>
      <c s="36">
        <f>ROUND(G50*H50,6)</f>
      </c>
      <c r="L50" s="38">
        <v>0</v>
      </c>
      <c s="32">
        <f>ROUND(ROUND(L50,2)*ROUND(G50,3),2)</f>
      </c>
      <c s="36" t="s">
        <v>316</v>
      </c>
      <c>
        <f>(M50*21)/100</f>
      </c>
      <c t="s">
        <v>28</v>
      </c>
    </row>
    <row r="51" spans="1:5" ht="25.5">
      <c r="A51" s="35" t="s">
        <v>55</v>
      </c>
      <c r="E51" s="39" t="s">
        <v>412</v>
      </c>
    </row>
    <row r="52" spans="1:5" ht="12.75">
      <c r="A52" s="35" t="s">
        <v>56</v>
      </c>
      <c r="E52" s="40" t="s">
        <v>5</v>
      </c>
    </row>
    <row r="53" spans="1:5" ht="12.75">
      <c r="A53" t="s">
        <v>57</v>
      </c>
      <c r="E53" s="39" t="s">
        <v>5</v>
      </c>
    </row>
    <row r="54" spans="1:16" ht="25.5">
      <c r="A54" t="s">
        <v>50</v>
      </c>
      <c s="34" t="s">
        <v>92</v>
      </c>
      <c s="34" t="s">
        <v>413</v>
      </c>
      <c s="35" t="s">
        <v>5</v>
      </c>
      <c s="6" t="s">
        <v>414</v>
      </c>
      <c s="36" t="s">
        <v>78</v>
      </c>
      <c s="37">
        <v>52.06</v>
      </c>
      <c s="36">
        <v>0.0036</v>
      </c>
      <c s="36">
        <f>ROUND(G54*H54,6)</f>
      </c>
      <c r="L54" s="38">
        <v>0</v>
      </c>
      <c s="32">
        <f>ROUND(ROUND(L54,2)*ROUND(G54,3),2)</f>
      </c>
      <c s="36" t="s">
        <v>316</v>
      </c>
      <c>
        <f>(M54*21)/100</f>
      </c>
      <c t="s">
        <v>28</v>
      </c>
    </row>
    <row r="55" spans="1:5" ht="38.25">
      <c r="A55" s="35" t="s">
        <v>55</v>
      </c>
      <c r="E55" s="39" t="s">
        <v>415</v>
      </c>
    </row>
    <row r="56" spans="1:5" ht="12.75">
      <c r="A56" s="35" t="s">
        <v>56</v>
      </c>
      <c r="E56" s="40" t="s">
        <v>5</v>
      </c>
    </row>
    <row r="57" spans="1:5" ht="12.75">
      <c r="A57" t="s">
        <v>57</v>
      </c>
      <c r="E57" s="39" t="s">
        <v>5</v>
      </c>
    </row>
    <row r="58" spans="1:16" ht="25.5">
      <c r="A58" t="s">
        <v>50</v>
      </c>
      <c s="34" t="s">
        <v>95</v>
      </c>
      <c s="34" t="s">
        <v>416</v>
      </c>
      <c s="35" t="s">
        <v>5</v>
      </c>
      <c s="6" t="s">
        <v>417</v>
      </c>
      <c s="36" t="s">
        <v>70</v>
      </c>
      <c s="37">
        <v>287.018</v>
      </c>
      <c s="36">
        <v>0.00084</v>
      </c>
      <c s="36">
        <f>ROUND(G58*H58,6)</f>
      </c>
      <c r="L58" s="38">
        <v>0</v>
      </c>
      <c s="32">
        <f>ROUND(ROUND(L58,2)*ROUND(G58,3),2)</f>
      </c>
      <c s="36" t="s">
        <v>316</v>
      </c>
      <c>
        <f>(M58*21)/100</f>
      </c>
      <c t="s">
        <v>28</v>
      </c>
    </row>
    <row r="59" spans="1:5" ht="25.5">
      <c r="A59" s="35" t="s">
        <v>55</v>
      </c>
      <c r="E59" s="39" t="s">
        <v>417</v>
      </c>
    </row>
    <row r="60" spans="1:5" ht="12.75">
      <c r="A60" s="35" t="s">
        <v>56</v>
      </c>
      <c r="E60" s="40" t="s">
        <v>5</v>
      </c>
    </row>
    <row r="61" spans="1:5" ht="12.75">
      <c r="A61" t="s">
        <v>57</v>
      </c>
      <c r="E61" s="39" t="s">
        <v>5</v>
      </c>
    </row>
    <row r="62" spans="1:16" ht="25.5">
      <c r="A62" t="s">
        <v>50</v>
      </c>
      <c s="34" t="s">
        <v>101</v>
      </c>
      <c s="34" t="s">
        <v>418</v>
      </c>
      <c s="35" t="s">
        <v>5</v>
      </c>
      <c s="6" t="s">
        <v>419</v>
      </c>
      <c s="36" t="s">
        <v>70</v>
      </c>
      <c s="37">
        <v>37.198</v>
      </c>
      <c s="36">
        <v>0.00085</v>
      </c>
      <c s="36">
        <f>ROUND(G62*H62,6)</f>
      </c>
      <c r="L62" s="38">
        <v>0</v>
      </c>
      <c s="32">
        <f>ROUND(ROUND(L62,2)*ROUND(G62,3),2)</f>
      </c>
      <c s="36" t="s">
        <v>316</v>
      </c>
      <c>
        <f>(M62*21)/100</f>
      </c>
      <c t="s">
        <v>28</v>
      </c>
    </row>
    <row r="63" spans="1:5" ht="25.5">
      <c r="A63" s="35" t="s">
        <v>55</v>
      </c>
      <c r="E63" s="39" t="s">
        <v>419</v>
      </c>
    </row>
    <row r="64" spans="1:5" ht="12.75">
      <c r="A64" s="35" t="s">
        <v>56</v>
      </c>
      <c r="E64" s="40" t="s">
        <v>5</v>
      </c>
    </row>
    <row r="65" spans="1:5" ht="12.75">
      <c r="A65" t="s">
        <v>57</v>
      </c>
      <c r="E65" s="39" t="s">
        <v>5</v>
      </c>
    </row>
    <row r="66" spans="1:16" ht="25.5">
      <c r="A66" t="s">
        <v>50</v>
      </c>
      <c s="34" t="s">
        <v>104</v>
      </c>
      <c s="34" t="s">
        <v>420</v>
      </c>
      <c s="35" t="s">
        <v>5</v>
      </c>
      <c s="6" t="s">
        <v>421</v>
      </c>
      <c s="36" t="s">
        <v>70</v>
      </c>
      <c s="37">
        <v>287.18</v>
      </c>
      <c s="36">
        <v>0</v>
      </c>
      <c s="36">
        <f>ROUND(G66*H66,6)</f>
      </c>
      <c r="L66" s="38">
        <v>0</v>
      </c>
      <c s="32">
        <f>ROUND(ROUND(L66,2)*ROUND(G66,3),2)</f>
      </c>
      <c s="36" t="s">
        <v>316</v>
      </c>
      <c>
        <f>(M66*21)/100</f>
      </c>
      <c t="s">
        <v>28</v>
      </c>
    </row>
    <row r="67" spans="1:5" ht="25.5">
      <c r="A67" s="35" t="s">
        <v>55</v>
      </c>
      <c r="E67" s="39" t="s">
        <v>421</v>
      </c>
    </row>
    <row r="68" spans="1:5" ht="12.75">
      <c r="A68" s="35" t="s">
        <v>56</v>
      </c>
      <c r="E68" s="40" t="s">
        <v>5</v>
      </c>
    </row>
    <row r="69" spans="1:5" ht="12.75">
      <c r="A69" t="s">
        <v>57</v>
      </c>
      <c r="E69" s="39" t="s">
        <v>5</v>
      </c>
    </row>
    <row r="70" spans="1:16" ht="25.5">
      <c r="A70" t="s">
        <v>50</v>
      </c>
      <c s="34" t="s">
        <v>109</v>
      </c>
      <c s="34" t="s">
        <v>422</v>
      </c>
      <c s="35" t="s">
        <v>5</v>
      </c>
      <c s="6" t="s">
        <v>423</v>
      </c>
      <c s="36" t="s">
        <v>70</v>
      </c>
      <c s="37">
        <v>37.198</v>
      </c>
      <c s="36">
        <v>0</v>
      </c>
      <c s="36">
        <f>ROUND(G70*H70,6)</f>
      </c>
      <c r="L70" s="38">
        <v>0</v>
      </c>
      <c s="32">
        <f>ROUND(ROUND(L70,2)*ROUND(G70,3),2)</f>
      </c>
      <c s="36" t="s">
        <v>316</v>
      </c>
      <c>
        <f>(M70*21)/100</f>
      </c>
      <c t="s">
        <v>28</v>
      </c>
    </row>
    <row r="71" spans="1:5" ht="25.5">
      <c r="A71" s="35" t="s">
        <v>55</v>
      </c>
      <c r="E71" s="39" t="s">
        <v>423</v>
      </c>
    </row>
    <row r="72" spans="1:5" ht="12.75">
      <c r="A72" s="35" t="s">
        <v>56</v>
      </c>
      <c r="E72" s="40" t="s">
        <v>5</v>
      </c>
    </row>
    <row r="73" spans="1:5" ht="12.75">
      <c r="A73" t="s">
        <v>57</v>
      </c>
      <c r="E73" s="39" t="s">
        <v>5</v>
      </c>
    </row>
    <row r="74" spans="1:16" ht="25.5">
      <c r="A74" t="s">
        <v>50</v>
      </c>
      <c s="34" t="s">
        <v>118</v>
      </c>
      <c s="34" t="s">
        <v>424</v>
      </c>
      <c s="35" t="s">
        <v>5</v>
      </c>
      <c s="6" t="s">
        <v>425</v>
      </c>
      <c s="36" t="s">
        <v>53</v>
      </c>
      <c s="37">
        <v>45.816</v>
      </c>
      <c s="36">
        <v>0</v>
      </c>
      <c s="36">
        <f>ROUND(G74*H74,6)</f>
      </c>
      <c r="L74" s="38">
        <v>0</v>
      </c>
      <c s="32">
        <f>ROUND(ROUND(L74,2)*ROUND(G74,3),2)</f>
      </c>
      <c s="36" t="s">
        <v>316</v>
      </c>
      <c>
        <f>(M74*21)/100</f>
      </c>
      <c t="s">
        <v>28</v>
      </c>
    </row>
    <row r="75" spans="1:5" ht="25.5">
      <c r="A75" s="35" t="s">
        <v>55</v>
      </c>
      <c r="E75" s="39" t="s">
        <v>425</v>
      </c>
    </row>
    <row r="76" spans="1:5" ht="12.75">
      <c r="A76" s="35" t="s">
        <v>56</v>
      </c>
      <c r="E76" s="40" t="s">
        <v>5</v>
      </c>
    </row>
    <row r="77" spans="1:5" ht="12.75">
      <c r="A77" t="s">
        <v>57</v>
      </c>
      <c r="E77" s="39" t="s">
        <v>5</v>
      </c>
    </row>
    <row r="78" spans="1:16" ht="25.5">
      <c r="A78" t="s">
        <v>50</v>
      </c>
      <c s="34" t="s">
        <v>124</v>
      </c>
      <c s="34" t="s">
        <v>426</v>
      </c>
      <c s="35" t="s">
        <v>5</v>
      </c>
      <c s="6" t="s">
        <v>427</v>
      </c>
      <c s="36" t="s">
        <v>53</v>
      </c>
      <c s="37">
        <v>45.816</v>
      </c>
      <c s="36">
        <v>0</v>
      </c>
      <c s="36">
        <f>ROUND(G78*H78,6)</f>
      </c>
      <c r="L78" s="38">
        <v>0</v>
      </c>
      <c s="32">
        <f>ROUND(ROUND(L78,2)*ROUND(G78,3),2)</f>
      </c>
      <c s="36" t="s">
        <v>316</v>
      </c>
      <c>
        <f>(M78*21)/100</f>
      </c>
      <c t="s">
        <v>28</v>
      </c>
    </row>
    <row r="79" spans="1:5" ht="25.5">
      <c r="A79" s="35" t="s">
        <v>55</v>
      </c>
      <c r="E79" s="39" t="s">
        <v>427</v>
      </c>
    </row>
    <row r="80" spans="1:5" ht="12.75">
      <c r="A80" s="35" t="s">
        <v>56</v>
      </c>
      <c r="E80" s="40" t="s">
        <v>5</v>
      </c>
    </row>
    <row r="81" spans="1:5" ht="12.75">
      <c r="A81" t="s">
        <v>57</v>
      </c>
      <c r="E81" s="39" t="s">
        <v>5</v>
      </c>
    </row>
    <row r="82" spans="1:16" ht="25.5">
      <c r="A82" t="s">
        <v>50</v>
      </c>
      <c s="34" t="s">
        <v>127</v>
      </c>
      <c s="34" t="s">
        <v>428</v>
      </c>
      <c s="35" t="s">
        <v>5</v>
      </c>
      <c s="6" t="s">
        <v>429</v>
      </c>
      <c s="36" t="s">
        <v>53</v>
      </c>
      <c s="37">
        <v>120.791</v>
      </c>
      <c s="36">
        <v>0</v>
      </c>
      <c s="36">
        <f>ROUND(G82*H82,6)</f>
      </c>
      <c r="L82" s="38">
        <v>0</v>
      </c>
      <c s="32">
        <f>ROUND(ROUND(L82,2)*ROUND(G82,3),2)</f>
      </c>
      <c s="36" t="s">
        <v>316</v>
      </c>
      <c>
        <f>(M82*21)/100</f>
      </c>
      <c t="s">
        <v>28</v>
      </c>
    </row>
    <row r="83" spans="1:5" ht="25.5">
      <c r="A83" s="35" t="s">
        <v>55</v>
      </c>
      <c r="E83" s="39" t="s">
        <v>429</v>
      </c>
    </row>
    <row r="84" spans="1:5" ht="12.75">
      <c r="A84" s="35" t="s">
        <v>56</v>
      </c>
      <c r="E84" s="40" t="s">
        <v>5</v>
      </c>
    </row>
    <row r="85" spans="1:5" ht="12.75">
      <c r="A85" t="s">
        <v>57</v>
      </c>
      <c r="E85" s="39" t="s">
        <v>5</v>
      </c>
    </row>
    <row r="86" spans="1:16" ht="25.5">
      <c r="A86" t="s">
        <v>50</v>
      </c>
      <c s="34" t="s">
        <v>130</v>
      </c>
      <c s="34" t="s">
        <v>430</v>
      </c>
      <c s="35" t="s">
        <v>5</v>
      </c>
      <c s="6" t="s">
        <v>431</v>
      </c>
      <c s="36" t="s">
        <v>53</v>
      </c>
      <c s="37">
        <v>34.08</v>
      </c>
      <c s="36">
        <v>0</v>
      </c>
      <c s="36">
        <f>ROUND(G86*H86,6)</f>
      </c>
      <c r="L86" s="38">
        <v>0</v>
      </c>
      <c s="32">
        <f>ROUND(ROUND(L86,2)*ROUND(G86,3),2)</f>
      </c>
      <c s="36" t="s">
        <v>316</v>
      </c>
      <c>
        <f>(M86*21)/100</f>
      </c>
      <c t="s">
        <v>28</v>
      </c>
    </row>
    <row r="87" spans="1:5" ht="38.25">
      <c r="A87" s="35" t="s">
        <v>55</v>
      </c>
      <c r="E87" s="39" t="s">
        <v>432</v>
      </c>
    </row>
    <row r="88" spans="1:5" ht="12.75">
      <c r="A88" s="35" t="s">
        <v>56</v>
      </c>
      <c r="E88" s="40" t="s">
        <v>5</v>
      </c>
    </row>
    <row r="89" spans="1:5" ht="12.75">
      <c r="A89" t="s">
        <v>57</v>
      </c>
      <c r="E89" s="39" t="s">
        <v>5</v>
      </c>
    </row>
    <row r="90" spans="1:16" ht="12.75">
      <c r="A90" t="s">
        <v>50</v>
      </c>
      <c s="34" t="s">
        <v>135</v>
      </c>
      <c s="34" t="s">
        <v>433</v>
      </c>
      <c s="35" t="s">
        <v>5</v>
      </c>
      <c s="6" t="s">
        <v>434</v>
      </c>
      <c s="36" t="s">
        <v>201</v>
      </c>
      <c s="37">
        <v>68.16</v>
      </c>
      <c s="36">
        <v>1</v>
      </c>
      <c s="36">
        <f>ROUND(G90*H90,6)</f>
      </c>
      <c r="L90" s="38">
        <v>0</v>
      </c>
      <c s="32">
        <f>ROUND(ROUND(L90,2)*ROUND(G90,3),2)</f>
      </c>
      <c s="36" t="s">
        <v>316</v>
      </c>
      <c>
        <f>(M90*21)/100</f>
      </c>
      <c t="s">
        <v>28</v>
      </c>
    </row>
    <row r="91" spans="1:5" ht="12.75">
      <c r="A91" s="35" t="s">
        <v>55</v>
      </c>
      <c r="E91" s="39" t="s">
        <v>434</v>
      </c>
    </row>
    <row r="92" spans="1:5" ht="12.75">
      <c r="A92" s="35" t="s">
        <v>56</v>
      </c>
      <c r="E92" s="40" t="s">
        <v>435</v>
      </c>
    </row>
    <row r="93" spans="1:5" ht="12.75">
      <c r="A93" t="s">
        <v>57</v>
      </c>
      <c r="E93" s="39" t="s">
        <v>5</v>
      </c>
    </row>
    <row r="94" spans="1:16" ht="25.5">
      <c r="A94" t="s">
        <v>50</v>
      </c>
      <c s="34" t="s">
        <v>138</v>
      </c>
      <c s="34" t="s">
        <v>436</v>
      </c>
      <c s="35" t="s">
        <v>5</v>
      </c>
      <c s="6" t="s">
        <v>437</v>
      </c>
      <c s="36" t="s">
        <v>70</v>
      </c>
      <c s="37">
        <v>351</v>
      </c>
      <c s="36">
        <v>0</v>
      </c>
      <c s="36">
        <f>ROUND(G94*H94,6)</f>
      </c>
      <c r="L94" s="38">
        <v>0</v>
      </c>
      <c s="32">
        <f>ROUND(ROUND(L94,2)*ROUND(G94,3),2)</f>
      </c>
      <c s="36" t="s">
        <v>316</v>
      </c>
      <c>
        <f>(M94*21)/100</f>
      </c>
      <c t="s">
        <v>28</v>
      </c>
    </row>
    <row r="95" spans="1:5" ht="25.5">
      <c r="A95" s="35" t="s">
        <v>55</v>
      </c>
      <c r="E95" s="39" t="s">
        <v>437</v>
      </c>
    </row>
    <row r="96" spans="1:5" ht="12.75">
      <c r="A96" s="35" t="s">
        <v>56</v>
      </c>
      <c r="E96" s="40" t="s">
        <v>5</v>
      </c>
    </row>
    <row r="97" spans="1:5" ht="12.75">
      <c r="A97" t="s">
        <v>57</v>
      </c>
      <c r="E97" s="39" t="s">
        <v>5</v>
      </c>
    </row>
    <row r="98" spans="1:16" ht="12.75">
      <c r="A98" t="s">
        <v>50</v>
      </c>
      <c s="34" t="s">
        <v>141</v>
      </c>
      <c s="34" t="s">
        <v>438</v>
      </c>
      <c s="35" t="s">
        <v>5</v>
      </c>
      <c s="6" t="s">
        <v>439</v>
      </c>
      <c s="36" t="s">
        <v>201</v>
      </c>
      <c s="37">
        <v>70.2</v>
      </c>
      <c s="36">
        <v>1</v>
      </c>
      <c s="36">
        <f>ROUND(G98*H98,6)</f>
      </c>
      <c r="L98" s="38">
        <v>0</v>
      </c>
      <c s="32">
        <f>ROUND(ROUND(L98,2)*ROUND(G98,3),2)</f>
      </c>
      <c s="36" t="s">
        <v>316</v>
      </c>
      <c>
        <f>(M98*21)/100</f>
      </c>
      <c t="s">
        <v>28</v>
      </c>
    </row>
    <row r="99" spans="1:5" ht="12.75">
      <c r="A99" s="35" t="s">
        <v>55</v>
      </c>
      <c r="E99" s="39" t="s">
        <v>439</v>
      </c>
    </row>
    <row r="100" spans="1:5" ht="12.75">
      <c r="A100" s="35" t="s">
        <v>56</v>
      </c>
      <c r="E100" s="40" t="s">
        <v>440</v>
      </c>
    </row>
    <row r="101" spans="1:5" ht="12.75">
      <c r="A101" t="s">
        <v>57</v>
      </c>
      <c r="E101" s="39" t="s">
        <v>5</v>
      </c>
    </row>
    <row r="102" spans="1:16" ht="25.5">
      <c r="A102" t="s">
        <v>50</v>
      </c>
      <c s="34" t="s">
        <v>144</v>
      </c>
      <c s="34" t="s">
        <v>441</v>
      </c>
      <c s="35" t="s">
        <v>5</v>
      </c>
      <c s="6" t="s">
        <v>442</v>
      </c>
      <c s="36" t="s">
        <v>70</v>
      </c>
      <c s="37">
        <v>351</v>
      </c>
      <c s="36">
        <v>0</v>
      </c>
      <c s="36">
        <f>ROUND(G102*H102,6)</f>
      </c>
      <c r="L102" s="38">
        <v>0</v>
      </c>
      <c s="32">
        <f>ROUND(ROUND(L102,2)*ROUND(G102,3),2)</f>
      </c>
      <c s="36" t="s">
        <v>316</v>
      </c>
      <c>
        <f>(M102*21)/100</f>
      </c>
      <c t="s">
        <v>28</v>
      </c>
    </row>
    <row r="103" spans="1:5" ht="25.5">
      <c r="A103" s="35" t="s">
        <v>55</v>
      </c>
      <c r="E103" s="39" t="s">
        <v>442</v>
      </c>
    </row>
    <row r="104" spans="1:5" ht="12.75">
      <c r="A104" s="35" t="s">
        <v>56</v>
      </c>
      <c r="E104" s="40" t="s">
        <v>5</v>
      </c>
    </row>
    <row r="105" spans="1:5" ht="12.75">
      <c r="A105" t="s">
        <v>57</v>
      </c>
      <c r="E105" s="39" t="s">
        <v>5</v>
      </c>
    </row>
    <row r="106" spans="1:16" ht="12.75">
      <c r="A106" t="s">
        <v>50</v>
      </c>
      <c s="34" t="s">
        <v>149</v>
      </c>
      <c s="34" t="s">
        <v>443</v>
      </c>
      <c s="35" t="s">
        <v>5</v>
      </c>
      <c s="6" t="s">
        <v>444</v>
      </c>
      <c s="36" t="s">
        <v>320</v>
      </c>
      <c s="37">
        <v>7.02</v>
      </c>
      <c s="36">
        <v>0.001</v>
      </c>
      <c s="36">
        <f>ROUND(G106*H106,6)</f>
      </c>
      <c r="L106" s="38">
        <v>0</v>
      </c>
      <c s="32">
        <f>ROUND(ROUND(L106,2)*ROUND(G106,3),2)</f>
      </c>
      <c s="36" t="s">
        <v>316</v>
      </c>
      <c>
        <f>(M106*21)/100</f>
      </c>
      <c t="s">
        <v>28</v>
      </c>
    </row>
    <row r="107" spans="1:5" ht="12.75">
      <c r="A107" s="35" t="s">
        <v>55</v>
      </c>
      <c r="E107" s="39" t="s">
        <v>444</v>
      </c>
    </row>
    <row r="108" spans="1:5" ht="12.75">
      <c r="A108" s="35" t="s">
        <v>56</v>
      </c>
      <c r="E108" s="40" t="s">
        <v>445</v>
      </c>
    </row>
    <row r="109" spans="1:5" ht="12.75">
      <c r="A109" t="s">
        <v>57</v>
      </c>
      <c r="E109" s="39" t="s">
        <v>5</v>
      </c>
    </row>
    <row r="110" spans="1:16" ht="25.5">
      <c r="A110" t="s">
        <v>50</v>
      </c>
      <c s="34" t="s">
        <v>152</v>
      </c>
      <c s="34" t="s">
        <v>446</v>
      </c>
      <c s="35" t="s">
        <v>5</v>
      </c>
      <c s="6" t="s">
        <v>447</v>
      </c>
      <c s="36" t="s">
        <v>70</v>
      </c>
      <c s="37">
        <v>351</v>
      </c>
      <c s="36">
        <v>0</v>
      </c>
      <c s="36">
        <f>ROUND(G110*H110,6)</f>
      </c>
      <c r="L110" s="38">
        <v>0</v>
      </c>
      <c s="32">
        <f>ROUND(ROUND(L110,2)*ROUND(G110,3),2)</f>
      </c>
      <c s="36" t="s">
        <v>316</v>
      </c>
      <c>
        <f>(M110*21)/100</f>
      </c>
      <c t="s">
        <v>28</v>
      </c>
    </row>
    <row r="111" spans="1:5" ht="25.5">
      <c r="A111" s="35" t="s">
        <v>55</v>
      </c>
      <c r="E111" s="39" t="s">
        <v>447</v>
      </c>
    </row>
    <row r="112" spans="1:5" ht="12.75">
      <c r="A112" s="35" t="s">
        <v>56</v>
      </c>
      <c r="E112" s="40" t="s">
        <v>5</v>
      </c>
    </row>
    <row r="113" spans="1:5" ht="12.75">
      <c r="A113" t="s">
        <v>57</v>
      </c>
      <c r="E113" s="39" t="s">
        <v>5</v>
      </c>
    </row>
    <row r="114" spans="1:13" ht="12.75">
      <c r="A114" t="s">
        <v>47</v>
      </c>
      <c r="C114" s="31" t="s">
        <v>63</v>
      </c>
      <c r="E114" s="33" t="s">
        <v>448</v>
      </c>
      <c r="J114" s="32">
        <f>0</f>
      </c>
      <c s="32">
        <f>0</f>
      </c>
      <c s="32">
        <f>0+L115+L119+L123</f>
      </c>
      <c s="32">
        <f>0+M115+M119+M123</f>
      </c>
    </row>
    <row r="115" spans="1:16" ht="25.5">
      <c r="A115" t="s">
        <v>50</v>
      </c>
      <c s="34" t="s">
        <v>156</v>
      </c>
      <c s="34" t="s">
        <v>449</v>
      </c>
      <c s="35" t="s">
        <v>5</v>
      </c>
      <c s="6" t="s">
        <v>450</v>
      </c>
      <c s="36" t="s">
        <v>53</v>
      </c>
      <c s="37">
        <v>6.816</v>
      </c>
      <c s="36">
        <v>1.89077</v>
      </c>
      <c s="36">
        <f>ROUND(G115*H115,6)</f>
      </c>
      <c r="L115" s="38">
        <v>0</v>
      </c>
      <c s="32">
        <f>ROUND(ROUND(L115,2)*ROUND(G115,3),2)</f>
      </c>
      <c s="36" t="s">
        <v>316</v>
      </c>
      <c>
        <f>(M115*21)/100</f>
      </c>
      <c t="s">
        <v>28</v>
      </c>
    </row>
    <row r="116" spans="1:5" ht="25.5">
      <c r="A116" s="35" t="s">
        <v>55</v>
      </c>
      <c r="E116" s="39" t="s">
        <v>450</v>
      </c>
    </row>
    <row r="117" spans="1:5" ht="12.75">
      <c r="A117" s="35" t="s">
        <v>56</v>
      </c>
      <c r="E117" s="40" t="s">
        <v>5</v>
      </c>
    </row>
    <row r="118" spans="1:5" ht="12.75">
      <c r="A118" t="s">
        <v>57</v>
      </c>
      <c r="E118" s="39" t="s">
        <v>5</v>
      </c>
    </row>
    <row r="119" spans="1:16" ht="25.5">
      <c r="A119" t="s">
        <v>50</v>
      </c>
      <c s="34" t="s">
        <v>159</v>
      </c>
      <c s="34" t="s">
        <v>451</v>
      </c>
      <c s="35" t="s">
        <v>5</v>
      </c>
      <c s="6" t="s">
        <v>452</v>
      </c>
      <c s="36" t="s">
        <v>85</v>
      </c>
      <c s="37">
        <v>6</v>
      </c>
      <c s="36">
        <v>0.00165</v>
      </c>
      <c s="36">
        <f>ROUND(G119*H119,6)</f>
      </c>
      <c r="L119" s="38">
        <v>0</v>
      </c>
      <c s="32">
        <f>ROUND(ROUND(L119,2)*ROUND(G119,3),2)</f>
      </c>
      <c s="36" t="s">
        <v>316</v>
      </c>
      <c>
        <f>(M119*21)/100</f>
      </c>
      <c t="s">
        <v>28</v>
      </c>
    </row>
    <row r="120" spans="1:5" ht="25.5">
      <c r="A120" s="35" t="s">
        <v>55</v>
      </c>
      <c r="E120" s="39" t="s">
        <v>452</v>
      </c>
    </row>
    <row r="121" spans="1:5" ht="12.75">
      <c r="A121" s="35" t="s">
        <v>56</v>
      </c>
      <c r="E121" s="40" t="s">
        <v>5</v>
      </c>
    </row>
    <row r="122" spans="1:5" ht="12.75">
      <c r="A122" t="s">
        <v>57</v>
      </c>
      <c r="E122" s="39" t="s">
        <v>5</v>
      </c>
    </row>
    <row r="123" spans="1:16" ht="12.75">
      <c r="A123" t="s">
        <v>50</v>
      </c>
      <c s="34" t="s">
        <v>162</v>
      </c>
      <c s="34" t="s">
        <v>453</v>
      </c>
      <c s="35" t="s">
        <v>5</v>
      </c>
      <c s="6" t="s">
        <v>454</v>
      </c>
      <c s="36" t="s">
        <v>85</v>
      </c>
      <c s="37">
        <v>6</v>
      </c>
      <c s="36">
        <v>0.006</v>
      </c>
      <c s="36">
        <f>ROUND(G123*H123,6)</f>
      </c>
      <c r="L123" s="38">
        <v>0</v>
      </c>
      <c s="32">
        <f>ROUND(ROUND(L123,2)*ROUND(G123,3),2)</f>
      </c>
      <c s="36" t="s">
        <v>98</v>
      </c>
      <c>
        <f>(M123*21)/100</f>
      </c>
      <c t="s">
        <v>28</v>
      </c>
    </row>
    <row r="124" spans="1:5" ht="12.75">
      <c r="A124" s="35" t="s">
        <v>55</v>
      </c>
      <c r="E124" s="39" t="s">
        <v>454</v>
      </c>
    </row>
    <row r="125" spans="1:5" ht="12.75">
      <c r="A125" s="35" t="s">
        <v>56</v>
      </c>
      <c r="E125" s="40" t="s">
        <v>5</v>
      </c>
    </row>
    <row r="126" spans="1:5" ht="12.75">
      <c r="A126" t="s">
        <v>57</v>
      </c>
      <c r="E126" s="39" t="s">
        <v>5</v>
      </c>
    </row>
    <row r="127" spans="1:13" ht="12.75">
      <c r="A127" t="s">
        <v>47</v>
      </c>
      <c r="C127" s="31" t="s">
        <v>66</v>
      </c>
      <c r="E127" s="33" t="s">
        <v>455</v>
      </c>
      <c r="J127" s="32">
        <f>0</f>
      </c>
      <c s="32">
        <f>0</f>
      </c>
      <c s="32">
        <f>0+L128+L132+L136</f>
      </c>
      <c s="32">
        <f>0+M128+M132+M136</f>
      </c>
    </row>
    <row r="128" spans="1:16" ht="25.5">
      <c r="A128" t="s">
        <v>50</v>
      </c>
      <c s="34" t="s">
        <v>165</v>
      </c>
      <c s="34" t="s">
        <v>456</v>
      </c>
      <c s="35" t="s">
        <v>5</v>
      </c>
      <c s="6" t="s">
        <v>457</v>
      </c>
      <c s="36" t="s">
        <v>70</v>
      </c>
      <c s="37">
        <v>32</v>
      </c>
      <c s="36">
        <v>0.398</v>
      </c>
      <c s="36">
        <f>ROUND(G128*H128,6)</f>
      </c>
      <c r="L128" s="38">
        <v>0</v>
      </c>
      <c s="32">
        <f>ROUND(ROUND(L128,2)*ROUND(G128,3),2)</f>
      </c>
      <c s="36" t="s">
        <v>316</v>
      </c>
      <c>
        <f>(M128*21)/100</f>
      </c>
      <c t="s">
        <v>28</v>
      </c>
    </row>
    <row r="129" spans="1:5" ht="25.5">
      <c r="A129" s="35" t="s">
        <v>55</v>
      </c>
      <c r="E129" s="39" t="s">
        <v>457</v>
      </c>
    </row>
    <row r="130" spans="1:5" ht="12.75">
      <c r="A130" s="35" t="s">
        <v>56</v>
      </c>
      <c r="E130" s="40" t="s">
        <v>5</v>
      </c>
    </row>
    <row r="131" spans="1:5" ht="12.75">
      <c r="A131" t="s">
        <v>57</v>
      </c>
      <c r="E131" s="39" t="s">
        <v>5</v>
      </c>
    </row>
    <row r="132" spans="1:16" ht="25.5">
      <c r="A132" t="s">
        <v>50</v>
      </c>
      <c s="34" t="s">
        <v>169</v>
      </c>
      <c s="34" t="s">
        <v>458</v>
      </c>
      <c s="35" t="s">
        <v>5</v>
      </c>
      <c s="6" t="s">
        <v>459</v>
      </c>
      <c s="36" t="s">
        <v>70</v>
      </c>
      <c s="37">
        <v>32</v>
      </c>
      <c s="36">
        <v>0.215</v>
      </c>
      <c s="36">
        <f>ROUND(G132*H132,6)</f>
      </c>
      <c r="L132" s="38">
        <v>0</v>
      </c>
      <c s="32">
        <f>ROUND(ROUND(L132,2)*ROUND(G132,3),2)</f>
      </c>
      <c s="36" t="s">
        <v>316</v>
      </c>
      <c>
        <f>(M132*21)/100</f>
      </c>
      <c t="s">
        <v>28</v>
      </c>
    </row>
    <row r="133" spans="1:5" ht="25.5">
      <c r="A133" s="35" t="s">
        <v>55</v>
      </c>
      <c r="E133" s="39" t="s">
        <v>459</v>
      </c>
    </row>
    <row r="134" spans="1:5" ht="12.75">
      <c r="A134" s="35" t="s">
        <v>56</v>
      </c>
      <c r="E134" s="40" t="s">
        <v>5</v>
      </c>
    </row>
    <row r="135" spans="1:5" ht="12.75">
      <c r="A135" t="s">
        <v>57</v>
      </c>
      <c r="E135" s="39" t="s">
        <v>5</v>
      </c>
    </row>
    <row r="136" spans="1:16" ht="25.5">
      <c r="A136" t="s">
        <v>50</v>
      </c>
      <c s="34" t="s">
        <v>172</v>
      </c>
      <c s="34" t="s">
        <v>460</v>
      </c>
      <c s="35" t="s">
        <v>5</v>
      </c>
      <c s="6" t="s">
        <v>461</v>
      </c>
      <c s="36" t="s">
        <v>70</v>
      </c>
      <c s="37">
        <v>32</v>
      </c>
      <c s="36">
        <v>0.12966</v>
      </c>
      <c s="36">
        <f>ROUND(G136*H136,6)</f>
      </c>
      <c r="L136" s="38">
        <v>0</v>
      </c>
      <c s="32">
        <f>ROUND(ROUND(L136,2)*ROUND(G136,3),2)</f>
      </c>
      <c s="36" t="s">
        <v>316</v>
      </c>
      <c>
        <f>(M136*21)/100</f>
      </c>
      <c t="s">
        <v>28</v>
      </c>
    </row>
    <row r="137" spans="1:5" ht="25.5">
      <c r="A137" s="35" t="s">
        <v>55</v>
      </c>
      <c r="E137" s="39" t="s">
        <v>461</v>
      </c>
    </row>
    <row r="138" spans="1:5" ht="12.75">
      <c r="A138" s="35" t="s">
        <v>56</v>
      </c>
      <c r="E138" s="40" t="s">
        <v>5</v>
      </c>
    </row>
    <row r="139" spans="1:5" ht="12.75">
      <c r="A139" t="s">
        <v>57</v>
      </c>
      <c r="E139" s="39" t="s">
        <v>5</v>
      </c>
    </row>
    <row r="140" spans="1:13" ht="12.75">
      <c r="A140" t="s">
        <v>47</v>
      </c>
      <c r="C140" s="31" t="s">
        <v>79</v>
      </c>
      <c r="E140" s="33" t="s">
        <v>462</v>
      </c>
      <c r="J140" s="32">
        <f>0</f>
      </c>
      <c s="32">
        <f>0</f>
      </c>
      <c s="32">
        <f>0+L141+L145+L149+L153+L157+L161+L165+L169+L173+L177+L181+L185+L189+L193+L197+L201+L205+L209+L213+L217+L221+L225+L229+L233+L237+L241+L245+L249+L253+L257+L261+L265+L269+L273+L277+L281+L285+L289+L293+L297+L301+L305+L309</f>
      </c>
      <c s="32">
        <f>0+M141+M145+M149+M153+M157+M161+M165+M169+M173+M177+M181+M185+M189+M193+M197+M201+M205+M209+M213+M217+M221+M225+M229+M233+M237+M241+M245+M249+M253+M257+M261+M265+M269+M273+M277+M281+M285+M289+M293+M297+M301+M305+M309</f>
      </c>
    </row>
    <row r="141" spans="1:16" ht="25.5">
      <c r="A141" t="s">
        <v>50</v>
      </c>
      <c s="34" t="s">
        <v>175</v>
      </c>
      <c s="34" t="s">
        <v>463</v>
      </c>
      <c s="35" t="s">
        <v>5</v>
      </c>
      <c s="6" t="s">
        <v>464</v>
      </c>
      <c s="36" t="s">
        <v>85</v>
      </c>
      <c s="37">
        <v>8</v>
      </c>
      <c s="36">
        <v>0.0001</v>
      </c>
      <c s="36">
        <f>ROUND(G141*H141,6)</f>
      </c>
      <c r="L141" s="38">
        <v>0</v>
      </c>
      <c s="32">
        <f>ROUND(ROUND(L141,2)*ROUND(G141,3),2)</f>
      </c>
      <c s="36" t="s">
        <v>316</v>
      </c>
      <c>
        <f>(M141*21)/100</f>
      </c>
      <c t="s">
        <v>28</v>
      </c>
    </row>
    <row r="142" spans="1:5" ht="38.25">
      <c r="A142" s="35" t="s">
        <v>55</v>
      </c>
      <c r="E142" s="39" t="s">
        <v>465</v>
      </c>
    </row>
    <row r="143" spans="1:5" ht="12.75">
      <c r="A143" s="35" t="s">
        <v>56</v>
      </c>
      <c r="E143" s="40" t="s">
        <v>5</v>
      </c>
    </row>
    <row r="144" spans="1:5" ht="12.75">
      <c r="A144" t="s">
        <v>57</v>
      </c>
      <c r="E144" s="39" t="s">
        <v>5</v>
      </c>
    </row>
    <row r="145" spans="1:16" ht="12.75">
      <c r="A145" t="s">
        <v>50</v>
      </c>
      <c s="34" t="s">
        <v>180</v>
      </c>
      <c s="34" t="s">
        <v>466</v>
      </c>
      <c s="35" t="s">
        <v>5</v>
      </c>
      <c s="6" t="s">
        <v>467</v>
      </c>
      <c s="36" t="s">
        <v>85</v>
      </c>
      <c s="37">
        <v>2</v>
      </c>
      <c s="36">
        <v>0.008</v>
      </c>
      <c s="36">
        <f>ROUND(G145*H145,6)</f>
      </c>
      <c r="L145" s="38">
        <v>0</v>
      </c>
      <c s="32">
        <f>ROUND(ROUND(L145,2)*ROUND(G145,3),2)</f>
      </c>
      <c s="36" t="s">
        <v>316</v>
      </c>
      <c>
        <f>(M145*21)/100</f>
      </c>
      <c t="s">
        <v>28</v>
      </c>
    </row>
    <row r="146" spans="1:5" ht="12.75">
      <c r="A146" s="35" t="s">
        <v>55</v>
      </c>
      <c r="E146" s="39" t="s">
        <v>467</v>
      </c>
    </row>
    <row r="147" spans="1:5" ht="12.75">
      <c r="A147" s="35" t="s">
        <v>56</v>
      </c>
      <c r="E147" s="40" t="s">
        <v>5</v>
      </c>
    </row>
    <row r="148" spans="1:5" ht="12.75">
      <c r="A148" t="s">
        <v>57</v>
      </c>
      <c r="E148" s="39" t="s">
        <v>5</v>
      </c>
    </row>
    <row r="149" spans="1:16" ht="12.75">
      <c r="A149" t="s">
        <v>50</v>
      </c>
      <c s="34" t="s">
        <v>183</v>
      </c>
      <c s="34" t="s">
        <v>468</v>
      </c>
      <c s="35" t="s">
        <v>5</v>
      </c>
      <c s="6" t="s">
        <v>469</v>
      </c>
      <c s="36" t="s">
        <v>85</v>
      </c>
      <c s="37">
        <v>2</v>
      </c>
      <c s="36">
        <v>0.0122</v>
      </c>
      <c s="36">
        <f>ROUND(G149*H149,6)</f>
      </c>
      <c r="L149" s="38">
        <v>0</v>
      </c>
      <c s="32">
        <f>ROUND(ROUND(L149,2)*ROUND(G149,3),2)</f>
      </c>
      <c s="36" t="s">
        <v>316</v>
      </c>
      <c>
        <f>(M149*21)/100</f>
      </c>
      <c t="s">
        <v>28</v>
      </c>
    </row>
    <row r="150" spans="1:5" ht="12.75">
      <c r="A150" s="35" t="s">
        <v>55</v>
      </c>
      <c r="E150" s="39" t="s">
        <v>469</v>
      </c>
    </row>
    <row r="151" spans="1:5" ht="12.75">
      <c r="A151" s="35" t="s">
        <v>56</v>
      </c>
      <c r="E151" s="40" t="s">
        <v>5</v>
      </c>
    </row>
    <row r="152" spans="1:5" ht="12.75">
      <c r="A152" t="s">
        <v>57</v>
      </c>
      <c r="E152" s="39" t="s">
        <v>5</v>
      </c>
    </row>
    <row r="153" spans="1:16" ht="12.75">
      <c r="A153" t="s">
        <v>50</v>
      </c>
      <c s="34" t="s">
        <v>186</v>
      </c>
      <c s="34" t="s">
        <v>470</v>
      </c>
      <c s="35" t="s">
        <v>5</v>
      </c>
      <c s="6" t="s">
        <v>471</v>
      </c>
      <c s="36" t="s">
        <v>85</v>
      </c>
      <c s="37">
        <v>2</v>
      </c>
      <c s="36">
        <v>0.0125</v>
      </c>
      <c s="36">
        <f>ROUND(G153*H153,6)</f>
      </c>
      <c r="L153" s="38">
        <v>0</v>
      </c>
      <c s="32">
        <f>ROUND(ROUND(L153,2)*ROUND(G153,3),2)</f>
      </c>
      <c s="36" t="s">
        <v>316</v>
      </c>
      <c>
        <f>(M153*21)/100</f>
      </c>
      <c t="s">
        <v>28</v>
      </c>
    </row>
    <row r="154" spans="1:5" ht="12.75">
      <c r="A154" s="35" t="s">
        <v>55</v>
      </c>
      <c r="E154" s="39" t="s">
        <v>471</v>
      </c>
    </row>
    <row r="155" spans="1:5" ht="12.75">
      <c r="A155" s="35" t="s">
        <v>56</v>
      </c>
      <c r="E155" s="40" t="s">
        <v>5</v>
      </c>
    </row>
    <row r="156" spans="1:5" ht="12.75">
      <c r="A156" t="s">
        <v>57</v>
      </c>
      <c r="E156" s="39" t="s">
        <v>5</v>
      </c>
    </row>
    <row r="157" spans="1:16" ht="12.75">
      <c r="A157" t="s">
        <v>50</v>
      </c>
      <c s="34" t="s">
        <v>189</v>
      </c>
      <c s="34" t="s">
        <v>472</v>
      </c>
      <c s="35" t="s">
        <v>5</v>
      </c>
      <c s="6" t="s">
        <v>473</v>
      </c>
      <c s="36" t="s">
        <v>85</v>
      </c>
      <c s="37">
        <v>1</v>
      </c>
      <c s="36">
        <v>0.00048</v>
      </c>
      <c s="36">
        <f>ROUND(G157*H157,6)</f>
      </c>
      <c r="L157" s="38">
        <v>0</v>
      </c>
      <c s="32">
        <f>ROUND(ROUND(L157,2)*ROUND(G157,3),2)</f>
      </c>
      <c s="36" t="s">
        <v>316</v>
      </c>
      <c>
        <f>(M157*21)/100</f>
      </c>
      <c t="s">
        <v>28</v>
      </c>
    </row>
    <row r="158" spans="1:5" ht="12.75">
      <c r="A158" s="35" t="s">
        <v>55</v>
      </c>
      <c r="E158" s="39" t="s">
        <v>473</v>
      </c>
    </row>
    <row r="159" spans="1:5" ht="12.75">
      <c r="A159" s="35" t="s">
        <v>56</v>
      </c>
      <c r="E159" s="40" t="s">
        <v>5</v>
      </c>
    </row>
    <row r="160" spans="1:5" ht="12.75">
      <c r="A160" t="s">
        <v>57</v>
      </c>
      <c r="E160" s="39" t="s">
        <v>5</v>
      </c>
    </row>
    <row r="161" spans="1:16" ht="12.75">
      <c r="A161" t="s">
        <v>50</v>
      </c>
      <c s="34" t="s">
        <v>474</v>
      </c>
      <c s="34" t="s">
        <v>475</v>
      </c>
      <c s="35" t="s">
        <v>5</v>
      </c>
      <c s="6" t="s">
        <v>476</v>
      </c>
      <c s="36" t="s">
        <v>85</v>
      </c>
      <c s="37">
        <v>1</v>
      </c>
      <c s="36">
        <v>0.00139</v>
      </c>
      <c s="36">
        <f>ROUND(G161*H161,6)</f>
      </c>
      <c r="L161" s="38">
        <v>0</v>
      </c>
      <c s="32">
        <f>ROUND(ROUND(L161,2)*ROUND(G161,3),2)</f>
      </c>
      <c s="36" t="s">
        <v>98</v>
      </c>
      <c>
        <f>(M161*21)/100</f>
      </c>
      <c t="s">
        <v>28</v>
      </c>
    </row>
    <row r="162" spans="1:5" ht="12.75">
      <c r="A162" s="35" t="s">
        <v>55</v>
      </c>
      <c r="E162" s="39" t="s">
        <v>476</v>
      </c>
    </row>
    <row r="163" spans="1:5" ht="12.75">
      <c r="A163" s="35" t="s">
        <v>56</v>
      </c>
      <c r="E163" s="40" t="s">
        <v>5</v>
      </c>
    </row>
    <row r="164" spans="1:5" ht="12.75">
      <c r="A164" t="s">
        <v>57</v>
      </c>
      <c r="E164" s="39" t="s">
        <v>5</v>
      </c>
    </row>
    <row r="165" spans="1:16" ht="25.5">
      <c r="A165" t="s">
        <v>50</v>
      </c>
      <c s="34" t="s">
        <v>192</v>
      </c>
      <c s="34" t="s">
        <v>477</v>
      </c>
      <c s="35" t="s">
        <v>5</v>
      </c>
      <c s="6" t="s">
        <v>464</v>
      </c>
      <c s="36" t="s">
        <v>85</v>
      </c>
      <c s="37">
        <v>14</v>
      </c>
      <c s="36">
        <v>0.0001</v>
      </c>
      <c s="36">
        <f>ROUND(G165*H165,6)</f>
      </c>
      <c r="L165" s="38">
        <v>0</v>
      </c>
      <c s="32">
        <f>ROUND(ROUND(L165,2)*ROUND(G165,3),2)</f>
      </c>
      <c s="36" t="s">
        <v>316</v>
      </c>
      <c>
        <f>(M165*21)/100</f>
      </c>
      <c t="s">
        <v>28</v>
      </c>
    </row>
    <row r="166" spans="1:5" ht="38.25">
      <c r="A166" s="35" t="s">
        <v>55</v>
      </c>
      <c r="E166" s="39" t="s">
        <v>478</v>
      </c>
    </row>
    <row r="167" spans="1:5" ht="12.75">
      <c r="A167" s="35" t="s">
        <v>56</v>
      </c>
      <c r="E167" s="40" t="s">
        <v>5</v>
      </c>
    </row>
    <row r="168" spans="1:5" ht="12.75">
      <c r="A168" t="s">
        <v>57</v>
      </c>
      <c r="E168" s="39" t="s">
        <v>5</v>
      </c>
    </row>
    <row r="169" spans="1:16" ht="25.5">
      <c r="A169" t="s">
        <v>50</v>
      </c>
      <c s="34" t="s">
        <v>197</v>
      </c>
      <c s="34" t="s">
        <v>479</v>
      </c>
      <c s="35" t="s">
        <v>5</v>
      </c>
      <c s="6" t="s">
        <v>480</v>
      </c>
      <c s="36" t="s">
        <v>85</v>
      </c>
      <c s="37">
        <v>2</v>
      </c>
      <c s="36">
        <v>0.0276</v>
      </c>
      <c s="36">
        <f>ROUND(G169*H169,6)</f>
      </c>
      <c r="L169" s="38">
        <v>0</v>
      </c>
      <c s="32">
        <f>ROUND(ROUND(L169,2)*ROUND(G169,3),2)</f>
      </c>
      <c s="36" t="s">
        <v>316</v>
      </c>
      <c>
        <f>(M169*21)/100</f>
      </c>
      <c t="s">
        <v>28</v>
      </c>
    </row>
    <row r="170" spans="1:5" ht="25.5">
      <c r="A170" s="35" t="s">
        <v>55</v>
      </c>
      <c r="E170" s="39" t="s">
        <v>480</v>
      </c>
    </row>
    <row r="171" spans="1:5" ht="12.75">
      <c r="A171" s="35" t="s">
        <v>56</v>
      </c>
      <c r="E171" s="40" t="s">
        <v>5</v>
      </c>
    </row>
    <row r="172" spans="1:5" ht="12.75">
      <c r="A172" t="s">
        <v>57</v>
      </c>
      <c r="E172" s="39" t="s">
        <v>5</v>
      </c>
    </row>
    <row r="173" spans="1:16" ht="12.75">
      <c r="A173" t="s">
        <v>50</v>
      </c>
      <c s="34" t="s">
        <v>203</v>
      </c>
      <c s="34" t="s">
        <v>481</v>
      </c>
      <c s="35" t="s">
        <v>5</v>
      </c>
      <c s="6" t="s">
        <v>482</v>
      </c>
      <c s="36" t="s">
        <v>85</v>
      </c>
      <c s="37">
        <v>6</v>
      </c>
      <c s="36">
        <v>0.00172</v>
      </c>
      <c s="36">
        <f>ROUND(G173*H173,6)</f>
      </c>
      <c r="L173" s="38">
        <v>0</v>
      </c>
      <c s="32">
        <f>ROUND(ROUND(L173,2)*ROUND(G173,3),2)</f>
      </c>
      <c s="36" t="s">
        <v>316</v>
      </c>
      <c>
        <f>(M173*21)/100</f>
      </c>
      <c t="s">
        <v>28</v>
      </c>
    </row>
    <row r="174" spans="1:5" ht="12.75">
      <c r="A174" s="35" t="s">
        <v>55</v>
      </c>
      <c r="E174" s="39" t="s">
        <v>482</v>
      </c>
    </row>
    <row r="175" spans="1:5" ht="12.75">
      <c r="A175" s="35" t="s">
        <v>56</v>
      </c>
      <c r="E175" s="40" t="s">
        <v>5</v>
      </c>
    </row>
    <row r="176" spans="1:5" ht="12.75">
      <c r="A176" t="s">
        <v>57</v>
      </c>
      <c r="E176" s="39" t="s">
        <v>5</v>
      </c>
    </row>
    <row r="177" spans="1:16" ht="12.75">
      <c r="A177" t="s">
        <v>50</v>
      </c>
      <c s="34" t="s">
        <v>208</v>
      </c>
      <c s="34" t="s">
        <v>483</v>
      </c>
      <c s="35" t="s">
        <v>5</v>
      </c>
      <c s="6" t="s">
        <v>484</v>
      </c>
      <c s="36" t="s">
        <v>85</v>
      </c>
      <c s="37">
        <v>6</v>
      </c>
      <c s="36">
        <v>0.00349</v>
      </c>
      <c s="36">
        <f>ROUND(G177*H177,6)</f>
      </c>
      <c r="L177" s="38">
        <v>0</v>
      </c>
      <c s="32">
        <f>ROUND(ROUND(L177,2)*ROUND(G177,3),2)</f>
      </c>
      <c s="36" t="s">
        <v>98</v>
      </c>
      <c>
        <f>(M177*21)/100</f>
      </c>
      <c t="s">
        <v>28</v>
      </c>
    </row>
    <row r="178" spans="1:5" ht="12.75">
      <c r="A178" s="35" t="s">
        <v>55</v>
      </c>
      <c r="E178" s="39" t="s">
        <v>484</v>
      </c>
    </row>
    <row r="179" spans="1:5" ht="12.75">
      <c r="A179" s="35" t="s">
        <v>56</v>
      </c>
      <c r="E179" s="40" t="s">
        <v>5</v>
      </c>
    </row>
    <row r="180" spans="1:5" ht="12.75">
      <c r="A180" t="s">
        <v>57</v>
      </c>
      <c r="E180" s="39" t="s">
        <v>5</v>
      </c>
    </row>
    <row r="181" spans="1:16" ht="25.5">
      <c r="A181" t="s">
        <v>50</v>
      </c>
      <c s="34" t="s">
        <v>213</v>
      </c>
      <c s="34" t="s">
        <v>485</v>
      </c>
      <c s="35" t="s">
        <v>5</v>
      </c>
      <c s="6" t="s">
        <v>486</v>
      </c>
      <c s="36" t="s">
        <v>78</v>
      </c>
      <c s="37">
        <v>133</v>
      </c>
      <c s="36">
        <v>0</v>
      </c>
      <c s="36">
        <f>ROUND(G181*H181,6)</f>
      </c>
      <c r="L181" s="38">
        <v>0</v>
      </c>
      <c s="32">
        <f>ROUND(ROUND(L181,2)*ROUND(G181,3),2)</f>
      </c>
      <c s="36" t="s">
        <v>316</v>
      </c>
      <c>
        <f>(M181*21)/100</f>
      </c>
      <c t="s">
        <v>28</v>
      </c>
    </row>
    <row r="182" spans="1:5" ht="25.5">
      <c r="A182" s="35" t="s">
        <v>55</v>
      </c>
      <c r="E182" s="39" t="s">
        <v>486</v>
      </c>
    </row>
    <row r="183" spans="1:5" ht="12.75">
      <c r="A183" s="35" t="s">
        <v>56</v>
      </c>
      <c r="E183" s="40" t="s">
        <v>5</v>
      </c>
    </row>
    <row r="184" spans="1:5" ht="12.75">
      <c r="A184" t="s">
        <v>57</v>
      </c>
      <c r="E184" s="39" t="s">
        <v>5</v>
      </c>
    </row>
    <row r="185" spans="1:16" ht="12.75">
      <c r="A185" t="s">
        <v>50</v>
      </c>
      <c s="34" t="s">
        <v>487</v>
      </c>
      <c s="34" t="s">
        <v>488</v>
      </c>
      <c s="35" t="s">
        <v>5</v>
      </c>
      <c s="6" t="s">
        <v>489</v>
      </c>
      <c s="36" t="s">
        <v>78</v>
      </c>
      <c s="37">
        <v>134.995</v>
      </c>
      <c s="36">
        <v>0.00674</v>
      </c>
      <c s="36">
        <f>ROUND(G185*H185,6)</f>
      </c>
      <c r="L185" s="38">
        <v>0</v>
      </c>
      <c s="32">
        <f>ROUND(ROUND(L185,2)*ROUND(G185,3),2)</f>
      </c>
      <c s="36" t="s">
        <v>316</v>
      </c>
      <c>
        <f>(M185*21)/100</f>
      </c>
      <c t="s">
        <v>28</v>
      </c>
    </row>
    <row r="186" spans="1:5" ht="12.75">
      <c r="A186" s="35" t="s">
        <v>55</v>
      </c>
      <c r="E186" s="39" t="s">
        <v>489</v>
      </c>
    </row>
    <row r="187" spans="1:5" ht="12.75">
      <c r="A187" s="35" t="s">
        <v>56</v>
      </c>
      <c r="E187" s="40" t="s">
        <v>5</v>
      </c>
    </row>
    <row r="188" spans="1:5" ht="12.75">
      <c r="A188" t="s">
        <v>57</v>
      </c>
      <c r="E188" s="39" t="s">
        <v>5</v>
      </c>
    </row>
    <row r="189" spans="1:16" ht="12.75">
      <c r="A189" t="s">
        <v>50</v>
      </c>
      <c s="34" t="s">
        <v>490</v>
      </c>
      <c s="34" t="s">
        <v>491</v>
      </c>
      <c s="35" t="s">
        <v>5</v>
      </c>
      <c s="6" t="s">
        <v>492</v>
      </c>
      <c s="36" t="s">
        <v>78</v>
      </c>
      <c s="37">
        <v>16.8</v>
      </c>
      <c s="36">
        <v>0.01633</v>
      </c>
      <c s="36">
        <f>ROUND(G189*H189,6)</f>
      </c>
      <c r="L189" s="38">
        <v>0</v>
      </c>
      <c s="32">
        <f>ROUND(ROUND(L189,2)*ROUND(G189,3),2)</f>
      </c>
      <c s="36" t="s">
        <v>316</v>
      </c>
      <c>
        <f>(M189*21)/100</f>
      </c>
      <c t="s">
        <v>28</v>
      </c>
    </row>
    <row r="190" spans="1:5" ht="12.75">
      <c r="A190" s="35" t="s">
        <v>55</v>
      </c>
      <c r="E190" s="39" t="s">
        <v>492</v>
      </c>
    </row>
    <row r="191" spans="1:5" ht="12.75">
      <c r="A191" s="35" t="s">
        <v>56</v>
      </c>
      <c r="E191" s="40" t="s">
        <v>493</v>
      </c>
    </row>
    <row r="192" spans="1:5" ht="12.75">
      <c r="A192" t="s">
        <v>57</v>
      </c>
      <c r="E192" s="39" t="s">
        <v>5</v>
      </c>
    </row>
    <row r="193" spans="1:16" ht="25.5">
      <c r="A193" t="s">
        <v>50</v>
      </c>
      <c s="34" t="s">
        <v>494</v>
      </c>
      <c s="34" t="s">
        <v>495</v>
      </c>
      <c s="35" t="s">
        <v>5</v>
      </c>
      <c s="6" t="s">
        <v>496</v>
      </c>
      <c s="36" t="s">
        <v>85</v>
      </c>
      <c s="37">
        <v>1</v>
      </c>
      <c s="36">
        <v>0</v>
      </c>
      <c s="36">
        <f>ROUND(G193*H193,6)</f>
      </c>
      <c r="L193" s="38">
        <v>0</v>
      </c>
      <c s="32">
        <f>ROUND(ROUND(L193,2)*ROUND(G193,3),2)</f>
      </c>
      <c s="36" t="s">
        <v>316</v>
      </c>
      <c>
        <f>(M193*21)/100</f>
      </c>
      <c t="s">
        <v>28</v>
      </c>
    </row>
    <row r="194" spans="1:5" ht="25.5">
      <c r="A194" s="35" t="s">
        <v>55</v>
      </c>
      <c r="E194" s="39" t="s">
        <v>496</v>
      </c>
    </row>
    <row r="195" spans="1:5" ht="12.75">
      <c r="A195" s="35" t="s">
        <v>56</v>
      </c>
      <c r="E195" s="40" t="s">
        <v>5</v>
      </c>
    </row>
    <row r="196" spans="1:5" ht="12.75">
      <c r="A196" t="s">
        <v>57</v>
      </c>
      <c r="E196" s="39" t="s">
        <v>5</v>
      </c>
    </row>
    <row r="197" spans="1:16" ht="12.75">
      <c r="A197" t="s">
        <v>50</v>
      </c>
      <c s="34" t="s">
        <v>497</v>
      </c>
      <c s="34" t="s">
        <v>498</v>
      </c>
      <c s="35" t="s">
        <v>5</v>
      </c>
      <c s="6" t="s">
        <v>499</v>
      </c>
      <c s="36" t="s">
        <v>85</v>
      </c>
      <c s="37">
        <v>1</v>
      </c>
      <c s="36">
        <v>0.00039</v>
      </c>
      <c s="36">
        <f>ROUND(G197*H197,6)</f>
      </c>
      <c r="L197" s="38">
        <v>0</v>
      </c>
      <c s="32">
        <f>ROUND(ROUND(L197,2)*ROUND(G197,3),2)</f>
      </c>
      <c s="36" t="s">
        <v>316</v>
      </c>
      <c>
        <f>(M197*21)/100</f>
      </c>
      <c t="s">
        <v>28</v>
      </c>
    </row>
    <row r="198" spans="1:5" ht="12.75">
      <c r="A198" s="35" t="s">
        <v>55</v>
      </c>
      <c r="E198" s="39" t="s">
        <v>499</v>
      </c>
    </row>
    <row r="199" spans="1:5" ht="12.75">
      <c r="A199" s="35" t="s">
        <v>56</v>
      </c>
      <c r="E199" s="40" t="s">
        <v>5</v>
      </c>
    </row>
    <row r="200" spans="1:5" ht="12.75">
      <c r="A200" t="s">
        <v>57</v>
      </c>
      <c r="E200" s="39" t="s">
        <v>5</v>
      </c>
    </row>
    <row r="201" spans="1:16" ht="25.5">
      <c r="A201" t="s">
        <v>50</v>
      </c>
      <c s="34" t="s">
        <v>500</v>
      </c>
      <c s="34" t="s">
        <v>501</v>
      </c>
      <c s="35" t="s">
        <v>5</v>
      </c>
      <c s="6" t="s">
        <v>502</v>
      </c>
      <c s="36" t="s">
        <v>85</v>
      </c>
      <c s="37">
        <v>22</v>
      </c>
      <c s="36">
        <v>0</v>
      </c>
      <c s="36">
        <f>ROUND(G201*H201,6)</f>
      </c>
      <c r="L201" s="38">
        <v>0</v>
      </c>
      <c s="32">
        <f>ROUND(ROUND(L201,2)*ROUND(G201,3),2)</f>
      </c>
      <c s="36" t="s">
        <v>316</v>
      </c>
      <c>
        <f>(M201*21)/100</f>
      </c>
      <c t="s">
        <v>28</v>
      </c>
    </row>
    <row r="202" spans="1:5" ht="25.5">
      <c r="A202" s="35" t="s">
        <v>55</v>
      </c>
      <c r="E202" s="39" t="s">
        <v>502</v>
      </c>
    </row>
    <row r="203" spans="1:5" ht="12.75">
      <c r="A203" s="35" t="s">
        <v>56</v>
      </c>
      <c r="E203" s="40" t="s">
        <v>5</v>
      </c>
    </row>
    <row r="204" spans="1:5" ht="12.75">
      <c r="A204" t="s">
        <v>57</v>
      </c>
      <c r="E204" s="39" t="s">
        <v>5</v>
      </c>
    </row>
    <row r="205" spans="1:16" ht="12.75">
      <c r="A205" t="s">
        <v>50</v>
      </c>
      <c s="34" t="s">
        <v>503</v>
      </c>
      <c s="34" t="s">
        <v>504</v>
      </c>
      <c s="35" t="s">
        <v>5</v>
      </c>
      <c s="6" t="s">
        <v>505</v>
      </c>
      <c s="36" t="s">
        <v>85</v>
      </c>
      <c s="37">
        <v>21</v>
      </c>
      <c s="36">
        <v>0.00082</v>
      </c>
      <c s="36">
        <f>ROUND(G205*H205,6)</f>
      </c>
      <c r="L205" s="38">
        <v>0</v>
      </c>
      <c s="32">
        <f>ROUND(ROUND(L205,2)*ROUND(G205,3),2)</f>
      </c>
      <c s="36" t="s">
        <v>316</v>
      </c>
      <c>
        <f>(M205*21)/100</f>
      </c>
      <c t="s">
        <v>28</v>
      </c>
    </row>
    <row r="206" spans="1:5" ht="12.75">
      <c r="A206" s="35" t="s">
        <v>55</v>
      </c>
      <c r="E206" s="39" t="s">
        <v>505</v>
      </c>
    </row>
    <row r="207" spans="1:5" ht="12.75">
      <c r="A207" s="35" t="s">
        <v>56</v>
      </c>
      <c r="E207" s="40" t="s">
        <v>5</v>
      </c>
    </row>
    <row r="208" spans="1:5" ht="12.75">
      <c r="A208" t="s">
        <v>57</v>
      </c>
      <c r="E208" s="39" t="s">
        <v>5</v>
      </c>
    </row>
    <row r="209" spans="1:16" ht="12.75">
      <c r="A209" t="s">
        <v>50</v>
      </c>
      <c s="34" t="s">
        <v>506</v>
      </c>
      <c s="34" t="s">
        <v>507</v>
      </c>
      <c s="35" t="s">
        <v>5</v>
      </c>
      <c s="6" t="s">
        <v>508</v>
      </c>
      <c s="36" t="s">
        <v>85</v>
      </c>
      <c s="37">
        <v>1</v>
      </c>
      <c s="36">
        <v>0.0018</v>
      </c>
      <c s="36">
        <f>ROUND(G209*H209,6)</f>
      </c>
      <c r="L209" s="38">
        <v>0</v>
      </c>
      <c s="32">
        <f>ROUND(ROUND(L209,2)*ROUND(G209,3),2)</f>
      </c>
      <c s="36" t="s">
        <v>98</v>
      </c>
      <c>
        <f>(M209*21)/100</f>
      </c>
      <c t="s">
        <v>28</v>
      </c>
    </row>
    <row r="210" spans="1:5" ht="12.75">
      <c r="A210" s="35" t="s">
        <v>55</v>
      </c>
      <c r="E210" s="39" t="s">
        <v>508</v>
      </c>
    </row>
    <row r="211" spans="1:5" ht="12.75">
      <c r="A211" s="35" t="s">
        <v>56</v>
      </c>
      <c r="E211" s="40" t="s">
        <v>5</v>
      </c>
    </row>
    <row r="212" spans="1:5" ht="12.75">
      <c r="A212" t="s">
        <v>57</v>
      </c>
      <c r="E212" s="39" t="s">
        <v>5</v>
      </c>
    </row>
    <row r="213" spans="1:16" ht="25.5">
      <c r="A213" t="s">
        <v>50</v>
      </c>
      <c s="34" t="s">
        <v>509</v>
      </c>
      <c s="34" t="s">
        <v>510</v>
      </c>
      <c s="35" t="s">
        <v>5</v>
      </c>
      <c s="6" t="s">
        <v>511</v>
      </c>
      <c s="36" t="s">
        <v>85</v>
      </c>
      <c s="37">
        <v>1</v>
      </c>
      <c s="36">
        <v>0</v>
      </c>
      <c s="36">
        <f>ROUND(G213*H213,6)</f>
      </c>
      <c r="L213" s="38">
        <v>0</v>
      </c>
      <c s="32">
        <f>ROUND(ROUND(L213,2)*ROUND(G213,3),2)</f>
      </c>
      <c s="36" t="s">
        <v>316</v>
      </c>
      <c>
        <f>(M213*21)/100</f>
      </c>
      <c t="s">
        <v>28</v>
      </c>
    </row>
    <row r="214" spans="1:5" ht="25.5">
      <c r="A214" s="35" t="s">
        <v>55</v>
      </c>
      <c r="E214" s="39" t="s">
        <v>511</v>
      </c>
    </row>
    <row r="215" spans="1:5" ht="12.75">
      <c r="A215" s="35" t="s">
        <v>56</v>
      </c>
      <c r="E215" s="40" t="s">
        <v>5</v>
      </c>
    </row>
    <row r="216" spans="1:5" ht="12.75">
      <c r="A216" t="s">
        <v>57</v>
      </c>
      <c r="E216" s="39" t="s">
        <v>5</v>
      </c>
    </row>
    <row r="217" spans="1:16" ht="12.75">
      <c r="A217" t="s">
        <v>50</v>
      </c>
      <c s="34" t="s">
        <v>512</v>
      </c>
      <c s="34" t="s">
        <v>513</v>
      </c>
      <c s="35" t="s">
        <v>5</v>
      </c>
      <c s="6" t="s">
        <v>514</v>
      </c>
      <c s="36" t="s">
        <v>85</v>
      </c>
      <c s="37">
        <v>1</v>
      </c>
      <c s="36">
        <v>0.0038</v>
      </c>
      <c s="36">
        <f>ROUND(G217*H217,6)</f>
      </c>
      <c r="L217" s="38">
        <v>0</v>
      </c>
      <c s="32">
        <f>ROUND(ROUND(L217,2)*ROUND(G217,3),2)</f>
      </c>
      <c s="36" t="s">
        <v>316</v>
      </c>
      <c>
        <f>(M217*21)/100</f>
      </c>
      <c t="s">
        <v>28</v>
      </c>
    </row>
    <row r="218" spans="1:5" ht="12.75">
      <c r="A218" s="35" t="s">
        <v>55</v>
      </c>
      <c r="E218" s="39" t="s">
        <v>514</v>
      </c>
    </row>
    <row r="219" spans="1:5" ht="12.75">
      <c r="A219" s="35" t="s">
        <v>56</v>
      </c>
      <c r="E219" s="40" t="s">
        <v>5</v>
      </c>
    </row>
    <row r="220" spans="1:5" ht="12.75">
      <c r="A220" t="s">
        <v>57</v>
      </c>
      <c r="E220" s="39" t="s">
        <v>5</v>
      </c>
    </row>
    <row r="221" spans="1:16" ht="25.5">
      <c r="A221" t="s">
        <v>50</v>
      </c>
      <c s="34" t="s">
        <v>515</v>
      </c>
      <c s="34" t="s">
        <v>516</v>
      </c>
      <c s="35" t="s">
        <v>5</v>
      </c>
      <c s="6" t="s">
        <v>517</v>
      </c>
      <c s="36" t="s">
        <v>85</v>
      </c>
      <c s="37">
        <v>1</v>
      </c>
      <c s="36">
        <v>0.00162</v>
      </c>
      <c s="36">
        <f>ROUND(G221*H221,6)</f>
      </c>
      <c r="L221" s="38">
        <v>0</v>
      </c>
      <c s="32">
        <f>ROUND(ROUND(L221,2)*ROUND(G221,3),2)</f>
      </c>
      <c s="36" t="s">
        <v>316</v>
      </c>
      <c>
        <f>(M221*21)/100</f>
      </c>
      <c t="s">
        <v>28</v>
      </c>
    </row>
    <row r="222" spans="1:5" ht="25.5">
      <c r="A222" s="35" t="s">
        <v>55</v>
      </c>
      <c r="E222" s="39" t="s">
        <v>517</v>
      </c>
    </row>
    <row r="223" spans="1:5" ht="12.75">
      <c r="A223" s="35" t="s">
        <v>56</v>
      </c>
      <c r="E223" s="40" t="s">
        <v>5</v>
      </c>
    </row>
    <row r="224" spans="1:5" ht="12.75">
      <c r="A224" t="s">
        <v>57</v>
      </c>
      <c r="E224" s="39" t="s">
        <v>5</v>
      </c>
    </row>
    <row r="225" spans="1:16" ht="12.75">
      <c r="A225" t="s">
        <v>50</v>
      </c>
      <c s="34" t="s">
        <v>518</v>
      </c>
      <c s="34" t="s">
        <v>519</v>
      </c>
      <c s="35" t="s">
        <v>5</v>
      </c>
      <c s="6" t="s">
        <v>520</v>
      </c>
      <c s="36" t="s">
        <v>85</v>
      </c>
      <c s="37">
        <v>1</v>
      </c>
      <c s="36">
        <v>0.01847</v>
      </c>
      <c s="36">
        <f>ROUND(G225*H225,6)</f>
      </c>
      <c r="L225" s="38">
        <v>0</v>
      </c>
      <c s="32">
        <f>ROUND(ROUND(L225,2)*ROUND(G225,3),2)</f>
      </c>
      <c s="36" t="s">
        <v>316</v>
      </c>
      <c>
        <f>(M225*21)/100</f>
      </c>
      <c t="s">
        <v>28</v>
      </c>
    </row>
    <row r="226" spans="1:5" ht="12.75">
      <c r="A226" s="35" t="s">
        <v>55</v>
      </c>
      <c r="E226" s="39" t="s">
        <v>520</v>
      </c>
    </row>
    <row r="227" spans="1:5" ht="12.75">
      <c r="A227" s="35" t="s">
        <v>56</v>
      </c>
      <c r="E227" s="40" t="s">
        <v>5</v>
      </c>
    </row>
    <row r="228" spans="1:5" ht="12.75">
      <c r="A228" t="s">
        <v>57</v>
      </c>
      <c r="E228" s="39" t="s">
        <v>5</v>
      </c>
    </row>
    <row r="229" spans="1:16" ht="12.75">
      <c r="A229" t="s">
        <v>50</v>
      </c>
      <c s="34" t="s">
        <v>521</v>
      </c>
      <c s="34" t="s">
        <v>522</v>
      </c>
      <c s="35" t="s">
        <v>5</v>
      </c>
      <c s="6" t="s">
        <v>523</v>
      </c>
      <c s="36" t="s">
        <v>85</v>
      </c>
      <c s="37">
        <v>1</v>
      </c>
      <c s="36">
        <v>0.0035</v>
      </c>
      <c s="36">
        <f>ROUND(G229*H229,6)</f>
      </c>
      <c r="L229" s="38">
        <v>0</v>
      </c>
      <c s="32">
        <f>ROUND(ROUND(L229,2)*ROUND(G229,3),2)</f>
      </c>
      <c s="36" t="s">
        <v>316</v>
      </c>
      <c>
        <f>(M229*21)/100</f>
      </c>
      <c t="s">
        <v>28</v>
      </c>
    </row>
    <row r="230" spans="1:5" ht="12.75">
      <c r="A230" s="35" t="s">
        <v>55</v>
      </c>
      <c r="E230" s="39" t="s">
        <v>523</v>
      </c>
    </row>
    <row r="231" spans="1:5" ht="12.75">
      <c r="A231" s="35" t="s">
        <v>56</v>
      </c>
      <c r="E231" s="40" t="s">
        <v>5</v>
      </c>
    </row>
    <row r="232" spans="1:5" ht="12.75">
      <c r="A232" t="s">
        <v>57</v>
      </c>
      <c r="E232" s="39" t="s">
        <v>5</v>
      </c>
    </row>
    <row r="233" spans="1:16" ht="25.5">
      <c r="A233" t="s">
        <v>50</v>
      </c>
      <c s="34" t="s">
        <v>524</v>
      </c>
      <c s="34" t="s">
        <v>525</v>
      </c>
      <c s="35" t="s">
        <v>5</v>
      </c>
      <c s="6" t="s">
        <v>526</v>
      </c>
      <c s="36" t="s">
        <v>85</v>
      </c>
      <c s="37">
        <v>1</v>
      </c>
      <c s="36">
        <v>0.00136</v>
      </c>
      <c s="36">
        <f>ROUND(G233*H233,6)</f>
      </c>
      <c r="L233" s="38">
        <v>0</v>
      </c>
      <c s="32">
        <f>ROUND(ROUND(L233,2)*ROUND(G233,3),2)</f>
      </c>
      <c s="36" t="s">
        <v>316</v>
      </c>
      <c>
        <f>(M233*21)/100</f>
      </c>
      <c t="s">
        <v>28</v>
      </c>
    </row>
    <row r="234" spans="1:5" ht="25.5">
      <c r="A234" s="35" t="s">
        <v>55</v>
      </c>
      <c r="E234" s="39" t="s">
        <v>526</v>
      </c>
    </row>
    <row r="235" spans="1:5" ht="12.75">
      <c r="A235" s="35" t="s">
        <v>56</v>
      </c>
      <c r="E235" s="40" t="s">
        <v>5</v>
      </c>
    </row>
    <row r="236" spans="1:5" ht="12.75">
      <c r="A236" t="s">
        <v>57</v>
      </c>
      <c r="E236" s="39" t="s">
        <v>5</v>
      </c>
    </row>
    <row r="237" spans="1:16" ht="12.75">
      <c r="A237" t="s">
        <v>50</v>
      </c>
      <c s="34" t="s">
        <v>527</v>
      </c>
      <c s="34" t="s">
        <v>528</v>
      </c>
      <c s="35" t="s">
        <v>5</v>
      </c>
      <c s="6" t="s">
        <v>529</v>
      </c>
      <c s="36" t="s">
        <v>85</v>
      </c>
      <c s="37">
        <v>1</v>
      </c>
      <c s="36">
        <v>0.048</v>
      </c>
      <c s="36">
        <f>ROUND(G237*H237,6)</f>
      </c>
      <c r="L237" s="38">
        <v>0</v>
      </c>
      <c s="32">
        <f>ROUND(ROUND(L237,2)*ROUND(G237,3),2)</f>
      </c>
      <c s="36" t="s">
        <v>316</v>
      </c>
      <c>
        <f>(M237*21)/100</f>
      </c>
      <c t="s">
        <v>28</v>
      </c>
    </row>
    <row r="238" spans="1:5" ht="12.75">
      <c r="A238" s="35" t="s">
        <v>55</v>
      </c>
      <c r="E238" s="39" t="s">
        <v>529</v>
      </c>
    </row>
    <row r="239" spans="1:5" ht="12.75">
      <c r="A239" s="35" t="s">
        <v>56</v>
      </c>
      <c r="E239" s="40" t="s">
        <v>5</v>
      </c>
    </row>
    <row r="240" spans="1:5" ht="12.75">
      <c r="A240" t="s">
        <v>57</v>
      </c>
      <c r="E240" s="39" t="s">
        <v>5</v>
      </c>
    </row>
    <row r="241" spans="1:16" ht="12.75">
      <c r="A241" t="s">
        <v>50</v>
      </c>
      <c s="34" t="s">
        <v>530</v>
      </c>
      <c s="34" t="s">
        <v>531</v>
      </c>
      <c s="35" t="s">
        <v>5</v>
      </c>
      <c s="6" t="s">
        <v>532</v>
      </c>
      <c s="36" t="s">
        <v>85</v>
      </c>
      <c s="37">
        <v>1</v>
      </c>
      <c s="36">
        <v>0.00136</v>
      </c>
      <c s="36">
        <f>ROUND(G241*H241,6)</f>
      </c>
      <c r="L241" s="38">
        <v>0</v>
      </c>
      <c s="32">
        <f>ROUND(ROUND(L241,2)*ROUND(G241,3),2)</f>
      </c>
      <c s="36" t="s">
        <v>316</v>
      </c>
      <c>
        <f>(M241*21)/100</f>
      </c>
      <c t="s">
        <v>28</v>
      </c>
    </row>
    <row r="242" spans="1:5" ht="12.75">
      <c r="A242" s="35" t="s">
        <v>55</v>
      </c>
      <c r="E242" s="39" t="s">
        <v>532</v>
      </c>
    </row>
    <row r="243" spans="1:5" ht="12.75">
      <c r="A243" s="35" t="s">
        <v>56</v>
      </c>
      <c r="E243" s="40" t="s">
        <v>5</v>
      </c>
    </row>
    <row r="244" spans="1:5" ht="12.75">
      <c r="A244" t="s">
        <v>57</v>
      </c>
      <c r="E244" s="39" t="s">
        <v>5</v>
      </c>
    </row>
    <row r="245" spans="1:16" ht="12.75">
      <c r="A245" t="s">
        <v>50</v>
      </c>
      <c s="34" t="s">
        <v>533</v>
      </c>
      <c s="34" t="s">
        <v>534</v>
      </c>
      <c s="35" t="s">
        <v>5</v>
      </c>
      <c s="6" t="s">
        <v>535</v>
      </c>
      <c s="36" t="s">
        <v>85</v>
      </c>
      <c s="37">
        <v>1</v>
      </c>
      <c s="36">
        <v>0.078</v>
      </c>
      <c s="36">
        <f>ROUND(G245*H245,6)</f>
      </c>
      <c r="L245" s="38">
        <v>0</v>
      </c>
      <c s="32">
        <f>ROUND(ROUND(L245,2)*ROUND(G245,3),2)</f>
      </c>
      <c s="36" t="s">
        <v>316</v>
      </c>
      <c>
        <f>(M245*21)/100</f>
      </c>
      <c t="s">
        <v>28</v>
      </c>
    </row>
    <row r="246" spans="1:5" ht="12.75">
      <c r="A246" s="35" t="s">
        <v>55</v>
      </c>
      <c r="E246" s="39" t="s">
        <v>535</v>
      </c>
    </row>
    <row r="247" spans="1:5" ht="12.75">
      <c r="A247" s="35" t="s">
        <v>56</v>
      </c>
      <c r="E247" s="40" t="s">
        <v>5</v>
      </c>
    </row>
    <row r="248" spans="1:5" ht="12.75">
      <c r="A248" t="s">
        <v>57</v>
      </c>
      <c r="E248" s="39" t="s">
        <v>5</v>
      </c>
    </row>
    <row r="249" spans="1:16" ht="38.25">
      <c r="A249" t="s">
        <v>50</v>
      </c>
      <c s="34" t="s">
        <v>536</v>
      </c>
      <c s="34" t="s">
        <v>537</v>
      </c>
      <c s="35" t="s">
        <v>5</v>
      </c>
      <c s="6" t="s">
        <v>538</v>
      </c>
      <c s="36" t="s">
        <v>85</v>
      </c>
      <c s="37">
        <v>1</v>
      </c>
      <c s="36">
        <v>0.00281</v>
      </c>
      <c s="36">
        <f>ROUND(G249*H249,6)</f>
      </c>
      <c r="L249" s="38">
        <v>0</v>
      </c>
      <c s="32">
        <f>ROUND(ROUND(L249,2)*ROUND(G249,3),2)</f>
      </c>
      <c s="36" t="s">
        <v>316</v>
      </c>
      <c>
        <f>(M249*21)/100</f>
      </c>
      <c t="s">
        <v>28</v>
      </c>
    </row>
    <row r="250" spans="1:5" ht="38.25">
      <c r="A250" s="35" t="s">
        <v>55</v>
      </c>
      <c r="E250" s="39" t="s">
        <v>538</v>
      </c>
    </row>
    <row r="251" spans="1:5" ht="12.75">
      <c r="A251" s="35" t="s">
        <v>56</v>
      </c>
      <c r="E251" s="40" t="s">
        <v>5</v>
      </c>
    </row>
    <row r="252" spans="1:5" ht="12.75">
      <c r="A252" t="s">
        <v>57</v>
      </c>
      <c r="E252" s="39" t="s">
        <v>5</v>
      </c>
    </row>
    <row r="253" spans="1:16" ht="12.75">
      <c r="A253" t="s">
        <v>50</v>
      </c>
      <c s="34" t="s">
        <v>539</v>
      </c>
      <c s="34" t="s">
        <v>540</v>
      </c>
      <c s="35" t="s">
        <v>5</v>
      </c>
      <c s="6" t="s">
        <v>541</v>
      </c>
      <c s="36" t="s">
        <v>85</v>
      </c>
      <c s="37">
        <v>1</v>
      </c>
      <c s="36">
        <v>0.0405</v>
      </c>
      <c s="36">
        <f>ROUND(G253*H253,6)</f>
      </c>
      <c r="L253" s="38">
        <v>0</v>
      </c>
      <c s="32">
        <f>ROUND(ROUND(L253,2)*ROUND(G253,3),2)</f>
      </c>
      <c s="36" t="s">
        <v>316</v>
      </c>
      <c>
        <f>(M253*21)/100</f>
      </c>
      <c t="s">
        <v>28</v>
      </c>
    </row>
    <row r="254" spans="1:5" ht="12.75">
      <c r="A254" s="35" t="s">
        <v>55</v>
      </c>
      <c r="E254" s="39" t="s">
        <v>541</v>
      </c>
    </row>
    <row r="255" spans="1:5" ht="12.75">
      <c r="A255" s="35" t="s">
        <v>56</v>
      </c>
      <c r="E255" s="40" t="s">
        <v>5</v>
      </c>
    </row>
    <row r="256" spans="1:5" ht="12.75">
      <c r="A256" t="s">
        <v>57</v>
      </c>
      <c r="E256" s="39" t="s">
        <v>5</v>
      </c>
    </row>
    <row r="257" spans="1:16" ht="12.75">
      <c r="A257" t="s">
        <v>50</v>
      </c>
      <c s="34" t="s">
        <v>542</v>
      </c>
      <c s="34" t="s">
        <v>543</v>
      </c>
      <c s="35" t="s">
        <v>5</v>
      </c>
      <c s="6" t="s">
        <v>544</v>
      </c>
      <c s="36" t="s">
        <v>85</v>
      </c>
      <c s="37">
        <v>1</v>
      </c>
      <c s="36">
        <v>0.004</v>
      </c>
      <c s="36">
        <f>ROUND(G257*H257,6)</f>
      </c>
      <c r="L257" s="38">
        <v>0</v>
      </c>
      <c s="32">
        <f>ROUND(ROUND(L257,2)*ROUND(G257,3),2)</f>
      </c>
      <c s="36" t="s">
        <v>316</v>
      </c>
      <c>
        <f>(M257*21)/100</f>
      </c>
      <c t="s">
        <v>28</v>
      </c>
    </row>
    <row r="258" spans="1:5" ht="12.75">
      <c r="A258" s="35" t="s">
        <v>55</v>
      </c>
      <c r="E258" s="39" t="s">
        <v>544</v>
      </c>
    </row>
    <row r="259" spans="1:5" ht="12.75">
      <c r="A259" s="35" t="s">
        <v>56</v>
      </c>
      <c r="E259" s="40" t="s">
        <v>5</v>
      </c>
    </row>
    <row r="260" spans="1:5" ht="12.75">
      <c r="A260" t="s">
        <v>57</v>
      </c>
      <c r="E260" s="39" t="s">
        <v>5</v>
      </c>
    </row>
    <row r="261" spans="1:16" ht="25.5">
      <c r="A261" t="s">
        <v>50</v>
      </c>
      <c s="34" t="s">
        <v>545</v>
      </c>
      <c s="34" t="s">
        <v>546</v>
      </c>
      <c s="35" t="s">
        <v>5</v>
      </c>
      <c s="6" t="s">
        <v>547</v>
      </c>
      <c s="36" t="s">
        <v>85</v>
      </c>
      <c s="37">
        <v>1</v>
      </c>
      <c s="36">
        <v>0</v>
      </c>
      <c s="36">
        <f>ROUND(G261*H261,6)</f>
      </c>
      <c r="L261" s="38">
        <v>0</v>
      </c>
      <c s="32">
        <f>ROUND(ROUND(L261,2)*ROUND(G261,3),2)</f>
      </c>
      <c s="36" t="s">
        <v>316</v>
      </c>
      <c>
        <f>(M261*21)/100</f>
      </c>
      <c t="s">
        <v>28</v>
      </c>
    </row>
    <row r="262" spans="1:5" ht="25.5">
      <c r="A262" s="35" t="s">
        <v>55</v>
      </c>
      <c r="E262" s="39" t="s">
        <v>547</v>
      </c>
    </row>
    <row r="263" spans="1:5" ht="12.75">
      <c r="A263" s="35" t="s">
        <v>56</v>
      </c>
      <c r="E263" s="40" t="s">
        <v>5</v>
      </c>
    </row>
    <row r="264" spans="1:5" ht="12.75">
      <c r="A264" t="s">
        <v>57</v>
      </c>
      <c r="E264" s="39" t="s">
        <v>5</v>
      </c>
    </row>
    <row r="265" spans="1:16" ht="12.75">
      <c r="A265" t="s">
        <v>50</v>
      </c>
      <c s="34" t="s">
        <v>548</v>
      </c>
      <c s="34" t="s">
        <v>549</v>
      </c>
      <c s="35" t="s">
        <v>5</v>
      </c>
      <c s="6" t="s">
        <v>550</v>
      </c>
      <c s="36" t="s">
        <v>85</v>
      </c>
      <c s="37">
        <v>1</v>
      </c>
      <c s="36">
        <v>0.02667</v>
      </c>
      <c s="36">
        <f>ROUND(G265*H265,6)</f>
      </c>
      <c r="L265" s="38">
        <v>0</v>
      </c>
      <c s="32">
        <f>ROUND(ROUND(L265,2)*ROUND(G265,3),2)</f>
      </c>
      <c s="36" t="s">
        <v>98</v>
      </c>
      <c>
        <f>(M265*21)/100</f>
      </c>
      <c t="s">
        <v>28</v>
      </c>
    </row>
    <row r="266" spans="1:5" ht="12.75">
      <c r="A266" s="35" t="s">
        <v>55</v>
      </c>
      <c r="E266" s="39" t="s">
        <v>550</v>
      </c>
    </row>
    <row r="267" spans="1:5" ht="12.75">
      <c r="A267" s="35" t="s">
        <v>56</v>
      </c>
      <c r="E267" s="40" t="s">
        <v>5</v>
      </c>
    </row>
    <row r="268" spans="1:5" ht="12.75">
      <c r="A268" t="s">
        <v>57</v>
      </c>
      <c r="E268" s="39" t="s">
        <v>5</v>
      </c>
    </row>
    <row r="269" spans="1:16" ht="12.75">
      <c r="A269" t="s">
        <v>50</v>
      </c>
      <c s="34" t="s">
        <v>551</v>
      </c>
      <c s="34" t="s">
        <v>552</v>
      </c>
      <c s="35" t="s">
        <v>5</v>
      </c>
      <c s="6" t="s">
        <v>553</v>
      </c>
      <c s="36" t="s">
        <v>78</v>
      </c>
      <c s="37">
        <v>133</v>
      </c>
      <c s="36">
        <v>0</v>
      </c>
      <c s="36">
        <f>ROUND(G269*H269,6)</f>
      </c>
      <c r="L269" s="38">
        <v>0</v>
      </c>
      <c s="32">
        <f>ROUND(ROUND(L269,2)*ROUND(G269,3),2)</f>
      </c>
      <c s="36" t="s">
        <v>316</v>
      </c>
      <c>
        <f>(M269*21)/100</f>
      </c>
      <c t="s">
        <v>28</v>
      </c>
    </row>
    <row r="270" spans="1:5" ht="12.75">
      <c r="A270" s="35" t="s">
        <v>55</v>
      </c>
      <c r="E270" s="39" t="s">
        <v>553</v>
      </c>
    </row>
    <row r="271" spans="1:5" ht="12.75">
      <c r="A271" s="35" t="s">
        <v>56</v>
      </c>
      <c r="E271" s="40" t="s">
        <v>5</v>
      </c>
    </row>
    <row r="272" spans="1:5" ht="12.75">
      <c r="A272" t="s">
        <v>57</v>
      </c>
      <c r="E272" s="39" t="s">
        <v>5</v>
      </c>
    </row>
    <row r="273" spans="1:16" ht="12.75">
      <c r="A273" t="s">
        <v>50</v>
      </c>
      <c s="34" t="s">
        <v>554</v>
      </c>
      <c s="34" t="s">
        <v>555</v>
      </c>
      <c s="35" t="s">
        <v>5</v>
      </c>
      <c s="6" t="s">
        <v>556</v>
      </c>
      <c s="36" t="s">
        <v>78</v>
      </c>
      <c s="37">
        <v>133</v>
      </c>
      <c s="36">
        <v>0</v>
      </c>
      <c s="36">
        <f>ROUND(G273*H273,6)</f>
      </c>
      <c r="L273" s="38">
        <v>0</v>
      </c>
      <c s="32">
        <f>ROUND(ROUND(L273,2)*ROUND(G273,3),2)</f>
      </c>
      <c s="36" t="s">
        <v>316</v>
      </c>
      <c>
        <f>(M273*21)/100</f>
      </c>
      <c t="s">
        <v>28</v>
      </c>
    </row>
    <row r="274" spans="1:5" ht="12.75">
      <c r="A274" s="35" t="s">
        <v>55</v>
      </c>
      <c r="E274" s="39" t="s">
        <v>556</v>
      </c>
    </row>
    <row r="275" spans="1:5" ht="12.75">
      <c r="A275" s="35" t="s">
        <v>56</v>
      </c>
      <c r="E275" s="40" t="s">
        <v>5</v>
      </c>
    </row>
    <row r="276" spans="1:5" ht="12.75">
      <c r="A276" t="s">
        <v>57</v>
      </c>
      <c r="E276" s="39" t="s">
        <v>5</v>
      </c>
    </row>
    <row r="277" spans="1:16" ht="25.5">
      <c r="A277" t="s">
        <v>50</v>
      </c>
      <c s="34" t="s">
        <v>73</v>
      </c>
      <c s="34" t="s">
        <v>557</v>
      </c>
      <c s="35" t="s">
        <v>5</v>
      </c>
      <c s="6" t="s">
        <v>558</v>
      </c>
      <c s="36" t="s">
        <v>85</v>
      </c>
      <c s="37">
        <v>4</v>
      </c>
      <c s="36">
        <v>0.45937</v>
      </c>
      <c s="36">
        <f>ROUND(G277*H277,6)</f>
      </c>
      <c r="L277" s="38">
        <v>0</v>
      </c>
      <c s="32">
        <f>ROUND(ROUND(L277,2)*ROUND(G277,3),2)</f>
      </c>
      <c s="36" t="s">
        <v>316</v>
      </c>
      <c>
        <f>(M277*21)/100</f>
      </c>
      <c t="s">
        <v>28</v>
      </c>
    </row>
    <row r="278" spans="1:5" ht="25.5">
      <c r="A278" s="35" t="s">
        <v>55</v>
      </c>
      <c r="E278" s="39" t="s">
        <v>558</v>
      </c>
    </row>
    <row r="279" spans="1:5" ht="12.75">
      <c r="A279" s="35" t="s">
        <v>56</v>
      </c>
      <c r="E279" s="40" t="s">
        <v>5</v>
      </c>
    </row>
    <row r="280" spans="1:5" ht="12.75">
      <c r="A280" t="s">
        <v>57</v>
      </c>
      <c r="E280" s="39" t="s">
        <v>5</v>
      </c>
    </row>
    <row r="281" spans="1:16" ht="12.75">
      <c r="A281" t="s">
        <v>50</v>
      </c>
      <c s="34" t="s">
        <v>559</v>
      </c>
      <c s="34" t="s">
        <v>560</v>
      </c>
      <c s="35" t="s">
        <v>5</v>
      </c>
      <c s="6" t="s">
        <v>561</v>
      </c>
      <c s="36" t="s">
        <v>85</v>
      </c>
      <c s="37">
        <v>2</v>
      </c>
      <c s="36">
        <v>0.04</v>
      </c>
      <c s="36">
        <f>ROUND(G281*H281,6)</f>
      </c>
      <c r="L281" s="38">
        <v>0</v>
      </c>
      <c s="32">
        <f>ROUND(ROUND(L281,2)*ROUND(G281,3),2)</f>
      </c>
      <c s="36" t="s">
        <v>316</v>
      </c>
      <c>
        <f>(M281*21)/100</f>
      </c>
      <c t="s">
        <v>28</v>
      </c>
    </row>
    <row r="282" spans="1:5" ht="12.75">
      <c r="A282" s="35" t="s">
        <v>55</v>
      </c>
      <c r="E282" s="39" t="s">
        <v>561</v>
      </c>
    </row>
    <row r="283" spans="1:5" ht="12.75">
      <c r="A283" s="35" t="s">
        <v>56</v>
      </c>
      <c r="E283" s="40" t="s">
        <v>5</v>
      </c>
    </row>
    <row r="284" spans="1:5" ht="12.75">
      <c r="A284" t="s">
        <v>57</v>
      </c>
      <c r="E284" s="39" t="s">
        <v>5</v>
      </c>
    </row>
    <row r="285" spans="1:16" ht="12.75">
      <c r="A285" t="s">
        <v>50</v>
      </c>
      <c s="34" t="s">
        <v>562</v>
      </c>
      <c s="34" t="s">
        <v>563</v>
      </c>
      <c s="35" t="s">
        <v>5</v>
      </c>
      <c s="6" t="s">
        <v>564</v>
      </c>
      <c s="36" t="s">
        <v>85</v>
      </c>
      <c s="37">
        <v>2</v>
      </c>
      <c s="36">
        <v>0.0133</v>
      </c>
      <c s="36">
        <f>ROUND(G285*H285,6)</f>
      </c>
      <c r="L285" s="38">
        <v>0</v>
      </c>
      <c s="32">
        <f>ROUND(ROUND(L285,2)*ROUND(G285,3),2)</f>
      </c>
      <c s="36" t="s">
        <v>316</v>
      </c>
      <c>
        <f>(M285*21)/100</f>
      </c>
      <c t="s">
        <v>28</v>
      </c>
    </row>
    <row r="286" spans="1:5" ht="12.75">
      <c r="A286" s="35" t="s">
        <v>55</v>
      </c>
      <c r="E286" s="39" t="s">
        <v>564</v>
      </c>
    </row>
    <row r="287" spans="1:5" ht="12.75">
      <c r="A287" s="35" t="s">
        <v>56</v>
      </c>
      <c r="E287" s="40" t="s">
        <v>5</v>
      </c>
    </row>
    <row r="288" spans="1:5" ht="12.75">
      <c r="A288" t="s">
        <v>57</v>
      </c>
      <c r="E288" s="39" t="s">
        <v>5</v>
      </c>
    </row>
    <row r="289" spans="1:16" ht="12.75">
      <c r="A289" t="s">
        <v>50</v>
      </c>
      <c s="34" t="s">
        <v>565</v>
      </c>
      <c s="34" t="s">
        <v>566</v>
      </c>
      <c s="35" t="s">
        <v>5</v>
      </c>
      <c s="6" t="s">
        <v>567</v>
      </c>
      <c s="36" t="s">
        <v>85</v>
      </c>
      <c s="37">
        <v>2</v>
      </c>
      <c s="36">
        <v>0.05</v>
      </c>
      <c s="36">
        <f>ROUND(G289*H289,6)</f>
      </c>
      <c r="L289" s="38">
        <v>0</v>
      </c>
      <c s="32">
        <f>ROUND(ROUND(L289,2)*ROUND(G289,3),2)</f>
      </c>
      <c s="36" t="s">
        <v>316</v>
      </c>
      <c>
        <f>(M289*21)/100</f>
      </c>
      <c t="s">
        <v>28</v>
      </c>
    </row>
    <row r="290" spans="1:5" ht="12.75">
      <c r="A290" s="35" t="s">
        <v>55</v>
      </c>
      <c r="E290" s="39" t="s">
        <v>567</v>
      </c>
    </row>
    <row r="291" spans="1:5" ht="12.75">
      <c r="A291" s="35" t="s">
        <v>56</v>
      </c>
      <c r="E291" s="40" t="s">
        <v>5</v>
      </c>
    </row>
    <row r="292" spans="1:5" ht="12.75">
      <c r="A292" t="s">
        <v>57</v>
      </c>
      <c r="E292" s="39" t="s">
        <v>5</v>
      </c>
    </row>
    <row r="293" spans="1:16" ht="12.75">
      <c r="A293" t="s">
        <v>50</v>
      </c>
      <c s="34" t="s">
        <v>568</v>
      </c>
      <c s="34" t="s">
        <v>569</v>
      </c>
      <c s="35" t="s">
        <v>5</v>
      </c>
      <c s="6" t="s">
        <v>570</v>
      </c>
      <c s="36" t="s">
        <v>85</v>
      </c>
      <c s="37">
        <v>2</v>
      </c>
      <c s="36">
        <v>0.0295</v>
      </c>
      <c s="36">
        <f>ROUND(G293*H293,6)</f>
      </c>
      <c r="L293" s="38">
        <v>0</v>
      </c>
      <c s="32">
        <f>ROUND(ROUND(L293,2)*ROUND(G293,3),2)</f>
      </c>
      <c s="36" t="s">
        <v>316</v>
      </c>
      <c>
        <f>(M293*21)/100</f>
      </c>
      <c t="s">
        <v>28</v>
      </c>
    </row>
    <row r="294" spans="1:5" ht="12.75">
      <c r="A294" s="35" t="s">
        <v>55</v>
      </c>
      <c r="E294" s="39" t="s">
        <v>570</v>
      </c>
    </row>
    <row r="295" spans="1:5" ht="12.75">
      <c r="A295" s="35" t="s">
        <v>56</v>
      </c>
      <c r="E295" s="40" t="s">
        <v>5</v>
      </c>
    </row>
    <row r="296" spans="1:5" ht="12.75">
      <c r="A296" t="s">
        <v>57</v>
      </c>
      <c r="E296" s="39" t="s">
        <v>5</v>
      </c>
    </row>
    <row r="297" spans="1:16" ht="12.75">
      <c r="A297" t="s">
        <v>50</v>
      </c>
      <c s="34" t="s">
        <v>571</v>
      </c>
      <c s="34" t="s">
        <v>572</v>
      </c>
      <c s="35" t="s">
        <v>5</v>
      </c>
      <c s="6" t="s">
        <v>573</v>
      </c>
      <c s="36" t="s">
        <v>78</v>
      </c>
      <c s="37">
        <v>150</v>
      </c>
      <c s="36">
        <v>0.00019</v>
      </c>
      <c s="36">
        <f>ROUND(G297*H297,6)</f>
      </c>
      <c r="L297" s="38">
        <v>0</v>
      </c>
      <c s="32">
        <f>ROUND(ROUND(L297,2)*ROUND(G297,3),2)</f>
      </c>
      <c s="36" t="s">
        <v>316</v>
      </c>
      <c>
        <f>(M297*21)/100</f>
      </c>
      <c t="s">
        <v>28</v>
      </c>
    </row>
    <row r="298" spans="1:5" ht="12.75">
      <c r="A298" s="35" t="s">
        <v>55</v>
      </c>
      <c r="E298" s="39" t="s">
        <v>573</v>
      </c>
    </row>
    <row r="299" spans="1:5" ht="12.75">
      <c r="A299" s="35" t="s">
        <v>56</v>
      </c>
      <c r="E299" s="40" t="s">
        <v>5</v>
      </c>
    </row>
    <row r="300" spans="1:5" ht="12.75">
      <c r="A300" t="s">
        <v>57</v>
      </c>
      <c r="E300" s="39" t="s">
        <v>5</v>
      </c>
    </row>
    <row r="301" spans="1:16" ht="12.75">
      <c r="A301" t="s">
        <v>50</v>
      </c>
      <c s="34" t="s">
        <v>574</v>
      </c>
      <c s="34" t="s">
        <v>575</v>
      </c>
      <c s="35" t="s">
        <v>5</v>
      </c>
      <c s="6" t="s">
        <v>576</v>
      </c>
      <c s="36" t="s">
        <v>78</v>
      </c>
      <c s="37">
        <v>150</v>
      </c>
      <c s="36">
        <v>9E-05</v>
      </c>
      <c s="36">
        <f>ROUND(G301*H301,6)</f>
      </c>
      <c r="L301" s="38">
        <v>0</v>
      </c>
      <c s="32">
        <f>ROUND(ROUND(L301,2)*ROUND(G301,3),2)</f>
      </c>
      <c s="36" t="s">
        <v>316</v>
      </c>
      <c>
        <f>(M301*21)/100</f>
      </c>
      <c t="s">
        <v>28</v>
      </c>
    </row>
    <row r="302" spans="1:5" ht="12.75">
      <c r="A302" s="35" t="s">
        <v>55</v>
      </c>
      <c r="E302" s="39" t="s">
        <v>576</v>
      </c>
    </row>
    <row r="303" spans="1:5" ht="12.75">
      <c r="A303" s="35" t="s">
        <v>56</v>
      </c>
      <c r="E303" s="40" t="s">
        <v>5</v>
      </c>
    </row>
    <row r="304" spans="1:5" ht="12.75">
      <c r="A304" t="s">
        <v>57</v>
      </c>
      <c r="E304" s="39" t="s">
        <v>5</v>
      </c>
    </row>
    <row r="305" spans="1:16" ht="25.5">
      <c r="A305" t="s">
        <v>50</v>
      </c>
      <c s="34" t="s">
        <v>577</v>
      </c>
      <c s="34" t="s">
        <v>578</v>
      </c>
      <c s="35" t="s">
        <v>5</v>
      </c>
      <c s="6" t="s">
        <v>579</v>
      </c>
      <c s="36" t="s">
        <v>85</v>
      </c>
      <c s="37">
        <v>14</v>
      </c>
      <c s="36">
        <v>0.00051</v>
      </c>
      <c s="36">
        <f>ROUND(G305*H305,6)</f>
      </c>
      <c r="L305" s="38">
        <v>0</v>
      </c>
      <c s="32">
        <f>ROUND(ROUND(L305,2)*ROUND(G305,3),2)</f>
      </c>
      <c s="36" t="s">
        <v>316</v>
      </c>
      <c>
        <f>(M305*21)/100</f>
      </c>
      <c t="s">
        <v>28</v>
      </c>
    </row>
    <row r="306" spans="1:5" ht="25.5">
      <c r="A306" s="35" t="s">
        <v>55</v>
      </c>
      <c r="E306" s="39" t="s">
        <v>579</v>
      </c>
    </row>
    <row r="307" spans="1:5" ht="12.75">
      <c r="A307" s="35" t="s">
        <v>56</v>
      </c>
      <c r="E307" s="40" t="s">
        <v>5</v>
      </c>
    </row>
    <row r="308" spans="1:5" ht="12.75">
      <c r="A308" t="s">
        <v>57</v>
      </c>
      <c r="E308" s="39" t="s">
        <v>5</v>
      </c>
    </row>
    <row r="309" spans="1:16" ht="12.75">
      <c r="A309" t="s">
        <v>50</v>
      </c>
      <c s="34" t="s">
        <v>580</v>
      </c>
      <c s="34" t="s">
        <v>581</v>
      </c>
      <c s="35" t="s">
        <v>5</v>
      </c>
      <c s="6" t="s">
        <v>582</v>
      </c>
      <c s="36" t="s">
        <v>85</v>
      </c>
      <c s="37">
        <v>4</v>
      </c>
      <c s="36">
        <v>0.00101</v>
      </c>
      <c s="36">
        <f>ROUND(G309*H309,6)</f>
      </c>
      <c r="L309" s="38">
        <v>0</v>
      </c>
      <c s="32">
        <f>ROUND(ROUND(L309,2)*ROUND(G309,3),2)</f>
      </c>
      <c s="36" t="s">
        <v>316</v>
      </c>
      <c>
        <f>(M309*21)/100</f>
      </c>
      <c t="s">
        <v>28</v>
      </c>
    </row>
    <row r="310" spans="1:5" ht="12.75">
      <c r="A310" s="35" t="s">
        <v>55</v>
      </c>
      <c r="E310" s="39" t="s">
        <v>582</v>
      </c>
    </row>
    <row r="311" spans="1:5" ht="12.75">
      <c r="A311" s="35" t="s">
        <v>56</v>
      </c>
      <c r="E311" s="40" t="s">
        <v>5</v>
      </c>
    </row>
    <row r="312" spans="1:5" ht="12.75">
      <c r="A312" t="s">
        <v>57</v>
      </c>
      <c r="E312" s="39" t="s">
        <v>5</v>
      </c>
    </row>
    <row r="313" spans="1:13" ht="12.75">
      <c r="A313" t="s">
        <v>47</v>
      </c>
      <c r="C313" s="31" t="s">
        <v>82</v>
      </c>
      <c r="E313" s="33" t="s">
        <v>357</v>
      </c>
      <c r="J313" s="32">
        <f>0</f>
      </c>
      <c s="32">
        <f>0</f>
      </c>
      <c s="32">
        <f>0+L314+L318+L322</f>
      </c>
      <c s="32">
        <f>0+M314+M318+M322</f>
      </c>
    </row>
    <row r="314" spans="1:16" ht="25.5">
      <c r="A314" t="s">
        <v>50</v>
      </c>
      <c s="34" t="s">
        <v>583</v>
      </c>
      <c s="34" t="s">
        <v>584</v>
      </c>
      <c s="35" t="s">
        <v>5</v>
      </c>
      <c s="6" t="s">
        <v>585</v>
      </c>
      <c s="36" t="s">
        <v>78</v>
      </c>
      <c s="37">
        <v>8</v>
      </c>
      <c s="36">
        <v>0.20219</v>
      </c>
      <c s="36">
        <f>ROUND(G314*H314,6)</f>
      </c>
      <c r="L314" s="38">
        <v>0</v>
      </c>
      <c s="32">
        <f>ROUND(ROUND(L314,2)*ROUND(G314,3),2)</f>
      </c>
      <c s="36" t="s">
        <v>316</v>
      </c>
      <c>
        <f>(M314*21)/100</f>
      </c>
      <c t="s">
        <v>28</v>
      </c>
    </row>
    <row r="315" spans="1:5" ht="38.25">
      <c r="A315" s="35" t="s">
        <v>55</v>
      </c>
      <c r="E315" s="39" t="s">
        <v>586</v>
      </c>
    </row>
    <row r="316" spans="1:5" ht="12.75">
      <c r="A316" s="35" t="s">
        <v>56</v>
      </c>
      <c r="E316" s="40" t="s">
        <v>5</v>
      </c>
    </row>
    <row r="317" spans="1:5" ht="12.75">
      <c r="A317" t="s">
        <v>57</v>
      </c>
      <c r="E317" s="39" t="s">
        <v>5</v>
      </c>
    </row>
    <row r="318" spans="1:16" ht="12.75">
      <c r="A318" t="s">
        <v>50</v>
      </c>
      <c s="34" t="s">
        <v>587</v>
      </c>
      <c s="34" t="s">
        <v>588</v>
      </c>
      <c s="35" t="s">
        <v>5</v>
      </c>
      <c s="6" t="s">
        <v>589</v>
      </c>
      <c s="36" t="s">
        <v>78</v>
      </c>
      <c s="37">
        <v>8</v>
      </c>
      <c s="36">
        <v>0.08</v>
      </c>
      <c s="36">
        <f>ROUND(G318*H318,6)</f>
      </c>
      <c r="L318" s="38">
        <v>0</v>
      </c>
      <c s="32">
        <f>ROUND(ROUND(L318,2)*ROUND(G318,3),2)</f>
      </c>
      <c s="36" t="s">
        <v>316</v>
      </c>
      <c>
        <f>(M318*21)/100</f>
      </c>
      <c t="s">
        <v>28</v>
      </c>
    </row>
    <row r="319" spans="1:5" ht="12.75">
      <c r="A319" s="35" t="s">
        <v>55</v>
      </c>
      <c r="E319" s="39" t="s">
        <v>589</v>
      </c>
    </row>
    <row r="320" spans="1:5" ht="12.75">
      <c r="A320" s="35" t="s">
        <v>56</v>
      </c>
      <c r="E320" s="40" t="s">
        <v>590</v>
      </c>
    </row>
    <row r="321" spans="1:5" ht="12.75">
      <c r="A321" t="s">
        <v>57</v>
      </c>
      <c r="E321" s="39" t="s">
        <v>5</v>
      </c>
    </row>
    <row r="322" spans="1:16" ht="12.75">
      <c r="A322" t="s">
        <v>50</v>
      </c>
      <c s="34" t="s">
        <v>591</v>
      </c>
      <c s="34" t="s">
        <v>592</v>
      </c>
      <c s="35" t="s">
        <v>5</v>
      </c>
      <c s="6" t="s">
        <v>593</v>
      </c>
      <c s="36" t="s">
        <v>78</v>
      </c>
      <c s="37">
        <v>32</v>
      </c>
      <c s="36">
        <v>0</v>
      </c>
      <c s="36">
        <f>ROUND(G322*H322,6)</f>
      </c>
      <c r="L322" s="38">
        <v>0</v>
      </c>
      <c s="32">
        <f>ROUND(ROUND(L322,2)*ROUND(G322,3),2)</f>
      </c>
      <c s="36" t="s">
        <v>316</v>
      </c>
      <c>
        <f>(M322*21)/100</f>
      </c>
      <c t="s">
        <v>28</v>
      </c>
    </row>
    <row r="323" spans="1:5" ht="12.75">
      <c r="A323" s="35" t="s">
        <v>55</v>
      </c>
      <c r="E323" s="39" t="s">
        <v>593</v>
      </c>
    </row>
    <row r="324" spans="1:5" ht="12.75">
      <c r="A324" s="35" t="s">
        <v>56</v>
      </c>
      <c r="E324" s="40" t="s">
        <v>5</v>
      </c>
    </row>
    <row r="325" spans="1:5" ht="12.75">
      <c r="A325" t="s">
        <v>57</v>
      </c>
      <c r="E325" s="39" t="s">
        <v>5</v>
      </c>
    </row>
    <row r="326" spans="1:13" ht="12.75">
      <c r="A326" t="s">
        <v>47</v>
      </c>
      <c r="C326" s="31" t="s">
        <v>594</v>
      </c>
      <c r="E326" s="33" t="s">
        <v>595</v>
      </c>
      <c r="J326" s="32">
        <f>0</f>
      </c>
      <c s="32">
        <f>0</f>
      </c>
      <c s="32">
        <f>0+L327</f>
      </c>
      <c s="32">
        <f>0+M327</f>
      </c>
    </row>
    <row r="327" spans="1:16" ht="38.25">
      <c r="A327" t="s">
        <v>50</v>
      </c>
      <c s="34" t="s">
        <v>596</v>
      </c>
      <c s="34" t="s">
        <v>597</v>
      </c>
      <c s="35" t="s">
        <v>5</v>
      </c>
      <c s="6" t="s">
        <v>598</v>
      </c>
      <c s="36" t="s">
        <v>201</v>
      </c>
      <c s="37">
        <v>145.883</v>
      </c>
      <c s="36">
        <v>0</v>
      </c>
      <c s="36">
        <f>ROUND(G327*H327,6)</f>
      </c>
      <c r="L327" s="38">
        <v>0</v>
      </c>
      <c s="32">
        <f>ROUND(ROUND(L327,2)*ROUND(G327,3),2)</f>
      </c>
      <c s="36" t="s">
        <v>316</v>
      </c>
      <c>
        <f>(M327*21)/100</f>
      </c>
      <c t="s">
        <v>28</v>
      </c>
    </row>
    <row r="328" spans="1:5" ht="38.25">
      <c r="A328" s="35" t="s">
        <v>55</v>
      </c>
      <c r="E328" s="39" t="s">
        <v>599</v>
      </c>
    </row>
    <row r="329" spans="1:5" ht="12.75">
      <c r="A329" s="35" t="s">
        <v>56</v>
      </c>
      <c r="E329" s="40" t="s">
        <v>5</v>
      </c>
    </row>
    <row r="330" spans="1:5" ht="12.75">
      <c r="A330" t="s">
        <v>57</v>
      </c>
      <c r="E330" s="39" t="s">
        <v>5</v>
      </c>
    </row>
    <row r="331" spans="1:13" ht="12.75">
      <c r="A331" t="s">
        <v>47</v>
      </c>
      <c r="C331" s="31" t="s">
        <v>195</v>
      </c>
      <c r="E331" s="33" t="s">
        <v>196</v>
      </c>
      <c r="J331" s="32">
        <f>0</f>
      </c>
      <c s="32">
        <f>0</f>
      </c>
      <c s="32">
        <f>0+L332+L336+L340+L344+L348+L352+L356+L360</f>
      </c>
      <c s="32">
        <f>0+M332+M336+M340+M344+M348+M352+M356+M360</f>
      </c>
    </row>
    <row r="332" spans="1:16" ht="38.25">
      <c r="A332" t="s">
        <v>50</v>
      </c>
      <c s="34" t="s">
        <v>112</v>
      </c>
      <c s="34" t="s">
        <v>600</v>
      </c>
      <c s="35" t="s">
        <v>601</v>
      </c>
      <c s="6" t="s">
        <v>602</v>
      </c>
      <c s="36" t="s">
        <v>53</v>
      </c>
      <c s="37">
        <v>40.816</v>
      </c>
      <c s="36">
        <v>0</v>
      </c>
      <c s="36">
        <f>ROUND(G332*H332,6)</f>
      </c>
      <c r="L332" s="38">
        <v>0</v>
      </c>
      <c s="32">
        <f>ROUND(ROUND(L332,2)*ROUND(G332,3),2)</f>
      </c>
      <c s="36" t="s">
        <v>316</v>
      </c>
      <c>
        <f>(M332*21)/100</f>
      </c>
      <c t="s">
        <v>28</v>
      </c>
    </row>
    <row r="333" spans="1:5" ht="38.25">
      <c r="A333" s="35" t="s">
        <v>55</v>
      </c>
      <c r="E333" s="39" t="s">
        <v>603</v>
      </c>
    </row>
    <row r="334" spans="1:5" ht="12.75">
      <c r="A334" s="35" t="s">
        <v>56</v>
      </c>
      <c r="E334" s="40" t="s">
        <v>604</v>
      </c>
    </row>
    <row r="335" spans="1:5" ht="12.75">
      <c r="A335" t="s">
        <v>57</v>
      </c>
      <c r="E335" s="39" t="s">
        <v>5</v>
      </c>
    </row>
    <row r="336" spans="1:16" ht="38.25">
      <c r="A336" t="s">
        <v>50</v>
      </c>
      <c s="34" t="s">
        <v>115</v>
      </c>
      <c s="34" t="s">
        <v>605</v>
      </c>
      <c s="35" t="s">
        <v>606</v>
      </c>
      <c s="6" t="s">
        <v>602</v>
      </c>
      <c s="36" t="s">
        <v>53</v>
      </c>
      <c s="37">
        <v>5</v>
      </c>
      <c s="36">
        <v>0</v>
      </c>
      <c s="36">
        <f>ROUND(G336*H336,6)</f>
      </c>
      <c r="L336" s="38">
        <v>0</v>
      </c>
      <c s="32">
        <f>ROUND(ROUND(L336,2)*ROUND(G336,3),2)</f>
      </c>
      <c s="36" t="s">
        <v>316</v>
      </c>
      <c>
        <f>(M336*21)/100</f>
      </c>
      <c t="s">
        <v>28</v>
      </c>
    </row>
    <row r="337" spans="1:5" ht="38.25">
      <c r="A337" s="35" t="s">
        <v>55</v>
      </c>
      <c r="E337" s="39" t="s">
        <v>607</v>
      </c>
    </row>
    <row r="338" spans="1:5" ht="12.75">
      <c r="A338" s="35" t="s">
        <v>56</v>
      </c>
      <c r="E338" s="40" t="s">
        <v>223</v>
      </c>
    </row>
    <row r="339" spans="1:5" ht="12.75">
      <c r="A339" t="s">
        <v>57</v>
      </c>
      <c r="E339" s="39" t="s">
        <v>5</v>
      </c>
    </row>
    <row r="340" spans="1:16" ht="25.5">
      <c r="A340" t="s">
        <v>50</v>
      </c>
      <c s="34" t="s">
        <v>608</v>
      </c>
      <c s="34" t="s">
        <v>609</v>
      </c>
      <c s="35" t="s">
        <v>610</v>
      </c>
      <c s="6" t="s">
        <v>611</v>
      </c>
      <c s="36" t="s">
        <v>201</v>
      </c>
      <c s="37">
        <v>2.32</v>
      </c>
      <c s="36">
        <v>0</v>
      </c>
      <c s="36">
        <f>ROUND(G340*H340,6)</f>
      </c>
      <c r="L340" s="38">
        <v>0</v>
      </c>
      <c s="32">
        <f>ROUND(ROUND(L340,2)*ROUND(G340,3),2)</f>
      </c>
      <c s="36" t="s">
        <v>316</v>
      </c>
      <c>
        <f>(M340*21)/100</f>
      </c>
      <c t="s">
        <v>28</v>
      </c>
    </row>
    <row r="341" spans="1:5" ht="25.5">
      <c r="A341" s="35" t="s">
        <v>55</v>
      </c>
      <c r="E341" s="39" t="s">
        <v>612</v>
      </c>
    </row>
    <row r="342" spans="1:5" ht="12.75">
      <c r="A342" s="35" t="s">
        <v>56</v>
      </c>
      <c r="E342" s="40" t="s">
        <v>613</v>
      </c>
    </row>
    <row r="343" spans="1:5" ht="12.75">
      <c r="A343" t="s">
        <v>57</v>
      </c>
      <c r="E343" s="39" t="s">
        <v>5</v>
      </c>
    </row>
    <row r="344" spans="1:16" ht="25.5">
      <c r="A344" t="s">
        <v>50</v>
      </c>
      <c s="34" t="s">
        <v>614</v>
      </c>
      <c s="34" t="s">
        <v>615</v>
      </c>
      <c s="35" t="s">
        <v>616</v>
      </c>
      <c s="6" t="s">
        <v>617</v>
      </c>
      <c s="36" t="s">
        <v>201</v>
      </c>
      <c s="37">
        <v>10.112</v>
      </c>
      <c s="36">
        <v>0</v>
      </c>
      <c s="36">
        <f>ROUND(G344*H344,6)</f>
      </c>
      <c r="L344" s="38">
        <v>0</v>
      </c>
      <c s="32">
        <f>ROUND(ROUND(L344,2)*ROUND(G344,3),2)</f>
      </c>
      <c s="36" t="s">
        <v>316</v>
      </c>
      <c>
        <f>(M344*21)/100</f>
      </c>
      <c t="s">
        <v>28</v>
      </c>
    </row>
    <row r="345" spans="1:5" ht="25.5">
      <c r="A345" s="35" t="s">
        <v>55</v>
      </c>
      <c r="E345" s="39" t="s">
        <v>618</v>
      </c>
    </row>
    <row r="346" spans="1:5" ht="12.75">
      <c r="A346" s="35" t="s">
        <v>56</v>
      </c>
      <c r="E346" s="40" t="s">
        <v>619</v>
      </c>
    </row>
    <row r="347" spans="1:5" ht="12.75">
      <c r="A347" t="s">
        <v>57</v>
      </c>
      <c r="E347" s="39" t="s">
        <v>5</v>
      </c>
    </row>
    <row r="348" spans="1:16" ht="25.5">
      <c r="A348" t="s">
        <v>50</v>
      </c>
      <c s="34" t="s">
        <v>620</v>
      </c>
      <c s="34" t="s">
        <v>621</v>
      </c>
      <c s="35" t="s">
        <v>622</v>
      </c>
      <c s="6" t="s">
        <v>623</v>
      </c>
      <c s="36" t="s">
        <v>201</v>
      </c>
      <c s="37">
        <v>9.28</v>
      </c>
      <c s="36">
        <v>0</v>
      </c>
      <c s="36">
        <f>ROUND(G348*H348,6)</f>
      </c>
      <c r="L348" s="38">
        <v>0</v>
      </c>
      <c s="32">
        <f>ROUND(ROUND(L348,2)*ROUND(G348,3),2)</f>
      </c>
      <c s="36" t="s">
        <v>316</v>
      </c>
      <c>
        <f>(M348*21)/100</f>
      </c>
      <c t="s">
        <v>28</v>
      </c>
    </row>
    <row r="349" spans="1:5" ht="25.5">
      <c r="A349" s="35" t="s">
        <v>55</v>
      </c>
      <c r="E349" s="39" t="s">
        <v>624</v>
      </c>
    </row>
    <row r="350" spans="1:5" ht="12.75">
      <c r="A350" s="35" t="s">
        <v>56</v>
      </c>
      <c r="E350" s="40" t="s">
        <v>625</v>
      </c>
    </row>
    <row r="351" spans="1:5" ht="12.75">
      <c r="A351" t="s">
        <v>57</v>
      </c>
      <c r="E351" s="39" t="s">
        <v>5</v>
      </c>
    </row>
    <row r="352" spans="1:16" ht="25.5">
      <c r="A352" t="s">
        <v>50</v>
      </c>
      <c s="34" t="s">
        <v>626</v>
      </c>
      <c s="34" t="s">
        <v>627</v>
      </c>
      <c s="35" t="s">
        <v>628</v>
      </c>
      <c s="6" t="s">
        <v>629</v>
      </c>
      <c s="36" t="s">
        <v>201</v>
      </c>
      <c s="37">
        <v>21.712</v>
      </c>
      <c s="36">
        <v>0</v>
      </c>
      <c s="36">
        <f>ROUND(G352*H352,6)</f>
      </c>
      <c r="L352" s="38">
        <v>0</v>
      </c>
      <c s="32">
        <f>ROUND(ROUND(L352,2)*ROUND(G352,3),2)</f>
      </c>
      <c s="36" t="s">
        <v>316</v>
      </c>
      <c>
        <f>(M352*21)/100</f>
      </c>
      <c t="s">
        <v>28</v>
      </c>
    </row>
    <row r="353" spans="1:5" ht="25.5">
      <c r="A353" s="35" t="s">
        <v>55</v>
      </c>
      <c r="E353" s="39" t="s">
        <v>630</v>
      </c>
    </row>
    <row r="354" spans="1:5" ht="38.25">
      <c r="A354" s="35" t="s">
        <v>56</v>
      </c>
      <c r="E354" s="40" t="s">
        <v>631</v>
      </c>
    </row>
    <row r="355" spans="1:5" ht="12.75">
      <c r="A355" t="s">
        <v>57</v>
      </c>
      <c r="E355" s="39" t="s">
        <v>5</v>
      </c>
    </row>
    <row r="356" spans="1:16" ht="25.5">
      <c r="A356" t="s">
        <v>50</v>
      </c>
      <c s="34" t="s">
        <v>632</v>
      </c>
      <c s="34" t="s">
        <v>633</v>
      </c>
      <c s="35" t="s">
        <v>634</v>
      </c>
      <c s="6" t="s">
        <v>635</v>
      </c>
      <c s="36" t="s">
        <v>201</v>
      </c>
      <c s="37">
        <v>217.12</v>
      </c>
      <c s="36">
        <v>0</v>
      </c>
      <c s="36">
        <f>ROUND(G356*H356,6)</f>
      </c>
      <c r="L356" s="38">
        <v>0</v>
      </c>
      <c s="32">
        <f>ROUND(ROUND(L356,2)*ROUND(G356,3),2)</f>
      </c>
      <c s="36" t="s">
        <v>316</v>
      </c>
      <c>
        <f>(M356*21)/100</f>
      </c>
      <c t="s">
        <v>28</v>
      </c>
    </row>
    <row r="357" spans="1:5" ht="25.5">
      <c r="A357" s="35" t="s">
        <v>55</v>
      </c>
      <c r="E357" s="39" t="s">
        <v>636</v>
      </c>
    </row>
    <row r="358" spans="1:5" ht="38.25">
      <c r="A358" s="35" t="s">
        <v>56</v>
      </c>
      <c r="E358" s="40" t="s">
        <v>637</v>
      </c>
    </row>
    <row r="359" spans="1:5" ht="12.75">
      <c r="A359" t="s">
        <v>57</v>
      </c>
      <c r="E359" s="39" t="s">
        <v>5</v>
      </c>
    </row>
    <row r="360" spans="1:16" ht="25.5">
      <c r="A360" t="s">
        <v>50</v>
      </c>
      <c s="34" t="s">
        <v>638</v>
      </c>
      <c s="34" t="s">
        <v>639</v>
      </c>
      <c s="35" t="s">
        <v>640</v>
      </c>
      <c s="6" t="s">
        <v>623</v>
      </c>
      <c s="36" t="s">
        <v>201</v>
      </c>
      <c s="37">
        <v>82.469</v>
      </c>
      <c s="36">
        <v>0</v>
      </c>
      <c s="36">
        <f>ROUND(G360*H360,6)</f>
      </c>
      <c r="L360" s="38">
        <v>0</v>
      </c>
      <c s="32">
        <f>ROUND(ROUND(L360,2)*ROUND(G360,3),2)</f>
      </c>
      <c s="36" t="s">
        <v>316</v>
      </c>
      <c>
        <f>(M360*21)/100</f>
      </c>
      <c t="s">
        <v>28</v>
      </c>
    </row>
    <row r="361" spans="1:5" ht="25.5">
      <c r="A361" s="35" t="s">
        <v>55</v>
      </c>
      <c r="E361" s="39" t="s">
        <v>624</v>
      </c>
    </row>
    <row r="362" spans="1:5" ht="89.25">
      <c r="A362" s="35" t="s">
        <v>56</v>
      </c>
      <c r="E362" s="42" t="s">
        <v>641</v>
      </c>
    </row>
    <row r="363" spans="1:5" ht="12.75">
      <c r="A363" t="s">
        <v>57</v>
      </c>
      <c r="E3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382</v>
      </c>
      <c s="41">
        <f>Rekapitulace!C15</f>
      </c>
      <c s="20" t="s">
        <v>0</v>
      </c>
      <c t="s">
        <v>23</v>
      </c>
      <c t="s">
        <v>28</v>
      </c>
    </row>
    <row r="4" spans="1:16" ht="32" customHeight="1">
      <c r="A4" s="24" t="s">
        <v>20</v>
      </c>
      <c s="25" t="s">
        <v>29</v>
      </c>
      <c s="27" t="s">
        <v>382</v>
      </c>
      <c r="E4" s="26" t="s">
        <v>383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COUNTIFS(L8:L212,"=0",A8:A212,"P")+COUNTIFS(L8:L212,"",A8:A212,"P")+SUM(Q8:Q212)</f>
      </c>
    </row>
    <row r="8" spans="1:13" ht="12.75">
      <c r="A8" t="s">
        <v>45</v>
      </c>
      <c r="C8" s="28" t="s">
        <v>644</v>
      </c>
      <c r="E8" s="30" t="s">
        <v>643</v>
      </c>
      <c r="J8" s="29">
        <f>0+J9+J94+J99+J116+J181+J186+J191</f>
      </c>
      <c s="29">
        <f>0+K9+K94+K99+K116+K181+K186+K191</f>
      </c>
      <c s="29">
        <f>0+L9+L94+L99+L116+L181+L186+L191</f>
      </c>
      <c s="29">
        <f>0+M9+M94+M99+M116+M181+M186+M191</f>
      </c>
    </row>
    <row r="9" spans="1:13" ht="12.75">
      <c r="A9" t="s">
        <v>47</v>
      </c>
      <c r="C9" s="31" t="s">
        <v>48</v>
      </c>
      <c r="E9" s="33" t="s">
        <v>49</v>
      </c>
      <c r="J9" s="32">
        <f>0</f>
      </c>
      <c s="32">
        <f>0</f>
      </c>
      <c s="32">
        <f>0+L10+L14+L18+L22+L26+L30+L34+L38+L42+L46+L50+L54+L58+L62+L66+L70+L74+L78+L82+L86+L90</f>
      </c>
      <c s="32">
        <f>0+M10+M14+M18+M22+M26+M30+M34+M38+M42+M46+M50+M54+M58+M62+M66+M70+M74+M78+M82+M86+M90</f>
      </c>
    </row>
    <row r="10" spans="1:16" ht="25.5">
      <c r="A10" t="s">
        <v>50</v>
      </c>
      <c s="34" t="s">
        <v>48</v>
      </c>
      <c s="34" t="s">
        <v>645</v>
      </c>
      <c s="35" t="s">
        <v>5</v>
      </c>
      <c s="6" t="s">
        <v>388</v>
      </c>
      <c s="36" t="s">
        <v>70</v>
      </c>
      <c s="37">
        <v>9.6</v>
      </c>
      <c s="36">
        <v>0</v>
      </c>
      <c s="36">
        <f>ROUND(G10*H10,6)</f>
      </c>
      <c r="L10" s="38">
        <v>0</v>
      </c>
      <c s="32">
        <f>ROUND(ROUND(L10,2)*ROUND(G10,3),2)</f>
      </c>
      <c s="36" t="s">
        <v>316</v>
      </c>
      <c>
        <f>(M10*21)/100</f>
      </c>
      <c t="s">
        <v>28</v>
      </c>
    </row>
    <row r="11" spans="1:5" ht="38.25">
      <c r="A11" s="35" t="s">
        <v>55</v>
      </c>
      <c r="E11" s="39" t="s">
        <v>646</v>
      </c>
    </row>
    <row r="12" spans="1:5" ht="12.75">
      <c r="A12" s="35" t="s">
        <v>56</v>
      </c>
      <c r="E12" s="40" t="s">
        <v>5</v>
      </c>
    </row>
    <row r="13" spans="1:5" ht="12.75">
      <c r="A13" t="s">
        <v>57</v>
      </c>
      <c r="E13" s="39" t="s">
        <v>5</v>
      </c>
    </row>
    <row r="14" spans="1:16" ht="25.5">
      <c r="A14" t="s">
        <v>50</v>
      </c>
      <c s="34" t="s">
        <v>28</v>
      </c>
      <c s="34" t="s">
        <v>387</v>
      </c>
      <c s="35" t="s">
        <v>5</v>
      </c>
      <c s="6" t="s">
        <v>388</v>
      </c>
      <c s="36" t="s">
        <v>70</v>
      </c>
      <c s="37">
        <v>9.6</v>
      </c>
      <c s="36">
        <v>0</v>
      </c>
      <c s="36">
        <f>ROUND(G14*H14,6)</f>
      </c>
      <c r="L14" s="38">
        <v>0</v>
      </c>
      <c s="32">
        <f>ROUND(ROUND(L14,2)*ROUND(G14,3),2)</f>
      </c>
      <c s="36" t="s">
        <v>316</v>
      </c>
      <c>
        <f>(M14*21)/100</f>
      </c>
      <c t="s">
        <v>28</v>
      </c>
    </row>
    <row r="15" spans="1:5" ht="51">
      <c r="A15" s="35" t="s">
        <v>55</v>
      </c>
      <c r="E15" s="39" t="s">
        <v>389</v>
      </c>
    </row>
    <row r="16" spans="1:5" ht="12.75">
      <c r="A16" s="35" t="s">
        <v>56</v>
      </c>
      <c r="E16" s="40" t="s">
        <v>5</v>
      </c>
    </row>
    <row r="17" spans="1:5" ht="12.75">
      <c r="A17" t="s">
        <v>57</v>
      </c>
      <c r="E17" s="39" t="s">
        <v>5</v>
      </c>
    </row>
    <row r="18" spans="1:16" ht="25.5">
      <c r="A18" t="s">
        <v>50</v>
      </c>
      <c s="34" t="s">
        <v>26</v>
      </c>
      <c s="34" t="s">
        <v>390</v>
      </c>
      <c s="35" t="s">
        <v>5</v>
      </c>
      <c s="6" t="s">
        <v>388</v>
      </c>
      <c s="36" t="s">
        <v>70</v>
      </c>
      <c s="37">
        <v>9.6</v>
      </c>
      <c s="36">
        <v>0</v>
      </c>
      <c s="36">
        <f>ROUND(G18*H18,6)</f>
      </c>
      <c r="L18" s="38">
        <v>0</v>
      </c>
      <c s="32">
        <f>ROUND(ROUND(L18,2)*ROUND(G18,3),2)</f>
      </c>
      <c s="36" t="s">
        <v>316</v>
      </c>
      <c>
        <f>(M18*21)/100</f>
      </c>
      <c t="s">
        <v>28</v>
      </c>
    </row>
    <row r="19" spans="1:5" ht="38.25">
      <c r="A19" s="35" t="s">
        <v>55</v>
      </c>
      <c r="E19" s="39" t="s">
        <v>391</v>
      </c>
    </row>
    <row r="20" spans="1:5" ht="12.75">
      <c r="A20" s="35" t="s">
        <v>56</v>
      </c>
      <c r="E20" s="40" t="s">
        <v>5</v>
      </c>
    </row>
    <row r="21" spans="1:5" ht="12.75">
      <c r="A21" t="s">
        <v>57</v>
      </c>
      <c r="E21" s="39" t="s">
        <v>5</v>
      </c>
    </row>
    <row r="22" spans="1:16" ht="25.5">
      <c r="A22" t="s">
        <v>50</v>
      </c>
      <c s="34" t="s">
        <v>63</v>
      </c>
      <c s="34" t="s">
        <v>394</v>
      </c>
      <c s="35" t="s">
        <v>5</v>
      </c>
      <c s="6" t="s">
        <v>395</v>
      </c>
      <c s="36" t="s">
        <v>78</v>
      </c>
      <c s="37">
        <v>5</v>
      </c>
      <c s="36">
        <v>0.01269</v>
      </c>
      <c s="36">
        <f>ROUND(G22*H22,6)</f>
      </c>
      <c r="L22" s="38">
        <v>0</v>
      </c>
      <c s="32">
        <f>ROUND(ROUND(L22,2)*ROUND(G22,3),2)</f>
      </c>
      <c s="36" t="s">
        <v>316</v>
      </c>
      <c>
        <f>(M22*21)/100</f>
      </c>
      <c t="s">
        <v>28</v>
      </c>
    </row>
    <row r="23" spans="1:5" ht="63.75">
      <c r="A23" s="35" t="s">
        <v>55</v>
      </c>
      <c r="E23" s="39" t="s">
        <v>396</v>
      </c>
    </row>
    <row r="24" spans="1:5" ht="12.75">
      <c r="A24" s="35" t="s">
        <v>56</v>
      </c>
      <c r="E24" s="40" t="s">
        <v>5</v>
      </c>
    </row>
    <row r="25" spans="1:5" ht="12.75">
      <c r="A25" t="s">
        <v>57</v>
      </c>
      <c r="E25" s="39" t="s">
        <v>5</v>
      </c>
    </row>
    <row r="26" spans="1:16" ht="25.5">
      <c r="A26" t="s">
        <v>50</v>
      </c>
      <c s="34" t="s">
        <v>66</v>
      </c>
      <c s="34" t="s">
        <v>397</v>
      </c>
      <c s="35" t="s">
        <v>5</v>
      </c>
      <c s="6" t="s">
        <v>395</v>
      </c>
      <c s="36" t="s">
        <v>78</v>
      </c>
      <c s="37">
        <v>20</v>
      </c>
      <c s="36">
        <v>0.10775</v>
      </c>
      <c s="36">
        <f>ROUND(G26*H26,6)</f>
      </c>
      <c r="L26" s="38">
        <v>0</v>
      </c>
      <c s="32">
        <f>ROUND(ROUND(L26,2)*ROUND(G26,3),2)</f>
      </c>
      <c s="36" t="s">
        <v>316</v>
      </c>
      <c>
        <f>(M26*21)/100</f>
      </c>
      <c t="s">
        <v>28</v>
      </c>
    </row>
    <row r="27" spans="1:5" ht="63.75">
      <c r="A27" s="35" t="s">
        <v>55</v>
      </c>
      <c r="E27" s="39" t="s">
        <v>398</v>
      </c>
    </row>
    <row r="28" spans="1:5" ht="12.75">
      <c r="A28" s="35" t="s">
        <v>56</v>
      </c>
      <c r="E28" s="40" t="s">
        <v>5</v>
      </c>
    </row>
    <row r="29" spans="1:5" ht="12.75">
      <c r="A29" t="s">
        <v>57</v>
      </c>
      <c r="E29" s="39" t="s">
        <v>5</v>
      </c>
    </row>
    <row r="30" spans="1:16" ht="12.75">
      <c r="A30" t="s">
        <v>50</v>
      </c>
      <c s="34" t="s">
        <v>27</v>
      </c>
      <c s="34" t="s">
        <v>399</v>
      </c>
      <c s="35" t="s">
        <v>5</v>
      </c>
      <c s="6" t="s">
        <v>400</v>
      </c>
      <c s="36" t="s">
        <v>78</v>
      </c>
      <c s="37">
        <v>75</v>
      </c>
      <c s="36">
        <v>0.00056</v>
      </c>
      <c s="36">
        <f>ROUND(G30*H30,6)</f>
      </c>
      <c r="L30" s="38">
        <v>0</v>
      </c>
      <c s="32">
        <f>ROUND(ROUND(L30,2)*ROUND(G30,3),2)</f>
      </c>
      <c s="36" t="s">
        <v>316</v>
      </c>
      <c>
        <f>(M30*21)/100</f>
      </c>
      <c t="s">
        <v>28</v>
      </c>
    </row>
    <row r="31" spans="1:5" ht="12.75">
      <c r="A31" s="35" t="s">
        <v>55</v>
      </c>
      <c r="E31" s="39" t="s">
        <v>400</v>
      </c>
    </row>
    <row r="32" spans="1:5" ht="12.75">
      <c r="A32" s="35" t="s">
        <v>56</v>
      </c>
      <c r="E32" s="40" t="s">
        <v>5</v>
      </c>
    </row>
    <row r="33" spans="1:5" ht="12.75">
      <c r="A33" t="s">
        <v>57</v>
      </c>
      <c r="E33" s="39" t="s">
        <v>5</v>
      </c>
    </row>
    <row r="34" spans="1:16" ht="12.75">
      <c r="A34" t="s">
        <v>50</v>
      </c>
      <c s="34" t="s">
        <v>75</v>
      </c>
      <c s="34" t="s">
        <v>401</v>
      </c>
      <c s="35" t="s">
        <v>5</v>
      </c>
      <c s="6" t="s">
        <v>402</v>
      </c>
      <c s="36" t="s">
        <v>78</v>
      </c>
      <c s="37">
        <v>75</v>
      </c>
      <c s="36">
        <v>0</v>
      </c>
      <c s="36">
        <f>ROUND(G34*H34,6)</f>
      </c>
      <c r="L34" s="38">
        <v>0</v>
      </c>
      <c s="32">
        <f>ROUND(ROUND(L34,2)*ROUND(G34,3),2)</f>
      </c>
      <c s="36" t="s">
        <v>316</v>
      </c>
      <c>
        <f>(M34*21)/100</f>
      </c>
      <c t="s">
        <v>28</v>
      </c>
    </row>
    <row r="35" spans="1:5" ht="12.75">
      <c r="A35" s="35" t="s">
        <v>55</v>
      </c>
      <c r="E35" s="39" t="s">
        <v>402</v>
      </c>
    </row>
    <row r="36" spans="1:5" ht="12.75">
      <c r="A36" s="35" t="s">
        <v>56</v>
      </c>
      <c r="E36" s="40" t="s">
        <v>5</v>
      </c>
    </row>
    <row r="37" spans="1:5" ht="12.75">
      <c r="A37" t="s">
        <v>57</v>
      </c>
      <c r="E37" s="39" t="s">
        <v>5</v>
      </c>
    </row>
    <row r="38" spans="1:16" ht="25.5">
      <c r="A38" t="s">
        <v>50</v>
      </c>
      <c s="34" t="s">
        <v>79</v>
      </c>
      <c s="34" t="s">
        <v>405</v>
      </c>
      <c s="35" t="s">
        <v>5</v>
      </c>
      <c s="6" t="s">
        <v>406</v>
      </c>
      <c s="36" t="s">
        <v>53</v>
      </c>
      <c s="37">
        <v>28.8</v>
      </c>
      <c s="36">
        <v>0</v>
      </c>
      <c s="36">
        <f>ROUND(G38*H38,6)</f>
      </c>
      <c r="L38" s="38">
        <v>0</v>
      </c>
      <c s="32">
        <f>ROUND(ROUND(L38,2)*ROUND(G38,3),2)</f>
      </c>
      <c s="36" t="s">
        <v>316</v>
      </c>
      <c>
        <f>(M38*21)/100</f>
      </c>
      <c t="s">
        <v>28</v>
      </c>
    </row>
    <row r="39" spans="1:5" ht="25.5">
      <c r="A39" s="35" t="s">
        <v>55</v>
      </c>
      <c r="E39" s="39" t="s">
        <v>406</v>
      </c>
    </row>
    <row r="40" spans="1:5" ht="12.75">
      <c r="A40" s="35" t="s">
        <v>56</v>
      </c>
      <c r="E40" s="40" t="s">
        <v>5</v>
      </c>
    </row>
    <row r="41" spans="1:5" ht="12.75">
      <c r="A41" t="s">
        <v>57</v>
      </c>
      <c r="E41" s="39" t="s">
        <v>5</v>
      </c>
    </row>
    <row r="42" spans="1:16" ht="25.5">
      <c r="A42" t="s">
        <v>50</v>
      </c>
      <c s="34" t="s">
        <v>82</v>
      </c>
      <c s="34" t="s">
        <v>647</v>
      </c>
      <c s="35" t="s">
        <v>5</v>
      </c>
      <c s="6" t="s">
        <v>648</v>
      </c>
      <c s="36" t="s">
        <v>53</v>
      </c>
      <c s="37">
        <v>24.638</v>
      </c>
      <c s="36">
        <v>0</v>
      </c>
      <c s="36">
        <f>ROUND(G42*H42,6)</f>
      </c>
      <c r="L42" s="38">
        <v>0</v>
      </c>
      <c s="32">
        <f>ROUND(ROUND(L42,2)*ROUND(G42,3),2)</f>
      </c>
      <c s="36" t="s">
        <v>316</v>
      </c>
      <c>
        <f>(M42*21)/100</f>
      </c>
      <c t="s">
        <v>28</v>
      </c>
    </row>
    <row r="43" spans="1:5" ht="25.5">
      <c r="A43" s="35" t="s">
        <v>55</v>
      </c>
      <c r="E43" s="39" t="s">
        <v>648</v>
      </c>
    </row>
    <row r="44" spans="1:5" ht="12.75">
      <c r="A44" s="35" t="s">
        <v>56</v>
      </c>
      <c r="E44" s="40" t="s">
        <v>5</v>
      </c>
    </row>
    <row r="45" spans="1:5" ht="12.75">
      <c r="A45" t="s">
        <v>57</v>
      </c>
      <c r="E45" s="39" t="s">
        <v>5</v>
      </c>
    </row>
    <row r="46" spans="1:16" ht="25.5">
      <c r="A46" t="s">
        <v>50</v>
      </c>
      <c s="34" t="s">
        <v>86</v>
      </c>
      <c s="34" t="s">
        <v>416</v>
      </c>
      <c s="35" t="s">
        <v>5</v>
      </c>
      <c s="6" t="s">
        <v>417</v>
      </c>
      <c s="36" t="s">
        <v>70</v>
      </c>
      <c s="37">
        <v>133.596</v>
      </c>
      <c s="36">
        <v>0.00084</v>
      </c>
      <c s="36">
        <f>ROUND(G46*H46,6)</f>
      </c>
      <c r="L46" s="38">
        <v>0</v>
      </c>
      <c s="32">
        <f>ROUND(ROUND(L46,2)*ROUND(G46,3),2)</f>
      </c>
      <c s="36" t="s">
        <v>316</v>
      </c>
      <c>
        <f>(M46*21)/100</f>
      </c>
      <c t="s">
        <v>28</v>
      </c>
    </row>
    <row r="47" spans="1:5" ht="25.5">
      <c r="A47" s="35" t="s">
        <v>55</v>
      </c>
      <c r="E47" s="39" t="s">
        <v>417</v>
      </c>
    </row>
    <row r="48" spans="1:5" ht="12.75">
      <c r="A48" s="35" t="s">
        <v>56</v>
      </c>
      <c r="E48" s="40" t="s">
        <v>5</v>
      </c>
    </row>
    <row r="49" spans="1:5" ht="12.75">
      <c r="A49" t="s">
        <v>57</v>
      </c>
      <c r="E49" s="39" t="s">
        <v>5</v>
      </c>
    </row>
    <row r="50" spans="1:16" ht="25.5">
      <c r="A50" t="s">
        <v>50</v>
      </c>
      <c s="34" t="s">
        <v>89</v>
      </c>
      <c s="34" t="s">
        <v>420</v>
      </c>
      <c s="35" t="s">
        <v>5</v>
      </c>
      <c s="6" t="s">
        <v>421</v>
      </c>
      <c s="36" t="s">
        <v>70</v>
      </c>
      <c s="37">
        <v>133.596</v>
      </c>
      <c s="36">
        <v>0</v>
      </c>
      <c s="36">
        <f>ROUND(G50*H50,6)</f>
      </c>
      <c r="L50" s="38">
        <v>0</v>
      </c>
      <c s="32">
        <f>ROUND(ROUND(L50,2)*ROUND(G50,3),2)</f>
      </c>
      <c s="36" t="s">
        <v>316</v>
      </c>
      <c>
        <f>(M50*21)/100</f>
      </c>
      <c t="s">
        <v>28</v>
      </c>
    </row>
    <row r="51" spans="1:5" ht="25.5">
      <c r="A51" s="35" t="s">
        <v>55</v>
      </c>
      <c r="E51" s="39" t="s">
        <v>421</v>
      </c>
    </row>
    <row r="52" spans="1:5" ht="12.75">
      <c r="A52" s="35" t="s">
        <v>56</v>
      </c>
      <c r="E52" s="40" t="s">
        <v>5</v>
      </c>
    </row>
    <row r="53" spans="1:5" ht="12.75">
      <c r="A53" t="s">
        <v>57</v>
      </c>
      <c r="E53" s="39" t="s">
        <v>5</v>
      </c>
    </row>
    <row r="54" spans="1:16" ht="25.5">
      <c r="A54" t="s">
        <v>50</v>
      </c>
      <c s="34" t="s">
        <v>104</v>
      </c>
      <c s="34" t="s">
        <v>426</v>
      </c>
      <c s="35" t="s">
        <v>5</v>
      </c>
      <c s="6" t="s">
        <v>427</v>
      </c>
      <c s="36" t="s">
        <v>53</v>
      </c>
      <c s="37">
        <v>11.875</v>
      </c>
      <c s="36">
        <v>0</v>
      </c>
      <c s="36">
        <f>ROUND(G54*H54,6)</f>
      </c>
      <c r="L54" s="38">
        <v>0</v>
      </c>
      <c s="32">
        <f>ROUND(ROUND(L54,2)*ROUND(G54,3),2)</f>
      </c>
      <c s="36" t="s">
        <v>316</v>
      </c>
      <c>
        <f>(M54*21)/100</f>
      </c>
      <c t="s">
        <v>28</v>
      </c>
    </row>
    <row r="55" spans="1:5" ht="25.5">
      <c r="A55" s="35" t="s">
        <v>55</v>
      </c>
      <c r="E55" s="39" t="s">
        <v>427</v>
      </c>
    </row>
    <row r="56" spans="1:5" ht="12.75">
      <c r="A56" s="35" t="s">
        <v>56</v>
      </c>
      <c r="E56" s="40" t="s">
        <v>5</v>
      </c>
    </row>
    <row r="57" spans="1:5" ht="12.75">
      <c r="A57" t="s">
        <v>57</v>
      </c>
      <c r="E57" s="39" t="s">
        <v>5</v>
      </c>
    </row>
    <row r="58" spans="1:16" ht="25.5">
      <c r="A58" t="s">
        <v>50</v>
      </c>
      <c s="34" t="s">
        <v>109</v>
      </c>
      <c s="34" t="s">
        <v>428</v>
      </c>
      <c s="35" t="s">
        <v>5</v>
      </c>
      <c s="6" t="s">
        <v>429</v>
      </c>
      <c s="36" t="s">
        <v>53</v>
      </c>
      <c s="37">
        <v>41.563</v>
      </c>
      <c s="36">
        <v>0</v>
      </c>
      <c s="36">
        <f>ROUND(G58*H58,6)</f>
      </c>
      <c r="L58" s="38">
        <v>0</v>
      </c>
      <c s="32">
        <f>ROUND(ROUND(L58,2)*ROUND(G58,3),2)</f>
      </c>
      <c s="36" t="s">
        <v>316</v>
      </c>
      <c>
        <f>(M58*21)/100</f>
      </c>
      <c t="s">
        <v>28</v>
      </c>
    </row>
    <row r="59" spans="1:5" ht="25.5">
      <c r="A59" s="35" t="s">
        <v>55</v>
      </c>
      <c r="E59" s="39" t="s">
        <v>429</v>
      </c>
    </row>
    <row r="60" spans="1:5" ht="12.75">
      <c r="A60" s="35" t="s">
        <v>56</v>
      </c>
      <c r="E60" s="40" t="s">
        <v>5</v>
      </c>
    </row>
    <row r="61" spans="1:5" ht="12.75">
      <c r="A61" t="s">
        <v>57</v>
      </c>
      <c r="E61" s="39" t="s">
        <v>5</v>
      </c>
    </row>
    <row r="62" spans="1:16" ht="25.5">
      <c r="A62" t="s">
        <v>50</v>
      </c>
      <c s="34" t="s">
        <v>112</v>
      </c>
      <c s="34" t="s">
        <v>430</v>
      </c>
      <c s="35" t="s">
        <v>5</v>
      </c>
      <c s="6" t="s">
        <v>431</v>
      </c>
      <c s="36" t="s">
        <v>53</v>
      </c>
      <c s="37">
        <v>8.906</v>
      </c>
      <c s="36">
        <v>0</v>
      </c>
      <c s="36">
        <f>ROUND(G62*H62,6)</f>
      </c>
      <c r="L62" s="38">
        <v>0</v>
      </c>
      <c s="32">
        <f>ROUND(ROUND(L62,2)*ROUND(G62,3),2)</f>
      </c>
      <c s="36" t="s">
        <v>316</v>
      </c>
      <c>
        <f>(M62*21)/100</f>
      </c>
      <c t="s">
        <v>28</v>
      </c>
    </row>
    <row r="63" spans="1:5" ht="38.25">
      <c r="A63" s="35" t="s">
        <v>55</v>
      </c>
      <c r="E63" s="39" t="s">
        <v>432</v>
      </c>
    </row>
    <row r="64" spans="1:5" ht="12.75">
      <c r="A64" s="35" t="s">
        <v>56</v>
      </c>
      <c r="E64" s="40" t="s">
        <v>5</v>
      </c>
    </row>
    <row r="65" spans="1:5" ht="12.75">
      <c r="A65" t="s">
        <v>57</v>
      </c>
      <c r="E65" s="39" t="s">
        <v>5</v>
      </c>
    </row>
    <row r="66" spans="1:16" ht="12.75">
      <c r="A66" t="s">
        <v>50</v>
      </c>
      <c s="34" t="s">
        <v>115</v>
      </c>
      <c s="34" t="s">
        <v>433</v>
      </c>
      <c s="35" t="s">
        <v>5</v>
      </c>
      <c s="6" t="s">
        <v>434</v>
      </c>
      <c s="36" t="s">
        <v>201</v>
      </c>
      <c s="37">
        <v>17.812</v>
      </c>
      <c s="36">
        <v>1</v>
      </c>
      <c s="36">
        <f>ROUND(G66*H66,6)</f>
      </c>
      <c r="L66" s="38">
        <v>0</v>
      </c>
      <c s="32">
        <f>ROUND(ROUND(L66,2)*ROUND(G66,3),2)</f>
      </c>
      <c s="36" t="s">
        <v>316</v>
      </c>
      <c>
        <f>(M66*21)/100</f>
      </c>
      <c t="s">
        <v>28</v>
      </c>
    </row>
    <row r="67" spans="1:5" ht="12.75">
      <c r="A67" s="35" t="s">
        <v>55</v>
      </c>
      <c r="E67" s="39" t="s">
        <v>434</v>
      </c>
    </row>
    <row r="68" spans="1:5" ht="12.75">
      <c r="A68" s="35" t="s">
        <v>56</v>
      </c>
      <c r="E68" s="40" t="s">
        <v>649</v>
      </c>
    </row>
    <row r="69" spans="1:5" ht="12.75">
      <c r="A69" t="s">
        <v>57</v>
      </c>
      <c r="E69" s="39" t="s">
        <v>5</v>
      </c>
    </row>
    <row r="70" spans="1:16" ht="25.5">
      <c r="A70" t="s">
        <v>50</v>
      </c>
      <c s="34" t="s">
        <v>118</v>
      </c>
      <c s="34" t="s">
        <v>650</v>
      </c>
      <c s="35" t="s">
        <v>5</v>
      </c>
      <c s="6" t="s">
        <v>651</v>
      </c>
      <c s="36" t="s">
        <v>70</v>
      </c>
      <c s="37">
        <v>93</v>
      </c>
      <c s="36">
        <v>0</v>
      </c>
      <c s="36">
        <f>ROUND(G70*H70,6)</f>
      </c>
      <c r="L70" s="38">
        <v>0</v>
      </c>
      <c s="32">
        <f>ROUND(ROUND(L70,2)*ROUND(G70,3),2)</f>
      </c>
      <c s="36" t="s">
        <v>316</v>
      </c>
      <c>
        <f>(M70*21)/100</f>
      </c>
      <c t="s">
        <v>28</v>
      </c>
    </row>
    <row r="71" spans="1:5" ht="25.5">
      <c r="A71" s="35" t="s">
        <v>55</v>
      </c>
      <c r="E71" s="39" t="s">
        <v>651</v>
      </c>
    </row>
    <row r="72" spans="1:5" ht="12.75">
      <c r="A72" s="35" t="s">
        <v>56</v>
      </c>
      <c r="E72" s="40" t="s">
        <v>5</v>
      </c>
    </row>
    <row r="73" spans="1:5" ht="12.75">
      <c r="A73" t="s">
        <v>57</v>
      </c>
      <c r="E73" s="39" t="s">
        <v>5</v>
      </c>
    </row>
    <row r="74" spans="1:16" ht="12.75">
      <c r="A74" t="s">
        <v>50</v>
      </c>
      <c s="34" t="s">
        <v>121</v>
      </c>
      <c s="34" t="s">
        <v>438</v>
      </c>
      <c s="35" t="s">
        <v>5</v>
      </c>
      <c s="6" t="s">
        <v>439</v>
      </c>
      <c s="36" t="s">
        <v>201</v>
      </c>
      <c s="37">
        <v>18.6</v>
      </c>
      <c s="36">
        <v>1</v>
      </c>
      <c s="36">
        <f>ROUND(G74*H74,6)</f>
      </c>
      <c r="L74" s="38">
        <v>0</v>
      </c>
      <c s="32">
        <f>ROUND(ROUND(L74,2)*ROUND(G74,3),2)</f>
      </c>
      <c s="36" t="s">
        <v>316</v>
      </c>
      <c>
        <f>(M74*21)/100</f>
      </c>
      <c t="s">
        <v>28</v>
      </c>
    </row>
    <row r="75" spans="1:5" ht="12.75">
      <c r="A75" s="35" t="s">
        <v>55</v>
      </c>
      <c r="E75" s="39" t="s">
        <v>439</v>
      </c>
    </row>
    <row r="76" spans="1:5" ht="12.75">
      <c r="A76" s="35" t="s">
        <v>56</v>
      </c>
      <c r="E76" s="40" t="s">
        <v>652</v>
      </c>
    </row>
    <row r="77" spans="1:5" ht="12.75">
      <c r="A77" t="s">
        <v>57</v>
      </c>
      <c r="E77" s="39" t="s">
        <v>5</v>
      </c>
    </row>
    <row r="78" spans="1:16" ht="25.5">
      <c r="A78" t="s">
        <v>50</v>
      </c>
      <c s="34" t="s">
        <v>124</v>
      </c>
      <c s="34" t="s">
        <v>441</v>
      </c>
      <c s="35" t="s">
        <v>5</v>
      </c>
      <c s="6" t="s">
        <v>442</v>
      </c>
      <c s="36" t="s">
        <v>70</v>
      </c>
      <c s="37">
        <v>93</v>
      </c>
      <c s="36">
        <v>0</v>
      </c>
      <c s="36">
        <f>ROUND(G78*H78,6)</f>
      </c>
      <c r="L78" s="38">
        <v>0</v>
      </c>
      <c s="32">
        <f>ROUND(ROUND(L78,2)*ROUND(G78,3),2)</f>
      </c>
      <c s="36" t="s">
        <v>316</v>
      </c>
      <c>
        <f>(M78*21)/100</f>
      </c>
      <c t="s">
        <v>28</v>
      </c>
    </row>
    <row r="79" spans="1:5" ht="25.5">
      <c r="A79" s="35" t="s">
        <v>55</v>
      </c>
      <c r="E79" s="39" t="s">
        <v>442</v>
      </c>
    </row>
    <row r="80" spans="1:5" ht="12.75">
      <c r="A80" s="35" t="s">
        <v>56</v>
      </c>
      <c r="E80" s="40" t="s">
        <v>5</v>
      </c>
    </row>
    <row r="81" spans="1:5" ht="12.75">
      <c r="A81" t="s">
        <v>57</v>
      </c>
      <c r="E81" s="39" t="s">
        <v>5</v>
      </c>
    </row>
    <row r="82" spans="1:16" ht="12.75">
      <c r="A82" t="s">
        <v>50</v>
      </c>
      <c s="34" t="s">
        <v>127</v>
      </c>
      <c s="34" t="s">
        <v>443</v>
      </c>
      <c s="35" t="s">
        <v>5</v>
      </c>
      <c s="6" t="s">
        <v>444</v>
      </c>
      <c s="36" t="s">
        <v>320</v>
      </c>
      <c s="37">
        <v>1.86</v>
      </c>
      <c s="36">
        <v>0.001</v>
      </c>
      <c s="36">
        <f>ROUND(G82*H82,6)</f>
      </c>
      <c r="L82" s="38">
        <v>0</v>
      </c>
      <c s="32">
        <f>ROUND(ROUND(L82,2)*ROUND(G82,3),2)</f>
      </c>
      <c s="36" t="s">
        <v>316</v>
      </c>
      <c>
        <f>(M82*21)/100</f>
      </c>
      <c t="s">
        <v>28</v>
      </c>
    </row>
    <row r="83" spans="1:5" ht="12.75">
      <c r="A83" s="35" t="s">
        <v>55</v>
      </c>
      <c r="E83" s="39" t="s">
        <v>444</v>
      </c>
    </row>
    <row r="84" spans="1:5" ht="12.75">
      <c r="A84" s="35" t="s">
        <v>56</v>
      </c>
      <c r="E84" s="40" t="s">
        <v>653</v>
      </c>
    </row>
    <row r="85" spans="1:5" ht="12.75">
      <c r="A85" t="s">
        <v>57</v>
      </c>
      <c r="E85" s="39" t="s">
        <v>5</v>
      </c>
    </row>
    <row r="86" spans="1:16" ht="25.5">
      <c r="A86" t="s">
        <v>50</v>
      </c>
      <c s="34" t="s">
        <v>130</v>
      </c>
      <c s="34" t="s">
        <v>446</v>
      </c>
      <c s="35" t="s">
        <v>5</v>
      </c>
      <c s="6" t="s">
        <v>447</v>
      </c>
      <c s="36" t="s">
        <v>70</v>
      </c>
      <c s="37">
        <v>93</v>
      </c>
      <c s="36">
        <v>0</v>
      </c>
      <c s="36">
        <f>ROUND(G86*H86,6)</f>
      </c>
      <c r="L86" s="38">
        <v>0</v>
      </c>
      <c s="32">
        <f>ROUND(ROUND(L86,2)*ROUND(G86,3),2)</f>
      </c>
      <c s="36" t="s">
        <v>316</v>
      </c>
      <c>
        <f>(M86*21)/100</f>
      </c>
      <c t="s">
        <v>28</v>
      </c>
    </row>
    <row r="87" spans="1:5" ht="25.5">
      <c r="A87" s="35" t="s">
        <v>55</v>
      </c>
      <c r="E87" s="39" t="s">
        <v>447</v>
      </c>
    </row>
    <row r="88" spans="1:5" ht="12.75">
      <c r="A88" s="35" t="s">
        <v>56</v>
      </c>
      <c r="E88" s="40" t="s">
        <v>5</v>
      </c>
    </row>
    <row r="89" spans="1:5" ht="12.75">
      <c r="A89" t="s">
        <v>57</v>
      </c>
      <c r="E89" s="39" t="s">
        <v>5</v>
      </c>
    </row>
    <row r="90" spans="1:16" ht="25.5">
      <c r="A90" t="s">
        <v>50</v>
      </c>
      <c s="34" t="s">
        <v>503</v>
      </c>
      <c s="34" t="s">
        <v>654</v>
      </c>
      <c s="35" t="s">
        <v>5</v>
      </c>
      <c s="6" t="s">
        <v>427</v>
      </c>
      <c s="36" t="s">
        <v>53</v>
      </c>
      <c s="37">
        <v>11.875</v>
      </c>
      <c s="36">
        <v>0</v>
      </c>
      <c s="36">
        <f>ROUND(G90*H90,6)</f>
      </c>
      <c r="L90" s="38">
        <v>0</v>
      </c>
      <c s="32">
        <f>ROUND(ROUND(L90,2)*ROUND(G90,3),2)</f>
      </c>
      <c s="36" t="s">
        <v>316</v>
      </c>
      <c>
        <f>(M90*21)/100</f>
      </c>
      <c t="s">
        <v>28</v>
      </c>
    </row>
    <row r="91" spans="1:5" ht="25.5">
      <c r="A91" s="35" t="s">
        <v>55</v>
      </c>
      <c r="E91" s="39" t="s">
        <v>427</v>
      </c>
    </row>
    <row r="92" spans="1:5" ht="51">
      <c r="A92" s="35" t="s">
        <v>56</v>
      </c>
      <c r="E92" s="42" t="s">
        <v>655</v>
      </c>
    </row>
    <row r="93" spans="1:5" ht="12.75">
      <c r="A93" t="s">
        <v>57</v>
      </c>
      <c r="E93" s="39" t="s">
        <v>5</v>
      </c>
    </row>
    <row r="94" spans="1:13" ht="12.75">
      <c r="A94" t="s">
        <v>47</v>
      </c>
      <c r="C94" s="31" t="s">
        <v>63</v>
      </c>
      <c r="E94" s="33" t="s">
        <v>448</v>
      </c>
      <c r="J94" s="32">
        <f>0</f>
      </c>
      <c s="32">
        <f>0</f>
      </c>
      <c s="32">
        <f>0+L95</f>
      </c>
      <c s="32">
        <f>0+M95</f>
      </c>
    </row>
    <row r="95" spans="1:16" ht="25.5">
      <c r="A95" t="s">
        <v>50</v>
      </c>
      <c s="34" t="s">
        <v>135</v>
      </c>
      <c s="34" t="s">
        <v>449</v>
      </c>
      <c s="35" t="s">
        <v>5</v>
      </c>
      <c s="6" t="s">
        <v>450</v>
      </c>
      <c s="36" t="s">
        <v>53</v>
      </c>
      <c s="37">
        <v>2.969</v>
      </c>
      <c s="36">
        <v>1.89077</v>
      </c>
      <c s="36">
        <f>ROUND(G95*H95,6)</f>
      </c>
      <c r="L95" s="38">
        <v>0</v>
      </c>
      <c s="32">
        <f>ROUND(ROUND(L95,2)*ROUND(G95,3),2)</f>
      </c>
      <c s="36" t="s">
        <v>316</v>
      </c>
      <c>
        <f>(M95*21)/100</f>
      </c>
      <c t="s">
        <v>28</v>
      </c>
    </row>
    <row r="96" spans="1:5" ht="25.5">
      <c r="A96" s="35" t="s">
        <v>55</v>
      </c>
      <c r="E96" s="39" t="s">
        <v>450</v>
      </c>
    </row>
    <row r="97" spans="1:5" ht="12.75">
      <c r="A97" s="35" t="s">
        <v>56</v>
      </c>
      <c r="E97" s="40" t="s">
        <v>5</v>
      </c>
    </row>
    <row r="98" spans="1:5" ht="12.75">
      <c r="A98" t="s">
        <v>57</v>
      </c>
      <c r="E98" s="39" t="s">
        <v>5</v>
      </c>
    </row>
    <row r="99" spans="1:13" ht="12.75">
      <c r="A99" t="s">
        <v>47</v>
      </c>
      <c r="C99" s="31" t="s">
        <v>66</v>
      </c>
      <c r="E99" s="33" t="s">
        <v>455</v>
      </c>
      <c r="J99" s="32">
        <f>0</f>
      </c>
      <c s="32">
        <f>0</f>
      </c>
      <c s="32">
        <f>0+L100+L104+L108+L112</f>
      </c>
      <c s="32">
        <f>0+M100+M104+M108+M112</f>
      </c>
    </row>
    <row r="100" spans="1:16" ht="25.5">
      <c r="A100" t="s">
        <v>50</v>
      </c>
      <c s="34" t="s">
        <v>138</v>
      </c>
      <c s="34" t="s">
        <v>656</v>
      </c>
      <c s="35" t="s">
        <v>5</v>
      </c>
      <c s="6" t="s">
        <v>657</v>
      </c>
      <c s="36" t="s">
        <v>70</v>
      </c>
      <c s="37">
        <v>9.6</v>
      </c>
      <c s="36">
        <v>0.345</v>
      </c>
      <c s="36">
        <f>ROUND(G100*H100,6)</f>
      </c>
      <c r="L100" s="38">
        <v>0</v>
      </c>
      <c s="32">
        <f>ROUND(ROUND(L100,2)*ROUND(G100,3),2)</f>
      </c>
      <c s="36" t="s">
        <v>316</v>
      </c>
      <c>
        <f>(M100*21)/100</f>
      </c>
      <c t="s">
        <v>28</v>
      </c>
    </row>
    <row r="101" spans="1:5" ht="25.5">
      <c r="A101" s="35" t="s">
        <v>55</v>
      </c>
      <c r="E101" s="39" t="s">
        <v>657</v>
      </c>
    </row>
    <row r="102" spans="1:5" ht="12.75">
      <c r="A102" s="35" t="s">
        <v>56</v>
      </c>
      <c r="E102" s="40" t="s">
        <v>5</v>
      </c>
    </row>
    <row r="103" spans="1:5" ht="12.75">
      <c r="A103" t="s">
        <v>57</v>
      </c>
      <c r="E103" s="39" t="s">
        <v>5</v>
      </c>
    </row>
    <row r="104" spans="1:16" ht="25.5">
      <c r="A104" t="s">
        <v>50</v>
      </c>
      <c s="34" t="s">
        <v>141</v>
      </c>
      <c s="34" t="s">
        <v>456</v>
      </c>
      <c s="35" t="s">
        <v>5</v>
      </c>
      <c s="6" t="s">
        <v>457</v>
      </c>
      <c s="36" t="s">
        <v>70</v>
      </c>
      <c s="37">
        <v>9.6</v>
      </c>
      <c s="36">
        <v>0.398</v>
      </c>
      <c s="36">
        <f>ROUND(G104*H104,6)</f>
      </c>
      <c r="L104" s="38">
        <v>0</v>
      </c>
      <c s="32">
        <f>ROUND(ROUND(L104,2)*ROUND(G104,3),2)</f>
      </c>
      <c s="36" t="s">
        <v>316</v>
      </c>
      <c>
        <f>(M104*21)/100</f>
      </c>
      <c t="s">
        <v>28</v>
      </c>
    </row>
    <row r="105" spans="1:5" ht="25.5">
      <c r="A105" s="35" t="s">
        <v>55</v>
      </c>
      <c r="E105" s="39" t="s">
        <v>457</v>
      </c>
    </row>
    <row r="106" spans="1:5" ht="12.75">
      <c r="A106" s="35" t="s">
        <v>56</v>
      </c>
      <c r="E106" s="40" t="s">
        <v>5</v>
      </c>
    </row>
    <row r="107" spans="1:5" ht="12.75">
      <c r="A107" t="s">
        <v>57</v>
      </c>
      <c r="E107" s="39" t="s">
        <v>5</v>
      </c>
    </row>
    <row r="108" spans="1:16" ht="25.5">
      <c r="A108" t="s">
        <v>50</v>
      </c>
      <c s="34" t="s">
        <v>144</v>
      </c>
      <c s="34" t="s">
        <v>458</v>
      </c>
      <c s="35" t="s">
        <v>5</v>
      </c>
      <c s="6" t="s">
        <v>459</v>
      </c>
      <c s="36" t="s">
        <v>70</v>
      </c>
      <c s="37">
        <v>9.6</v>
      </c>
      <c s="36">
        <v>0.215</v>
      </c>
      <c s="36">
        <f>ROUND(G108*H108,6)</f>
      </c>
      <c r="L108" s="38">
        <v>0</v>
      </c>
      <c s="32">
        <f>ROUND(ROUND(L108,2)*ROUND(G108,3),2)</f>
      </c>
      <c s="36" t="s">
        <v>316</v>
      </c>
      <c>
        <f>(M108*21)/100</f>
      </c>
      <c t="s">
        <v>28</v>
      </c>
    </row>
    <row r="109" spans="1:5" ht="25.5">
      <c r="A109" s="35" t="s">
        <v>55</v>
      </c>
      <c r="E109" s="39" t="s">
        <v>459</v>
      </c>
    </row>
    <row r="110" spans="1:5" ht="12.75">
      <c r="A110" s="35" t="s">
        <v>56</v>
      </c>
      <c r="E110" s="40" t="s">
        <v>5</v>
      </c>
    </row>
    <row r="111" spans="1:5" ht="12.75">
      <c r="A111" t="s">
        <v>57</v>
      </c>
      <c r="E111" s="39" t="s">
        <v>5</v>
      </c>
    </row>
    <row r="112" spans="1:16" ht="25.5">
      <c r="A112" t="s">
        <v>50</v>
      </c>
      <c s="34" t="s">
        <v>149</v>
      </c>
      <c s="34" t="s">
        <v>460</v>
      </c>
      <c s="35" t="s">
        <v>5</v>
      </c>
      <c s="6" t="s">
        <v>461</v>
      </c>
      <c s="36" t="s">
        <v>70</v>
      </c>
      <c s="37">
        <v>9.6</v>
      </c>
      <c s="36">
        <v>0.12966</v>
      </c>
      <c s="36">
        <f>ROUND(G112*H112,6)</f>
      </c>
      <c r="L112" s="38">
        <v>0</v>
      </c>
      <c s="32">
        <f>ROUND(ROUND(L112,2)*ROUND(G112,3),2)</f>
      </c>
      <c s="36" t="s">
        <v>316</v>
      </c>
      <c>
        <f>(M112*21)/100</f>
      </c>
      <c t="s">
        <v>28</v>
      </c>
    </row>
    <row r="113" spans="1:5" ht="25.5">
      <c r="A113" s="35" t="s">
        <v>55</v>
      </c>
      <c r="E113" s="39" t="s">
        <v>461</v>
      </c>
    </row>
    <row r="114" spans="1:5" ht="12.75">
      <c r="A114" s="35" t="s">
        <v>56</v>
      </c>
      <c r="E114" s="40" t="s">
        <v>5</v>
      </c>
    </row>
    <row r="115" spans="1:5" ht="12.75">
      <c r="A115" t="s">
        <v>57</v>
      </c>
      <c r="E115" s="39" t="s">
        <v>5</v>
      </c>
    </row>
    <row r="116" spans="1:13" ht="12.75">
      <c r="A116" t="s">
        <v>47</v>
      </c>
      <c r="C116" s="31" t="s">
        <v>79</v>
      </c>
      <c r="E116" s="33" t="s">
        <v>462</v>
      </c>
      <c r="J116" s="32">
        <f>0</f>
      </c>
      <c s="32">
        <f>0</f>
      </c>
      <c s="32">
        <f>0+L117+L121+L125+L129+L133+L137+L141+L145+L149+L153+L157+L161+L165+L169+L173+L177</f>
      </c>
      <c s="32">
        <f>0+M117+M121+M125+M129+M133+M137+M141+M145+M149+M153+M157+M161+M165+M169+M173+M177</f>
      </c>
    </row>
    <row r="117" spans="1:16" ht="25.5">
      <c r="A117" t="s">
        <v>50</v>
      </c>
      <c s="34" t="s">
        <v>152</v>
      </c>
      <c s="34" t="s">
        <v>658</v>
      </c>
      <c s="35" t="s">
        <v>5</v>
      </c>
      <c s="6" t="s">
        <v>659</v>
      </c>
      <c s="36" t="s">
        <v>78</v>
      </c>
      <c s="37">
        <v>37.11</v>
      </c>
      <c s="36">
        <v>0</v>
      </c>
      <c s="36">
        <f>ROUND(G117*H117,6)</f>
      </c>
      <c r="L117" s="38">
        <v>0</v>
      </c>
      <c s="32">
        <f>ROUND(ROUND(L117,2)*ROUND(G117,3),2)</f>
      </c>
      <c s="36" t="s">
        <v>316</v>
      </c>
      <c>
        <f>(M117*21)/100</f>
      </c>
      <c t="s">
        <v>28</v>
      </c>
    </row>
    <row r="118" spans="1:5" ht="25.5">
      <c r="A118" s="35" t="s">
        <v>55</v>
      </c>
      <c r="E118" s="39" t="s">
        <v>659</v>
      </c>
    </row>
    <row r="119" spans="1:5" ht="12.75">
      <c r="A119" s="35" t="s">
        <v>56</v>
      </c>
      <c r="E119" s="40" t="s">
        <v>5</v>
      </c>
    </row>
    <row r="120" spans="1:5" ht="12.75">
      <c r="A120" t="s">
        <v>57</v>
      </c>
      <c r="E120" s="39" t="s">
        <v>5</v>
      </c>
    </row>
    <row r="121" spans="1:16" ht="12.75">
      <c r="A121" t="s">
        <v>50</v>
      </c>
      <c s="34" t="s">
        <v>156</v>
      </c>
      <c s="34" t="s">
        <v>660</v>
      </c>
      <c s="35" t="s">
        <v>5</v>
      </c>
      <c s="6" t="s">
        <v>661</v>
      </c>
      <c s="36" t="s">
        <v>78</v>
      </c>
      <c s="37">
        <v>37.667</v>
      </c>
      <c s="36">
        <v>0.00211</v>
      </c>
      <c s="36">
        <f>ROUND(G121*H121,6)</f>
      </c>
      <c r="L121" s="38">
        <v>0</v>
      </c>
      <c s="32">
        <f>ROUND(ROUND(L121,2)*ROUND(G121,3),2)</f>
      </c>
      <c s="36" t="s">
        <v>316</v>
      </c>
      <c>
        <f>(M121*21)/100</f>
      </c>
      <c t="s">
        <v>28</v>
      </c>
    </row>
    <row r="122" spans="1:5" ht="12.75">
      <c r="A122" s="35" t="s">
        <v>55</v>
      </c>
      <c r="E122" s="39" t="s">
        <v>661</v>
      </c>
    </row>
    <row r="123" spans="1:5" ht="12.75">
      <c r="A123" s="35" t="s">
        <v>56</v>
      </c>
      <c r="E123" s="40" t="s">
        <v>662</v>
      </c>
    </row>
    <row r="124" spans="1:5" ht="12.75">
      <c r="A124" t="s">
        <v>57</v>
      </c>
      <c r="E124" s="39" t="s">
        <v>5</v>
      </c>
    </row>
    <row r="125" spans="1:16" ht="25.5">
      <c r="A125" t="s">
        <v>50</v>
      </c>
      <c s="34" t="s">
        <v>159</v>
      </c>
      <c s="34" t="s">
        <v>663</v>
      </c>
      <c s="35" t="s">
        <v>5</v>
      </c>
      <c s="6" t="s">
        <v>664</v>
      </c>
      <c s="36" t="s">
        <v>85</v>
      </c>
      <c s="37">
        <v>1</v>
      </c>
      <c s="36">
        <v>0</v>
      </c>
      <c s="36">
        <f>ROUND(G125*H125,6)</f>
      </c>
      <c r="L125" s="38">
        <v>0</v>
      </c>
      <c s="32">
        <f>ROUND(ROUND(L125,2)*ROUND(G125,3),2)</f>
      </c>
      <c s="36" t="s">
        <v>316</v>
      </c>
      <c>
        <f>(M125*21)/100</f>
      </c>
      <c t="s">
        <v>28</v>
      </c>
    </row>
    <row r="126" spans="1:5" ht="25.5">
      <c r="A126" s="35" t="s">
        <v>55</v>
      </c>
      <c r="E126" s="39" t="s">
        <v>664</v>
      </c>
    </row>
    <row r="127" spans="1:5" ht="12.75">
      <c r="A127" s="35" t="s">
        <v>56</v>
      </c>
      <c r="E127" s="40" t="s">
        <v>5</v>
      </c>
    </row>
    <row r="128" spans="1:5" ht="12.75">
      <c r="A128" t="s">
        <v>57</v>
      </c>
      <c r="E128" s="39" t="s">
        <v>5</v>
      </c>
    </row>
    <row r="129" spans="1:16" ht="12.75">
      <c r="A129" t="s">
        <v>50</v>
      </c>
      <c s="34" t="s">
        <v>162</v>
      </c>
      <c s="34" t="s">
        <v>665</v>
      </c>
      <c s="35" t="s">
        <v>5</v>
      </c>
      <c s="6" t="s">
        <v>666</v>
      </c>
      <c s="36" t="s">
        <v>85</v>
      </c>
      <c s="37">
        <v>1</v>
      </c>
      <c s="36">
        <v>0.00084</v>
      </c>
      <c s="36">
        <f>ROUND(G129*H129,6)</f>
      </c>
      <c r="L129" s="38">
        <v>0</v>
      </c>
      <c s="32">
        <f>ROUND(ROUND(L129,2)*ROUND(G129,3),2)</f>
      </c>
      <c s="36" t="s">
        <v>316</v>
      </c>
      <c>
        <f>(M129*21)/100</f>
      </c>
      <c t="s">
        <v>28</v>
      </c>
    </row>
    <row r="130" spans="1:5" ht="12.75">
      <c r="A130" s="35" t="s">
        <v>55</v>
      </c>
      <c r="E130" s="39" t="s">
        <v>666</v>
      </c>
    </row>
    <row r="131" spans="1:5" ht="12.75">
      <c r="A131" s="35" t="s">
        <v>56</v>
      </c>
      <c r="E131" s="40" t="s">
        <v>5</v>
      </c>
    </row>
    <row r="132" spans="1:5" ht="12.75">
      <c r="A132" t="s">
        <v>57</v>
      </c>
      <c r="E132" s="39" t="s">
        <v>5</v>
      </c>
    </row>
    <row r="133" spans="1:16" ht="25.5">
      <c r="A133" t="s">
        <v>50</v>
      </c>
      <c s="34" t="s">
        <v>165</v>
      </c>
      <c s="34" t="s">
        <v>667</v>
      </c>
      <c s="35" t="s">
        <v>5</v>
      </c>
      <c s="6" t="s">
        <v>668</v>
      </c>
      <c s="36" t="s">
        <v>85</v>
      </c>
      <c s="37">
        <v>1</v>
      </c>
      <c s="36">
        <v>0</v>
      </c>
      <c s="36">
        <f>ROUND(G133*H133,6)</f>
      </c>
      <c r="L133" s="38">
        <v>0</v>
      </c>
      <c s="32">
        <f>ROUND(ROUND(L133,2)*ROUND(G133,3),2)</f>
      </c>
      <c s="36" t="s">
        <v>98</v>
      </c>
      <c>
        <f>(M133*21)/100</f>
      </c>
      <c t="s">
        <v>28</v>
      </c>
    </row>
    <row r="134" spans="1:5" ht="25.5">
      <c r="A134" s="35" t="s">
        <v>55</v>
      </c>
      <c r="E134" s="39" t="s">
        <v>668</v>
      </c>
    </row>
    <row r="135" spans="1:5" ht="12.75">
      <c r="A135" s="35" t="s">
        <v>56</v>
      </c>
      <c r="E135" s="40" t="s">
        <v>5</v>
      </c>
    </row>
    <row r="136" spans="1:5" ht="12.75">
      <c r="A136" t="s">
        <v>57</v>
      </c>
      <c r="E136" s="39" t="s">
        <v>5</v>
      </c>
    </row>
    <row r="137" spans="1:16" ht="12.75">
      <c r="A137" t="s">
        <v>50</v>
      </c>
      <c s="34" t="s">
        <v>169</v>
      </c>
      <c s="34" t="s">
        <v>669</v>
      </c>
      <c s="35" t="s">
        <v>5</v>
      </c>
      <c s="6" t="s">
        <v>670</v>
      </c>
      <c s="36" t="s">
        <v>85</v>
      </c>
      <c s="37">
        <v>1</v>
      </c>
      <c s="36">
        <v>0.00145</v>
      </c>
      <c s="36">
        <f>ROUND(G137*H137,6)</f>
      </c>
      <c r="L137" s="38">
        <v>0</v>
      </c>
      <c s="32">
        <f>ROUND(ROUND(L137,2)*ROUND(G137,3),2)</f>
      </c>
      <c s="36" t="s">
        <v>98</v>
      </c>
      <c>
        <f>(M137*21)/100</f>
      </c>
      <c t="s">
        <v>28</v>
      </c>
    </row>
    <row r="138" spans="1:5" ht="12.75">
      <c r="A138" s="35" t="s">
        <v>55</v>
      </c>
      <c r="E138" s="39" t="s">
        <v>670</v>
      </c>
    </row>
    <row r="139" spans="1:5" ht="12.75">
      <c r="A139" s="35" t="s">
        <v>56</v>
      </c>
      <c r="E139" s="40" t="s">
        <v>5</v>
      </c>
    </row>
    <row r="140" spans="1:5" ht="12.75">
      <c r="A140" t="s">
        <v>57</v>
      </c>
      <c r="E140" s="39" t="s">
        <v>5</v>
      </c>
    </row>
    <row r="141" spans="1:16" ht="25.5">
      <c r="A141" t="s">
        <v>50</v>
      </c>
      <c s="34" t="s">
        <v>172</v>
      </c>
      <c s="34" t="s">
        <v>516</v>
      </c>
      <c s="35" t="s">
        <v>5</v>
      </c>
      <c s="6" t="s">
        <v>517</v>
      </c>
      <c s="36" t="s">
        <v>85</v>
      </c>
      <c s="37">
        <v>1</v>
      </c>
      <c s="36">
        <v>0.00162</v>
      </c>
      <c s="36">
        <f>ROUND(G141*H141,6)</f>
      </c>
      <c r="L141" s="38">
        <v>0</v>
      </c>
      <c s="32">
        <f>ROUND(ROUND(L141,2)*ROUND(G141,3),2)</f>
      </c>
      <c s="36" t="s">
        <v>316</v>
      </c>
      <c>
        <f>(M141*21)/100</f>
      </c>
      <c t="s">
        <v>28</v>
      </c>
    </row>
    <row r="142" spans="1:5" ht="25.5">
      <c r="A142" s="35" t="s">
        <v>55</v>
      </c>
      <c r="E142" s="39" t="s">
        <v>517</v>
      </c>
    </row>
    <row r="143" spans="1:5" ht="12.75">
      <c r="A143" s="35" t="s">
        <v>56</v>
      </c>
      <c r="E143" s="40" t="s">
        <v>5</v>
      </c>
    </row>
    <row r="144" spans="1:5" ht="12.75">
      <c r="A144" t="s">
        <v>57</v>
      </c>
      <c r="E144" s="39" t="s">
        <v>5</v>
      </c>
    </row>
    <row r="145" spans="1:16" ht="12.75">
      <c r="A145" t="s">
        <v>50</v>
      </c>
      <c s="34" t="s">
        <v>175</v>
      </c>
      <c s="34" t="s">
        <v>671</v>
      </c>
      <c s="35" t="s">
        <v>5</v>
      </c>
      <c s="6" t="s">
        <v>672</v>
      </c>
      <c s="36" t="s">
        <v>85</v>
      </c>
      <c s="37">
        <v>1</v>
      </c>
      <c s="36">
        <v>0.018</v>
      </c>
      <c s="36">
        <f>ROUND(G145*H145,6)</f>
      </c>
      <c r="L145" s="38">
        <v>0</v>
      </c>
      <c s="32">
        <f>ROUND(ROUND(L145,2)*ROUND(G145,3),2)</f>
      </c>
      <c s="36" t="s">
        <v>316</v>
      </c>
      <c>
        <f>(M145*21)/100</f>
      </c>
      <c t="s">
        <v>28</v>
      </c>
    </row>
    <row r="146" spans="1:5" ht="12.75">
      <c r="A146" s="35" t="s">
        <v>55</v>
      </c>
      <c r="E146" s="39" t="s">
        <v>672</v>
      </c>
    </row>
    <row r="147" spans="1:5" ht="12.75">
      <c r="A147" s="35" t="s">
        <v>56</v>
      </c>
      <c r="E147" s="40" t="s">
        <v>5</v>
      </c>
    </row>
    <row r="148" spans="1:5" ht="12.75">
      <c r="A148" t="s">
        <v>57</v>
      </c>
      <c r="E148" s="39" t="s">
        <v>5</v>
      </c>
    </row>
    <row r="149" spans="1:16" ht="12.75">
      <c r="A149" t="s">
        <v>50</v>
      </c>
      <c s="34" t="s">
        <v>180</v>
      </c>
      <c s="34" t="s">
        <v>673</v>
      </c>
      <c s="35" t="s">
        <v>5</v>
      </c>
      <c s="6" t="s">
        <v>674</v>
      </c>
      <c s="36" t="s">
        <v>85</v>
      </c>
      <c s="37">
        <v>1</v>
      </c>
      <c s="36">
        <v>0.0035</v>
      </c>
      <c s="36">
        <f>ROUND(G149*H149,6)</f>
      </c>
      <c r="L149" s="38">
        <v>0</v>
      </c>
      <c s="32">
        <f>ROUND(ROUND(L149,2)*ROUND(G149,3),2)</f>
      </c>
      <c s="36" t="s">
        <v>316</v>
      </c>
      <c>
        <f>(M149*21)/100</f>
      </c>
      <c t="s">
        <v>28</v>
      </c>
    </row>
    <row r="150" spans="1:5" ht="12.75">
      <c r="A150" s="35" t="s">
        <v>55</v>
      </c>
      <c r="E150" s="39" t="s">
        <v>674</v>
      </c>
    </row>
    <row r="151" spans="1:5" ht="12.75">
      <c r="A151" s="35" t="s">
        <v>56</v>
      </c>
      <c r="E151" s="40" t="s">
        <v>5</v>
      </c>
    </row>
    <row r="152" spans="1:5" ht="12.75">
      <c r="A152" t="s">
        <v>57</v>
      </c>
      <c r="E152" s="39" t="s">
        <v>5</v>
      </c>
    </row>
    <row r="153" spans="1:16" ht="12.75">
      <c r="A153" t="s">
        <v>50</v>
      </c>
      <c s="34" t="s">
        <v>183</v>
      </c>
      <c s="34" t="s">
        <v>675</v>
      </c>
      <c s="35" t="s">
        <v>5</v>
      </c>
      <c s="6" t="s">
        <v>676</v>
      </c>
      <c s="36" t="s">
        <v>78</v>
      </c>
      <c s="37">
        <v>37.1</v>
      </c>
      <c s="36">
        <v>0</v>
      </c>
      <c s="36">
        <f>ROUND(G153*H153,6)</f>
      </c>
      <c r="L153" s="38">
        <v>0</v>
      </c>
      <c s="32">
        <f>ROUND(ROUND(L153,2)*ROUND(G153,3),2)</f>
      </c>
      <c s="36" t="s">
        <v>316</v>
      </c>
      <c>
        <f>(M153*21)/100</f>
      </c>
      <c t="s">
        <v>28</v>
      </c>
    </row>
    <row r="154" spans="1:5" ht="12.75">
      <c r="A154" s="35" t="s">
        <v>55</v>
      </c>
      <c r="E154" s="39" t="s">
        <v>676</v>
      </c>
    </row>
    <row r="155" spans="1:5" ht="12.75">
      <c r="A155" s="35" t="s">
        <v>56</v>
      </c>
      <c r="E155" s="40" t="s">
        <v>5</v>
      </c>
    </row>
    <row r="156" spans="1:5" ht="12.75">
      <c r="A156" t="s">
        <v>57</v>
      </c>
      <c r="E156" s="39" t="s">
        <v>5</v>
      </c>
    </row>
    <row r="157" spans="1:16" ht="12.75">
      <c r="A157" t="s">
        <v>50</v>
      </c>
      <c s="34" t="s">
        <v>186</v>
      </c>
      <c s="34" t="s">
        <v>677</v>
      </c>
      <c s="35" t="s">
        <v>5</v>
      </c>
      <c s="6" t="s">
        <v>678</v>
      </c>
      <c s="36" t="s">
        <v>78</v>
      </c>
      <c s="37">
        <v>37.1</v>
      </c>
      <c s="36">
        <v>0</v>
      </c>
      <c s="36">
        <f>ROUND(G157*H157,6)</f>
      </c>
      <c r="L157" s="38">
        <v>0</v>
      </c>
      <c s="32">
        <f>ROUND(ROUND(L157,2)*ROUND(G157,3),2)</f>
      </c>
      <c s="36" t="s">
        <v>316</v>
      </c>
      <c>
        <f>(M157*21)/100</f>
      </c>
      <c t="s">
        <v>28</v>
      </c>
    </row>
    <row r="158" spans="1:5" ht="12.75">
      <c r="A158" s="35" t="s">
        <v>55</v>
      </c>
      <c r="E158" s="39" t="s">
        <v>678</v>
      </c>
    </row>
    <row r="159" spans="1:5" ht="12.75">
      <c r="A159" s="35" t="s">
        <v>56</v>
      </c>
      <c r="E159" s="40" t="s">
        <v>5</v>
      </c>
    </row>
    <row r="160" spans="1:5" ht="12.75">
      <c r="A160" t="s">
        <v>57</v>
      </c>
      <c r="E160" s="39" t="s">
        <v>5</v>
      </c>
    </row>
    <row r="161" spans="1:16" ht="25.5">
      <c r="A161" t="s">
        <v>50</v>
      </c>
      <c s="34" t="s">
        <v>189</v>
      </c>
      <c s="34" t="s">
        <v>557</v>
      </c>
      <c s="35" t="s">
        <v>5</v>
      </c>
      <c s="6" t="s">
        <v>558</v>
      </c>
      <c s="36" t="s">
        <v>85</v>
      </c>
      <c s="37">
        <v>2</v>
      </c>
      <c s="36">
        <v>0.45937</v>
      </c>
      <c s="36">
        <f>ROUND(G161*H161,6)</f>
      </c>
      <c r="L161" s="38">
        <v>0</v>
      </c>
      <c s="32">
        <f>ROUND(ROUND(L161,2)*ROUND(G161,3),2)</f>
      </c>
      <c s="36" t="s">
        <v>316</v>
      </c>
      <c>
        <f>(M161*21)/100</f>
      </c>
      <c t="s">
        <v>28</v>
      </c>
    </row>
    <row r="162" spans="1:5" ht="25.5">
      <c r="A162" s="35" t="s">
        <v>55</v>
      </c>
      <c r="E162" s="39" t="s">
        <v>558</v>
      </c>
    </row>
    <row r="163" spans="1:5" ht="12.75">
      <c r="A163" s="35" t="s">
        <v>56</v>
      </c>
      <c r="E163" s="40" t="s">
        <v>5</v>
      </c>
    </row>
    <row r="164" spans="1:5" ht="12.75">
      <c r="A164" t="s">
        <v>57</v>
      </c>
      <c r="E164" s="39" t="s">
        <v>5</v>
      </c>
    </row>
    <row r="165" spans="1:16" ht="12.75">
      <c r="A165" t="s">
        <v>50</v>
      </c>
      <c s="34" t="s">
        <v>474</v>
      </c>
      <c s="34" t="s">
        <v>560</v>
      </c>
      <c s="35" t="s">
        <v>5</v>
      </c>
      <c s="6" t="s">
        <v>561</v>
      </c>
      <c s="36" t="s">
        <v>85</v>
      </c>
      <c s="37">
        <v>1</v>
      </c>
      <c s="36">
        <v>0.04</v>
      </c>
      <c s="36">
        <f>ROUND(G165*H165,6)</f>
      </c>
      <c r="L165" s="38">
        <v>0</v>
      </c>
      <c s="32">
        <f>ROUND(ROUND(L165,2)*ROUND(G165,3),2)</f>
      </c>
      <c s="36" t="s">
        <v>316</v>
      </c>
      <c>
        <f>(M165*21)/100</f>
      </c>
      <c t="s">
        <v>28</v>
      </c>
    </row>
    <row r="166" spans="1:5" ht="12.75">
      <c r="A166" s="35" t="s">
        <v>55</v>
      </c>
      <c r="E166" s="39" t="s">
        <v>561</v>
      </c>
    </row>
    <row r="167" spans="1:5" ht="12.75">
      <c r="A167" s="35" t="s">
        <v>56</v>
      </c>
      <c r="E167" s="40" t="s">
        <v>5</v>
      </c>
    </row>
    <row r="168" spans="1:5" ht="12.75">
      <c r="A168" t="s">
        <v>57</v>
      </c>
      <c r="E168" s="39" t="s">
        <v>5</v>
      </c>
    </row>
    <row r="169" spans="1:16" ht="12.75">
      <c r="A169" t="s">
        <v>50</v>
      </c>
      <c s="34" t="s">
        <v>192</v>
      </c>
      <c s="34" t="s">
        <v>563</v>
      </c>
      <c s="35" t="s">
        <v>5</v>
      </c>
      <c s="6" t="s">
        <v>564</v>
      </c>
      <c s="36" t="s">
        <v>85</v>
      </c>
      <c s="37">
        <v>1</v>
      </c>
      <c s="36">
        <v>0.0133</v>
      </c>
      <c s="36">
        <f>ROUND(G169*H169,6)</f>
      </c>
      <c r="L169" s="38">
        <v>0</v>
      </c>
      <c s="32">
        <f>ROUND(ROUND(L169,2)*ROUND(G169,3),2)</f>
      </c>
      <c s="36" t="s">
        <v>316</v>
      </c>
      <c>
        <f>(M169*21)/100</f>
      </c>
      <c t="s">
        <v>28</v>
      </c>
    </row>
    <row r="170" spans="1:5" ht="12.75">
      <c r="A170" s="35" t="s">
        <v>55</v>
      </c>
      <c r="E170" s="39" t="s">
        <v>564</v>
      </c>
    </row>
    <row r="171" spans="1:5" ht="12.75">
      <c r="A171" s="35" t="s">
        <v>56</v>
      </c>
      <c r="E171" s="40" t="s">
        <v>5</v>
      </c>
    </row>
    <row r="172" spans="1:5" ht="12.75">
      <c r="A172" t="s">
        <v>57</v>
      </c>
      <c r="E172" s="39" t="s">
        <v>5</v>
      </c>
    </row>
    <row r="173" spans="1:16" ht="12.75">
      <c r="A173" t="s">
        <v>50</v>
      </c>
      <c s="34" t="s">
        <v>197</v>
      </c>
      <c s="34" t="s">
        <v>572</v>
      </c>
      <c s="35" t="s">
        <v>5</v>
      </c>
      <c s="6" t="s">
        <v>573</v>
      </c>
      <c s="36" t="s">
        <v>78</v>
      </c>
      <c s="37">
        <v>37.11</v>
      </c>
      <c s="36">
        <v>0.00019</v>
      </c>
      <c s="36">
        <f>ROUND(G173*H173,6)</f>
      </c>
      <c r="L173" s="38">
        <v>0</v>
      </c>
      <c s="32">
        <f>ROUND(ROUND(L173,2)*ROUND(G173,3),2)</f>
      </c>
      <c s="36" t="s">
        <v>316</v>
      </c>
      <c>
        <f>(M173*21)/100</f>
      </c>
      <c t="s">
        <v>28</v>
      </c>
    </row>
    <row r="174" spans="1:5" ht="12.75">
      <c r="A174" s="35" t="s">
        <v>55</v>
      </c>
      <c r="E174" s="39" t="s">
        <v>573</v>
      </c>
    </row>
    <row r="175" spans="1:5" ht="12.75">
      <c r="A175" s="35" t="s">
        <v>56</v>
      </c>
      <c r="E175" s="40" t="s">
        <v>5</v>
      </c>
    </row>
    <row r="176" spans="1:5" ht="12.75">
      <c r="A176" t="s">
        <v>57</v>
      </c>
      <c r="E176" s="39" t="s">
        <v>5</v>
      </c>
    </row>
    <row r="177" spans="1:16" ht="12.75">
      <c r="A177" t="s">
        <v>50</v>
      </c>
      <c s="34" t="s">
        <v>203</v>
      </c>
      <c s="34" t="s">
        <v>575</v>
      </c>
      <c s="35" t="s">
        <v>5</v>
      </c>
      <c s="6" t="s">
        <v>576</v>
      </c>
      <c s="36" t="s">
        <v>78</v>
      </c>
      <c s="37">
        <v>37.11</v>
      </c>
      <c s="36">
        <v>9E-05</v>
      </c>
      <c s="36">
        <f>ROUND(G177*H177,6)</f>
      </c>
      <c r="L177" s="38">
        <v>0</v>
      </c>
      <c s="32">
        <f>ROUND(ROUND(L177,2)*ROUND(G177,3),2)</f>
      </c>
      <c s="36" t="s">
        <v>316</v>
      </c>
      <c>
        <f>(M177*21)/100</f>
      </c>
      <c t="s">
        <v>28</v>
      </c>
    </row>
    <row r="178" spans="1:5" ht="12.75">
      <c r="A178" s="35" t="s">
        <v>55</v>
      </c>
      <c r="E178" s="39" t="s">
        <v>576</v>
      </c>
    </row>
    <row r="179" spans="1:5" ht="12.75">
      <c r="A179" s="35" t="s">
        <v>56</v>
      </c>
      <c r="E179" s="40" t="s">
        <v>5</v>
      </c>
    </row>
    <row r="180" spans="1:5" ht="12.75">
      <c r="A180" t="s">
        <v>57</v>
      </c>
      <c r="E180" s="39" t="s">
        <v>5</v>
      </c>
    </row>
    <row r="181" spans="1:13" ht="12.75">
      <c r="A181" t="s">
        <v>47</v>
      </c>
      <c r="C181" s="31" t="s">
        <v>82</v>
      </c>
      <c r="E181" s="33" t="s">
        <v>357</v>
      </c>
      <c r="J181" s="32">
        <f>0</f>
      </c>
      <c s="32">
        <f>0</f>
      </c>
      <c s="32">
        <f>0+L182</f>
      </c>
      <c s="32">
        <f>0+M182</f>
      </c>
    </row>
    <row r="182" spans="1:16" ht="12.75">
      <c r="A182" t="s">
        <v>50</v>
      </c>
      <c s="34" t="s">
        <v>208</v>
      </c>
      <c s="34" t="s">
        <v>679</v>
      </c>
      <c s="35" t="s">
        <v>5</v>
      </c>
      <c s="6" t="s">
        <v>680</v>
      </c>
      <c s="36" t="s">
        <v>78</v>
      </c>
      <c s="37">
        <v>9.2</v>
      </c>
      <c s="36">
        <v>0</v>
      </c>
      <c s="36">
        <f>ROUND(G182*H182,6)</f>
      </c>
      <c r="L182" s="38">
        <v>0</v>
      </c>
      <c s="32">
        <f>ROUND(ROUND(L182,2)*ROUND(G182,3),2)</f>
      </c>
      <c s="36" t="s">
        <v>316</v>
      </c>
      <c>
        <f>(M182*21)/100</f>
      </c>
      <c t="s">
        <v>28</v>
      </c>
    </row>
    <row r="183" spans="1:5" ht="12.75">
      <c r="A183" s="35" t="s">
        <v>55</v>
      </c>
      <c r="E183" s="39" t="s">
        <v>680</v>
      </c>
    </row>
    <row r="184" spans="1:5" ht="12.75">
      <c r="A184" s="35" t="s">
        <v>56</v>
      </c>
      <c r="E184" s="40" t="s">
        <v>5</v>
      </c>
    </row>
    <row r="185" spans="1:5" ht="12.75">
      <c r="A185" t="s">
        <v>57</v>
      </c>
      <c r="E185" s="39" t="s">
        <v>5</v>
      </c>
    </row>
    <row r="186" spans="1:13" ht="12.75">
      <c r="A186" t="s">
        <v>47</v>
      </c>
      <c r="C186" s="31" t="s">
        <v>594</v>
      </c>
      <c r="E186" s="33" t="s">
        <v>595</v>
      </c>
      <c r="J186" s="32">
        <f>0</f>
      </c>
      <c s="32">
        <f>0</f>
      </c>
      <c s="32">
        <f>0+L187</f>
      </c>
      <c s="32">
        <f>0+M187</f>
      </c>
    </row>
    <row r="187" spans="1:16" ht="38.25">
      <c r="A187" t="s">
        <v>50</v>
      </c>
      <c s="34" t="s">
        <v>497</v>
      </c>
      <c s="34" t="s">
        <v>597</v>
      </c>
      <c s="35" t="s">
        <v>5</v>
      </c>
      <c s="6" t="s">
        <v>598</v>
      </c>
      <c s="36" t="s">
        <v>201</v>
      </c>
      <c s="37">
        <v>39.874</v>
      </c>
      <c s="36">
        <v>0</v>
      </c>
      <c s="36">
        <f>ROUND(G187*H187,6)</f>
      </c>
      <c r="L187" s="38">
        <v>0</v>
      </c>
      <c s="32">
        <f>ROUND(ROUND(L187,2)*ROUND(G187,3),2)</f>
      </c>
      <c s="36" t="s">
        <v>316</v>
      </c>
      <c>
        <f>(M187*21)/100</f>
      </c>
      <c t="s">
        <v>28</v>
      </c>
    </row>
    <row r="188" spans="1:5" ht="38.25">
      <c r="A188" s="35" t="s">
        <v>55</v>
      </c>
      <c r="E188" s="39" t="s">
        <v>599</v>
      </c>
    </row>
    <row r="189" spans="1:5" ht="12.75">
      <c r="A189" s="35" t="s">
        <v>56</v>
      </c>
      <c r="E189" s="40" t="s">
        <v>5</v>
      </c>
    </row>
    <row r="190" spans="1:5" ht="12.75">
      <c r="A190" t="s">
        <v>57</v>
      </c>
      <c r="E190" s="39" t="s">
        <v>5</v>
      </c>
    </row>
    <row r="191" spans="1:13" ht="12.75">
      <c r="A191" t="s">
        <v>47</v>
      </c>
      <c r="C191" s="31" t="s">
        <v>195</v>
      </c>
      <c r="E191" s="33" t="s">
        <v>196</v>
      </c>
      <c r="J191" s="32">
        <f>0</f>
      </c>
      <c s="32">
        <f>0</f>
      </c>
      <c s="32">
        <f>0+L192+L196+L200+L204+L208+L212</f>
      </c>
      <c s="32">
        <f>0+M192+M196+M200+M204+M208+M212</f>
      </c>
    </row>
    <row r="192" spans="1:16" ht="25.5">
      <c r="A192" t="s">
        <v>50</v>
      </c>
      <c s="34" t="s">
        <v>490</v>
      </c>
      <c s="34" t="s">
        <v>615</v>
      </c>
      <c s="35" t="s">
        <v>616</v>
      </c>
      <c s="6" t="s">
        <v>617</v>
      </c>
      <c s="36" t="s">
        <v>201</v>
      </c>
      <c s="37">
        <v>3.034</v>
      </c>
      <c s="36">
        <v>0</v>
      </c>
      <c s="36">
        <f>ROUND(G192*H192,6)</f>
      </c>
      <c r="L192" s="38">
        <v>0</v>
      </c>
      <c s="32">
        <f>ROUND(ROUND(L192,2)*ROUND(G192,3),2)</f>
      </c>
      <c s="36" t="s">
        <v>316</v>
      </c>
      <c>
        <f>(M192*21)/100</f>
      </c>
      <c t="s">
        <v>28</v>
      </c>
    </row>
    <row r="193" spans="1:5" ht="25.5">
      <c r="A193" s="35" t="s">
        <v>55</v>
      </c>
      <c r="E193" s="39" t="s">
        <v>618</v>
      </c>
    </row>
    <row r="194" spans="1:5" ht="12.75">
      <c r="A194" s="35" t="s">
        <v>56</v>
      </c>
      <c r="E194" s="40" t="s">
        <v>681</v>
      </c>
    </row>
    <row r="195" spans="1:5" ht="12.75">
      <c r="A195" t="s">
        <v>57</v>
      </c>
      <c r="E195" s="39" t="s">
        <v>5</v>
      </c>
    </row>
    <row r="196" spans="1:16" ht="25.5">
      <c r="A196" t="s">
        <v>50</v>
      </c>
      <c s="34" t="s">
        <v>494</v>
      </c>
      <c s="34" t="s">
        <v>621</v>
      </c>
      <c s="35" t="s">
        <v>622</v>
      </c>
      <c s="6" t="s">
        <v>623</v>
      </c>
      <c s="36" t="s">
        <v>201</v>
      </c>
      <c s="37">
        <v>5.664</v>
      </c>
      <c s="36">
        <v>0</v>
      </c>
      <c s="36">
        <f>ROUND(G196*H196,6)</f>
      </c>
      <c r="L196" s="38">
        <v>0</v>
      </c>
      <c s="32">
        <f>ROUND(ROUND(L196,2)*ROUND(G196,3),2)</f>
      </c>
      <c s="36" t="s">
        <v>316</v>
      </c>
      <c>
        <f>(M196*21)/100</f>
      </c>
      <c t="s">
        <v>28</v>
      </c>
    </row>
    <row r="197" spans="1:5" ht="25.5">
      <c r="A197" s="35" t="s">
        <v>55</v>
      </c>
      <c r="E197" s="39" t="s">
        <v>624</v>
      </c>
    </row>
    <row r="198" spans="1:5" ht="12.75">
      <c r="A198" s="35" t="s">
        <v>56</v>
      </c>
      <c r="E198" s="40" t="s">
        <v>682</v>
      </c>
    </row>
    <row r="199" spans="1:5" ht="12.75">
      <c r="A199" t="s">
        <v>57</v>
      </c>
      <c r="E199" s="39" t="s">
        <v>5</v>
      </c>
    </row>
    <row r="200" spans="1:16" ht="38.25">
      <c r="A200" t="s">
        <v>50</v>
      </c>
      <c s="34" t="s">
        <v>500</v>
      </c>
      <c s="34" t="s">
        <v>600</v>
      </c>
      <c s="35" t="s">
        <v>601</v>
      </c>
      <c s="6" t="s">
        <v>602</v>
      </c>
      <c s="36" t="s">
        <v>53</v>
      </c>
      <c s="37">
        <v>11.875</v>
      </c>
      <c s="36">
        <v>0</v>
      </c>
      <c s="36">
        <f>ROUND(G200*H200,6)</f>
      </c>
      <c r="L200" s="38">
        <v>0</v>
      </c>
      <c s="32">
        <f>ROUND(ROUND(L200,2)*ROUND(G200,3),2)</f>
      </c>
      <c s="36" t="s">
        <v>316</v>
      </c>
      <c>
        <f>(M200*21)/100</f>
      </c>
      <c t="s">
        <v>28</v>
      </c>
    </row>
    <row r="201" spans="1:5" ht="38.25">
      <c r="A201" s="35" t="s">
        <v>55</v>
      </c>
      <c r="E201" s="39" t="s">
        <v>603</v>
      </c>
    </row>
    <row r="202" spans="1:5" ht="51">
      <c r="A202" s="35" t="s">
        <v>56</v>
      </c>
      <c r="E202" s="42" t="s">
        <v>655</v>
      </c>
    </row>
    <row r="203" spans="1:5" ht="12.75">
      <c r="A203" t="s">
        <v>57</v>
      </c>
      <c r="E203" s="39" t="s">
        <v>5</v>
      </c>
    </row>
    <row r="204" spans="1:16" ht="25.5">
      <c r="A204" t="s">
        <v>50</v>
      </c>
      <c s="34" t="s">
        <v>506</v>
      </c>
      <c s="34" t="s">
        <v>639</v>
      </c>
      <c s="35" t="s">
        <v>640</v>
      </c>
      <c s="6" t="s">
        <v>623</v>
      </c>
      <c s="36" t="s">
        <v>201</v>
      </c>
      <c s="37">
        <v>21.375</v>
      </c>
      <c s="36">
        <v>0</v>
      </c>
      <c s="36">
        <f>ROUND(G204*H204,6)</f>
      </c>
      <c r="L204" s="38">
        <v>0</v>
      </c>
      <c s="32">
        <f>ROUND(ROUND(L204,2)*ROUND(G204,3),2)</f>
      </c>
      <c s="36" t="s">
        <v>316</v>
      </c>
      <c>
        <f>(M204*21)/100</f>
      </c>
      <c t="s">
        <v>28</v>
      </c>
    </row>
    <row r="205" spans="1:5" ht="25.5">
      <c r="A205" s="35" t="s">
        <v>55</v>
      </c>
      <c r="E205" s="39" t="s">
        <v>624</v>
      </c>
    </row>
    <row r="206" spans="1:5" ht="63.75">
      <c r="A206" s="35" t="s">
        <v>56</v>
      </c>
      <c r="E206" s="42" t="s">
        <v>683</v>
      </c>
    </row>
    <row r="207" spans="1:5" ht="12.75">
      <c r="A207" t="s">
        <v>57</v>
      </c>
      <c r="E207" s="39" t="s">
        <v>5</v>
      </c>
    </row>
    <row r="208" spans="1:16" ht="25.5">
      <c r="A208" t="s">
        <v>50</v>
      </c>
      <c s="34" t="s">
        <v>509</v>
      </c>
      <c s="34" t="s">
        <v>627</v>
      </c>
      <c s="35" t="s">
        <v>628</v>
      </c>
      <c s="6" t="s">
        <v>629</v>
      </c>
      <c s="36" t="s">
        <v>201</v>
      </c>
      <c s="37">
        <v>8.698</v>
      </c>
      <c s="36">
        <v>0</v>
      </c>
      <c s="36">
        <f>ROUND(G208*H208,6)</f>
      </c>
      <c r="L208" s="38">
        <v>0</v>
      </c>
      <c s="32">
        <f>ROUND(ROUND(L208,2)*ROUND(G208,3),2)</f>
      </c>
      <c s="36" t="s">
        <v>316</v>
      </c>
      <c>
        <f>(M208*21)/100</f>
      </c>
      <c t="s">
        <v>28</v>
      </c>
    </row>
    <row r="209" spans="1:5" ht="25.5">
      <c r="A209" s="35" t="s">
        <v>55</v>
      </c>
      <c r="E209" s="39" t="s">
        <v>630</v>
      </c>
    </row>
    <row r="210" spans="1:5" ht="38.25">
      <c r="A210" s="35" t="s">
        <v>56</v>
      </c>
      <c r="E210" s="40" t="s">
        <v>684</v>
      </c>
    </row>
    <row r="211" spans="1:5" ht="12.75">
      <c r="A211" t="s">
        <v>57</v>
      </c>
      <c r="E211" s="39" t="s">
        <v>5</v>
      </c>
    </row>
    <row r="212" spans="1:16" ht="25.5">
      <c r="A212" t="s">
        <v>50</v>
      </c>
      <c s="34" t="s">
        <v>512</v>
      </c>
      <c s="34" t="s">
        <v>633</v>
      </c>
      <c s="35" t="s">
        <v>634</v>
      </c>
      <c s="6" t="s">
        <v>635</v>
      </c>
      <c s="36" t="s">
        <v>201</v>
      </c>
      <c s="37">
        <v>86.98</v>
      </c>
      <c s="36">
        <v>0</v>
      </c>
      <c s="36">
        <f>ROUND(G212*H212,6)</f>
      </c>
      <c r="L212" s="38">
        <v>0</v>
      </c>
      <c s="32">
        <f>ROUND(ROUND(L212,2)*ROUND(G212,3),2)</f>
      </c>
      <c s="36" t="s">
        <v>316</v>
      </c>
      <c>
        <f>(M212*21)/100</f>
      </c>
      <c t="s">
        <v>28</v>
      </c>
    </row>
    <row r="213" spans="1:5" ht="25.5">
      <c r="A213" s="35" t="s">
        <v>55</v>
      </c>
      <c r="E213" s="39" t="s">
        <v>636</v>
      </c>
    </row>
    <row r="214" spans="1:5" ht="38.25">
      <c r="A214" s="35" t="s">
        <v>56</v>
      </c>
      <c r="E214" s="40" t="s">
        <v>685</v>
      </c>
    </row>
    <row r="215" spans="1:5" ht="12.75">
      <c r="A215" t="s">
        <v>57</v>
      </c>
      <c r="E2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COUNTIFS(L8:L368,"=0",A8:A368,"P")+COUNTIFS(L8:L368,"",A8:A368,"P")+SUM(Q8:Q368)</f>
      </c>
    </row>
    <row r="8" spans="1:13" ht="12.75">
      <c r="A8" t="s">
        <v>45</v>
      </c>
      <c r="C8" s="28" t="s">
        <v>690</v>
      </c>
      <c r="E8" s="30" t="s">
        <v>689</v>
      </c>
      <c r="J8" s="29">
        <f>0+J9+J38+J47+J60+J137+J170+J227+J316+J321+J326+J339</f>
      </c>
      <c s="29">
        <f>0+K9+K38+K47+K60+K137+K170+K227+K316+K321+K326+K339</f>
      </c>
      <c s="29">
        <f>0+L9+L38+L47+L60+L137+L170+L227+L316+L321+L326+L339</f>
      </c>
      <c s="29">
        <f>0+M9+M38+M47+M60+M137+M170+M227+M316+M321+M326+M339</f>
      </c>
    </row>
    <row r="9" spans="1:13" ht="12.75">
      <c r="A9" t="s">
        <v>47</v>
      </c>
      <c r="C9" s="31" t="s">
        <v>48</v>
      </c>
      <c r="E9" s="33" t="s">
        <v>49</v>
      </c>
      <c r="J9" s="32">
        <f>0</f>
      </c>
      <c s="32">
        <f>0</f>
      </c>
      <c s="32">
        <f>0+L10+L14+L18+L22+L26+L30+L34</f>
      </c>
      <c s="32">
        <f>0+M10+M14+M18+M22+M26+M30+M34</f>
      </c>
    </row>
    <row r="10" spans="1:16" ht="25.5">
      <c r="A10" t="s">
        <v>50</v>
      </c>
      <c s="34" t="s">
        <v>48</v>
      </c>
      <c s="34" t="s">
        <v>691</v>
      </c>
      <c s="35" t="s">
        <v>5</v>
      </c>
      <c s="6" t="s">
        <v>692</v>
      </c>
      <c s="36" t="s">
        <v>70</v>
      </c>
      <c s="37">
        <v>28.8</v>
      </c>
      <c s="36">
        <v>9E-05</v>
      </c>
      <c s="36">
        <f>ROUND(G10*H10,6)</f>
      </c>
      <c r="L10" s="38">
        <v>0</v>
      </c>
      <c s="32">
        <f>ROUND(ROUND(L10,2)*ROUND(G10,3),2)</f>
      </c>
      <c s="36" t="s">
        <v>316</v>
      </c>
      <c>
        <f>(M10*21)/100</f>
      </c>
      <c t="s">
        <v>28</v>
      </c>
    </row>
    <row r="11" spans="1:5" ht="38.25">
      <c r="A11" s="35" t="s">
        <v>55</v>
      </c>
      <c r="E11" s="39" t="s">
        <v>693</v>
      </c>
    </row>
    <row r="12" spans="1:5" ht="89.25">
      <c r="A12" s="35" t="s">
        <v>56</v>
      </c>
      <c r="E12" s="42" t="s">
        <v>694</v>
      </c>
    </row>
    <row r="13" spans="1:5" ht="12.75">
      <c r="A13" t="s">
        <v>57</v>
      </c>
      <c r="E13" s="39" t="s">
        <v>5</v>
      </c>
    </row>
    <row r="14" spans="1:16" ht="25.5">
      <c r="A14" t="s">
        <v>50</v>
      </c>
      <c s="34" t="s">
        <v>28</v>
      </c>
      <c s="34" t="s">
        <v>695</v>
      </c>
      <c s="35" t="s">
        <v>5</v>
      </c>
      <c s="6" t="s">
        <v>696</v>
      </c>
      <c s="36" t="s">
        <v>78</v>
      </c>
      <c s="37">
        <v>200</v>
      </c>
      <c s="36">
        <v>0.0003</v>
      </c>
      <c s="36">
        <f>ROUND(G14*H14,6)</f>
      </c>
      <c r="L14" s="38">
        <v>0</v>
      </c>
      <c s="32">
        <f>ROUND(ROUND(L14,2)*ROUND(G14,3),2)</f>
      </c>
      <c s="36" t="s">
        <v>316</v>
      </c>
      <c>
        <f>(M14*21)/100</f>
      </c>
      <c t="s">
        <v>28</v>
      </c>
    </row>
    <row r="15" spans="1:5" ht="25.5">
      <c r="A15" s="35" t="s">
        <v>55</v>
      </c>
      <c r="E15" s="39" t="s">
        <v>696</v>
      </c>
    </row>
    <row r="16" spans="1:5" ht="12.75">
      <c r="A16" s="35" t="s">
        <v>56</v>
      </c>
      <c r="E16" s="40" t="s">
        <v>697</v>
      </c>
    </row>
    <row r="17" spans="1:5" ht="12.75">
      <c r="A17" t="s">
        <v>57</v>
      </c>
      <c r="E17" s="39" t="s">
        <v>5</v>
      </c>
    </row>
    <row r="18" spans="1:16" ht="25.5">
      <c r="A18" t="s">
        <v>50</v>
      </c>
      <c s="34" t="s">
        <v>26</v>
      </c>
      <c s="34" t="s">
        <v>698</v>
      </c>
      <c s="35" t="s">
        <v>5</v>
      </c>
      <c s="6" t="s">
        <v>699</v>
      </c>
      <c s="36" t="s">
        <v>78</v>
      </c>
      <c s="37">
        <v>200</v>
      </c>
      <c s="36">
        <v>0</v>
      </c>
      <c s="36">
        <f>ROUND(G18*H18,6)</f>
      </c>
      <c r="L18" s="38">
        <v>0</v>
      </c>
      <c s="32">
        <f>ROUND(ROUND(L18,2)*ROUND(G18,3),2)</f>
      </c>
      <c s="36" t="s">
        <v>316</v>
      </c>
      <c>
        <f>(M18*21)/100</f>
      </c>
      <c t="s">
        <v>28</v>
      </c>
    </row>
    <row r="19" spans="1:5" ht="25.5">
      <c r="A19" s="35" t="s">
        <v>55</v>
      </c>
      <c r="E19" s="39" t="s">
        <v>699</v>
      </c>
    </row>
    <row r="20" spans="1:5" ht="12.75">
      <c r="A20" s="35" t="s">
        <v>56</v>
      </c>
      <c r="E20" s="40" t="s">
        <v>697</v>
      </c>
    </row>
    <row r="21" spans="1:5" ht="12.75">
      <c r="A21" t="s">
        <v>57</v>
      </c>
      <c r="E21" s="39" t="s">
        <v>5</v>
      </c>
    </row>
    <row r="22" spans="1:16" ht="25.5">
      <c r="A22" t="s">
        <v>50</v>
      </c>
      <c s="34" t="s">
        <v>63</v>
      </c>
      <c s="34" t="s">
        <v>700</v>
      </c>
      <c s="35" t="s">
        <v>5</v>
      </c>
      <c s="6" t="s">
        <v>701</v>
      </c>
      <c s="36" t="s">
        <v>53</v>
      </c>
      <c s="37">
        <v>3.5</v>
      </c>
      <c s="36">
        <v>0</v>
      </c>
      <c s="36">
        <f>ROUND(G22*H22,6)</f>
      </c>
      <c r="L22" s="38">
        <v>0</v>
      </c>
      <c s="32">
        <f>ROUND(ROUND(L22,2)*ROUND(G22,3),2)</f>
      </c>
      <c s="36" t="s">
        <v>316</v>
      </c>
      <c>
        <f>(M22*21)/100</f>
      </c>
      <c t="s">
        <v>28</v>
      </c>
    </row>
    <row r="23" spans="1:5" ht="25.5">
      <c r="A23" s="35" t="s">
        <v>55</v>
      </c>
      <c r="E23" s="39" t="s">
        <v>701</v>
      </c>
    </row>
    <row r="24" spans="1:5" ht="89.25">
      <c r="A24" s="35" t="s">
        <v>56</v>
      </c>
      <c r="E24" s="42" t="s">
        <v>702</v>
      </c>
    </row>
    <row r="25" spans="1:5" ht="12.75">
      <c r="A25" t="s">
        <v>57</v>
      </c>
      <c r="E25" s="39" t="s">
        <v>5</v>
      </c>
    </row>
    <row r="26" spans="1:16" ht="25.5">
      <c r="A26" t="s">
        <v>50</v>
      </c>
      <c s="34" t="s">
        <v>66</v>
      </c>
      <c s="34" t="s">
        <v>703</v>
      </c>
      <c s="35" t="s">
        <v>5</v>
      </c>
      <c s="6" t="s">
        <v>704</v>
      </c>
      <c s="36" t="s">
        <v>53</v>
      </c>
      <c s="37">
        <v>17.2</v>
      </c>
      <c s="36">
        <v>0</v>
      </c>
      <c s="36">
        <f>ROUND(G26*H26,6)</f>
      </c>
      <c r="L26" s="38">
        <v>0</v>
      </c>
      <c s="32">
        <f>ROUND(ROUND(L26,2)*ROUND(G26,3),2)</f>
      </c>
      <c s="36" t="s">
        <v>316</v>
      </c>
      <c>
        <f>(M26*21)/100</f>
      </c>
      <c t="s">
        <v>28</v>
      </c>
    </row>
    <row r="27" spans="1:5" ht="25.5">
      <c r="A27" s="35" t="s">
        <v>55</v>
      </c>
      <c r="E27" s="39" t="s">
        <v>704</v>
      </c>
    </row>
    <row r="28" spans="1:5" ht="51">
      <c r="A28" s="35" t="s">
        <v>56</v>
      </c>
      <c r="E28" s="42" t="s">
        <v>705</v>
      </c>
    </row>
    <row r="29" spans="1:5" ht="12.75">
      <c r="A29" t="s">
        <v>57</v>
      </c>
      <c r="E29" s="39" t="s">
        <v>5</v>
      </c>
    </row>
    <row r="30" spans="1:16" ht="25.5">
      <c r="A30" t="s">
        <v>50</v>
      </c>
      <c s="34" t="s">
        <v>27</v>
      </c>
      <c s="34" t="s">
        <v>706</v>
      </c>
      <c s="35" t="s">
        <v>5</v>
      </c>
      <c s="6" t="s">
        <v>707</v>
      </c>
      <c s="36" t="s">
        <v>53</v>
      </c>
      <c s="37">
        <v>214.5</v>
      </c>
      <c s="36">
        <v>0</v>
      </c>
      <c s="36">
        <f>ROUND(G30*H30,6)</f>
      </c>
      <c r="L30" s="38">
        <v>0</v>
      </c>
      <c s="32">
        <f>ROUND(ROUND(L30,2)*ROUND(G30,3),2)</f>
      </c>
      <c s="36" t="s">
        <v>316</v>
      </c>
      <c>
        <f>(M30*21)/100</f>
      </c>
      <c t="s">
        <v>28</v>
      </c>
    </row>
    <row r="31" spans="1:5" ht="25.5">
      <c r="A31" s="35" t="s">
        <v>55</v>
      </c>
      <c r="E31" s="39" t="s">
        <v>707</v>
      </c>
    </row>
    <row r="32" spans="1:5" ht="89.25">
      <c r="A32" s="35" t="s">
        <v>56</v>
      </c>
      <c r="E32" s="42" t="s">
        <v>708</v>
      </c>
    </row>
    <row r="33" spans="1:5" ht="12.75">
      <c r="A33" t="s">
        <v>57</v>
      </c>
      <c r="E33" s="39" t="s">
        <v>5</v>
      </c>
    </row>
    <row r="34" spans="1:16" ht="25.5">
      <c r="A34" t="s">
        <v>50</v>
      </c>
      <c s="34" t="s">
        <v>75</v>
      </c>
      <c s="34" t="s">
        <v>709</v>
      </c>
      <c s="35" t="s">
        <v>5</v>
      </c>
      <c s="6" t="s">
        <v>710</v>
      </c>
      <c s="36" t="s">
        <v>53</v>
      </c>
      <c s="37">
        <v>507.76</v>
      </c>
      <c s="36">
        <v>0</v>
      </c>
      <c s="36">
        <f>ROUND(G34*H34,6)</f>
      </c>
      <c r="L34" s="38">
        <v>0</v>
      </c>
      <c s="32">
        <f>ROUND(ROUND(L34,2)*ROUND(G34,3),2)</f>
      </c>
      <c s="36" t="s">
        <v>316</v>
      </c>
      <c>
        <f>(M34*21)/100</f>
      </c>
      <c t="s">
        <v>28</v>
      </c>
    </row>
    <row r="35" spans="1:5" ht="25.5">
      <c r="A35" s="35" t="s">
        <v>55</v>
      </c>
      <c r="E35" s="39" t="s">
        <v>710</v>
      </c>
    </row>
    <row r="36" spans="1:5" ht="51">
      <c r="A36" s="35" t="s">
        <v>56</v>
      </c>
      <c r="E36" s="42" t="s">
        <v>711</v>
      </c>
    </row>
    <row r="37" spans="1:5" ht="12.75">
      <c r="A37" t="s">
        <v>57</v>
      </c>
      <c r="E37" s="39" t="s">
        <v>5</v>
      </c>
    </row>
    <row r="38" spans="1:13" ht="12.75">
      <c r="A38" t="s">
        <v>47</v>
      </c>
      <c r="C38" s="31" t="s">
        <v>115</v>
      </c>
      <c r="E38" s="33" t="s">
        <v>712</v>
      </c>
      <c r="J38" s="32">
        <f>0</f>
      </c>
      <c s="32">
        <f>0</f>
      </c>
      <c s="32">
        <f>0+L39+L43</f>
      </c>
      <c s="32">
        <f>0+M39+M43</f>
      </c>
    </row>
    <row r="39" spans="1:16" ht="25.5">
      <c r="A39" t="s">
        <v>50</v>
      </c>
      <c s="34" t="s">
        <v>82</v>
      </c>
      <c s="34" t="s">
        <v>654</v>
      </c>
      <c s="35" t="s">
        <v>5</v>
      </c>
      <c s="6" t="s">
        <v>427</v>
      </c>
      <c s="36" t="s">
        <v>53</v>
      </c>
      <c s="37">
        <v>742.96</v>
      </c>
      <c s="36">
        <v>0</v>
      </c>
      <c s="36">
        <f>ROUND(G39*H39,6)</f>
      </c>
      <c r="L39" s="38">
        <v>0</v>
      </c>
      <c s="32">
        <f>ROUND(ROUND(L39,2)*ROUND(G39,3),2)</f>
      </c>
      <c s="36" t="s">
        <v>316</v>
      </c>
      <c>
        <f>(M39*21)/100</f>
      </c>
      <c t="s">
        <v>28</v>
      </c>
    </row>
    <row r="40" spans="1:5" ht="25.5">
      <c r="A40" s="35" t="s">
        <v>55</v>
      </c>
      <c r="E40" s="39" t="s">
        <v>427</v>
      </c>
    </row>
    <row r="41" spans="1:5" ht="25.5">
      <c r="A41" s="35" t="s">
        <v>56</v>
      </c>
      <c r="E41" s="40" t="s">
        <v>713</v>
      </c>
    </row>
    <row r="42" spans="1:5" ht="12.75">
      <c r="A42" t="s">
        <v>57</v>
      </c>
      <c r="E42" s="39" t="s">
        <v>5</v>
      </c>
    </row>
    <row r="43" spans="1:16" ht="25.5">
      <c r="A43" t="s">
        <v>50</v>
      </c>
      <c s="34" t="s">
        <v>92</v>
      </c>
      <c s="34" t="s">
        <v>714</v>
      </c>
      <c s="35" t="s">
        <v>5</v>
      </c>
      <c s="6" t="s">
        <v>715</v>
      </c>
      <c s="36" t="s">
        <v>70</v>
      </c>
      <c s="37">
        <v>1970</v>
      </c>
      <c s="36">
        <v>0</v>
      </c>
      <c s="36">
        <f>ROUND(G43*H43,6)</f>
      </c>
      <c r="L43" s="38">
        <v>0</v>
      </c>
      <c s="32">
        <f>ROUND(ROUND(L43,2)*ROUND(G43,3),2)</f>
      </c>
      <c s="36" t="s">
        <v>316</v>
      </c>
      <c>
        <f>(M43*21)/100</f>
      </c>
      <c t="s">
        <v>28</v>
      </c>
    </row>
    <row r="44" spans="1:5" ht="25.5">
      <c r="A44" s="35" t="s">
        <v>55</v>
      </c>
      <c r="E44" s="39" t="s">
        <v>715</v>
      </c>
    </row>
    <row r="45" spans="1:5" ht="242.25">
      <c r="A45" s="35" t="s">
        <v>56</v>
      </c>
      <c r="E45" s="42" t="s">
        <v>716</v>
      </c>
    </row>
    <row r="46" spans="1:5" ht="12.75">
      <c r="A46" t="s">
        <v>57</v>
      </c>
      <c r="E46" s="39" t="s">
        <v>5</v>
      </c>
    </row>
    <row r="47" spans="1:13" ht="12.75">
      <c r="A47" t="s">
        <v>47</v>
      </c>
      <c r="C47" s="31" t="s">
        <v>28</v>
      </c>
      <c r="E47" s="33" t="s">
        <v>717</v>
      </c>
      <c r="J47" s="32">
        <f>0</f>
      </c>
      <c s="32">
        <f>0</f>
      </c>
      <c s="32">
        <f>0+L48+L52+L56</f>
      </c>
      <c s="32">
        <f>0+M48+M52+M56</f>
      </c>
    </row>
    <row r="48" spans="1:16" ht="25.5">
      <c r="A48" t="s">
        <v>50</v>
      </c>
      <c s="34" t="s">
        <v>95</v>
      </c>
      <c s="34" t="s">
        <v>718</v>
      </c>
      <c s="35" t="s">
        <v>5</v>
      </c>
      <c s="6" t="s">
        <v>719</v>
      </c>
      <c s="36" t="s">
        <v>70</v>
      </c>
      <c s="37">
        <v>157.142</v>
      </c>
      <c s="36">
        <v>0.00017</v>
      </c>
      <c s="36">
        <f>ROUND(G48*H48,6)</f>
      </c>
      <c r="L48" s="38">
        <v>0</v>
      </c>
      <c s="32">
        <f>ROUND(ROUND(L48,2)*ROUND(G48,3),2)</f>
      </c>
      <c s="36" t="s">
        <v>316</v>
      </c>
      <c>
        <f>(M48*21)/100</f>
      </c>
      <c t="s">
        <v>28</v>
      </c>
    </row>
    <row r="49" spans="1:5" ht="25.5">
      <c r="A49" s="35" t="s">
        <v>55</v>
      </c>
      <c r="E49" s="39" t="s">
        <v>719</v>
      </c>
    </row>
    <row r="50" spans="1:5" ht="25.5">
      <c r="A50" s="35" t="s">
        <v>56</v>
      </c>
      <c r="E50" s="40" t="s">
        <v>720</v>
      </c>
    </row>
    <row r="51" spans="1:5" ht="12.75">
      <c r="A51" t="s">
        <v>57</v>
      </c>
      <c r="E51" s="39" t="s">
        <v>5</v>
      </c>
    </row>
    <row r="52" spans="1:16" ht="12.75">
      <c r="A52" t="s">
        <v>50</v>
      </c>
      <c s="34" t="s">
        <v>101</v>
      </c>
      <c s="34" t="s">
        <v>721</v>
      </c>
      <c s="35" t="s">
        <v>5</v>
      </c>
      <c s="6" t="s">
        <v>722</v>
      </c>
      <c s="36" t="s">
        <v>70</v>
      </c>
      <c s="37">
        <v>186.135</v>
      </c>
      <c s="36">
        <v>0.0003</v>
      </c>
      <c s="36">
        <f>ROUND(G52*H52,6)</f>
      </c>
      <c r="L52" s="38">
        <v>0</v>
      </c>
      <c s="32">
        <f>ROUND(ROUND(L52,2)*ROUND(G52,3),2)</f>
      </c>
      <c s="36" t="s">
        <v>316</v>
      </c>
      <c>
        <f>(M52*21)/100</f>
      </c>
      <c t="s">
        <v>28</v>
      </c>
    </row>
    <row r="53" spans="1:5" ht="12.75">
      <c r="A53" s="35" t="s">
        <v>55</v>
      </c>
      <c r="E53" s="39" t="s">
        <v>722</v>
      </c>
    </row>
    <row r="54" spans="1:5" ht="12.75">
      <c r="A54" s="35" t="s">
        <v>56</v>
      </c>
      <c r="E54" s="40" t="s">
        <v>723</v>
      </c>
    </row>
    <row r="55" spans="1:5" ht="12.75">
      <c r="A55" t="s">
        <v>57</v>
      </c>
      <c r="E55" s="39" t="s">
        <v>5</v>
      </c>
    </row>
    <row r="56" spans="1:16" ht="38.25">
      <c r="A56" t="s">
        <v>50</v>
      </c>
      <c s="34" t="s">
        <v>104</v>
      </c>
      <c s="34" t="s">
        <v>724</v>
      </c>
      <c s="35" t="s">
        <v>5</v>
      </c>
      <c s="6" t="s">
        <v>725</v>
      </c>
      <c s="36" t="s">
        <v>78</v>
      </c>
      <c s="37">
        <v>250</v>
      </c>
      <c s="36">
        <v>0.27378</v>
      </c>
      <c s="36">
        <f>ROUND(G56*H56,6)</f>
      </c>
      <c r="L56" s="38">
        <v>0</v>
      </c>
      <c s="32">
        <f>ROUND(ROUND(L56,2)*ROUND(G56,3),2)</f>
      </c>
      <c s="36" t="s">
        <v>316</v>
      </c>
      <c>
        <f>(M56*21)/100</f>
      </c>
      <c t="s">
        <v>28</v>
      </c>
    </row>
    <row r="57" spans="1:5" ht="38.25">
      <c r="A57" s="35" t="s">
        <v>55</v>
      </c>
      <c r="E57" s="39" t="s">
        <v>726</v>
      </c>
    </row>
    <row r="58" spans="1:5" ht="38.25">
      <c r="A58" s="35" t="s">
        <v>56</v>
      </c>
      <c r="E58" s="40" t="s">
        <v>727</v>
      </c>
    </row>
    <row r="59" spans="1:5" ht="12.75">
      <c r="A59" t="s">
        <v>57</v>
      </c>
      <c r="E59" s="39" t="s">
        <v>5</v>
      </c>
    </row>
    <row r="60" spans="1:13" ht="12.75">
      <c r="A60" t="s">
        <v>47</v>
      </c>
      <c r="C60" s="31" t="s">
        <v>66</v>
      </c>
      <c r="E60" s="33" t="s">
        <v>455</v>
      </c>
      <c r="J60" s="32">
        <f>0</f>
      </c>
      <c s="32">
        <f>0</f>
      </c>
      <c s="32">
        <f>0+L61+L65+L69+L73+L77+L81+L85+L89+L93+L97+L101+L105+L109+L113+L117+L121+L125+L129+L133</f>
      </c>
      <c s="32">
        <f>0+M61+M65+M69+M73+M77+M81+M85+M89+M93+M97+M101+M105+M109+M113+M117+M121+M125+M129+M133</f>
      </c>
    </row>
    <row r="61" spans="1:16" ht="25.5">
      <c r="A61" t="s">
        <v>50</v>
      </c>
      <c s="34" t="s">
        <v>109</v>
      </c>
      <c s="34" t="s">
        <v>728</v>
      </c>
      <c s="35" t="s">
        <v>5</v>
      </c>
      <c s="6" t="s">
        <v>729</v>
      </c>
      <c s="36" t="s">
        <v>70</v>
      </c>
      <c s="37">
        <v>2308</v>
      </c>
      <c s="36">
        <v>0.297</v>
      </c>
      <c s="36">
        <f>ROUND(G61*H61,6)</f>
      </c>
      <c r="L61" s="38">
        <v>0</v>
      </c>
      <c s="32">
        <f>ROUND(ROUND(L61,2)*ROUND(G61,3),2)</f>
      </c>
      <c s="36" t="s">
        <v>316</v>
      </c>
      <c>
        <f>(M61*21)/100</f>
      </c>
      <c t="s">
        <v>28</v>
      </c>
    </row>
    <row r="62" spans="1:5" ht="25.5">
      <c r="A62" s="35" t="s">
        <v>55</v>
      </c>
      <c r="E62" s="39" t="s">
        <v>729</v>
      </c>
    </row>
    <row r="63" spans="1:5" ht="76.5">
      <c r="A63" s="35" t="s">
        <v>56</v>
      </c>
      <c r="E63" s="42" t="s">
        <v>730</v>
      </c>
    </row>
    <row r="64" spans="1:5" ht="12.75">
      <c r="A64" t="s">
        <v>57</v>
      </c>
      <c r="E64" s="39" t="s">
        <v>5</v>
      </c>
    </row>
    <row r="65" spans="1:16" ht="25.5">
      <c r="A65" t="s">
        <v>50</v>
      </c>
      <c s="34" t="s">
        <v>112</v>
      </c>
      <c s="34" t="s">
        <v>731</v>
      </c>
      <c s="35" t="s">
        <v>5</v>
      </c>
      <c s="6" t="s">
        <v>732</v>
      </c>
      <c s="36" t="s">
        <v>70</v>
      </c>
      <c s="37">
        <v>15</v>
      </c>
      <c s="36">
        <v>0.396</v>
      </c>
      <c s="36">
        <f>ROUND(G65*H65,6)</f>
      </c>
      <c r="L65" s="38">
        <v>0</v>
      </c>
      <c s="32">
        <f>ROUND(ROUND(L65,2)*ROUND(G65,3),2)</f>
      </c>
      <c s="36" t="s">
        <v>316</v>
      </c>
      <c>
        <f>(M65*21)/100</f>
      </c>
      <c t="s">
        <v>28</v>
      </c>
    </row>
    <row r="66" spans="1:5" ht="25.5">
      <c r="A66" s="35" t="s">
        <v>55</v>
      </c>
      <c r="E66" s="39" t="s">
        <v>732</v>
      </c>
    </row>
    <row r="67" spans="1:5" ht="76.5">
      <c r="A67" s="35" t="s">
        <v>56</v>
      </c>
      <c r="E67" s="40" t="s">
        <v>733</v>
      </c>
    </row>
    <row r="68" spans="1:5" ht="12.75">
      <c r="A68" t="s">
        <v>57</v>
      </c>
      <c r="E68" s="39" t="s">
        <v>5</v>
      </c>
    </row>
    <row r="69" spans="1:16" ht="25.5">
      <c r="A69" t="s">
        <v>50</v>
      </c>
      <c s="34" t="s">
        <v>115</v>
      </c>
      <c s="34" t="s">
        <v>734</v>
      </c>
      <c s="35" t="s">
        <v>5</v>
      </c>
      <c s="6" t="s">
        <v>735</v>
      </c>
      <c s="36" t="s">
        <v>70</v>
      </c>
      <c s="37">
        <v>801</v>
      </c>
      <c s="36">
        <v>0.396</v>
      </c>
      <c s="36">
        <f>ROUND(G69*H69,6)</f>
      </c>
      <c r="L69" s="38">
        <v>0</v>
      </c>
      <c s="32">
        <f>ROUND(ROUND(L69,2)*ROUND(G69,3),2)</f>
      </c>
      <c s="36" t="s">
        <v>316</v>
      </c>
      <c>
        <f>(M69*21)/100</f>
      </c>
      <c t="s">
        <v>28</v>
      </c>
    </row>
    <row r="70" spans="1:5" ht="25.5">
      <c r="A70" s="35" t="s">
        <v>55</v>
      </c>
      <c r="E70" s="39" t="s">
        <v>735</v>
      </c>
    </row>
    <row r="71" spans="1:5" ht="127.5">
      <c r="A71" s="35" t="s">
        <v>56</v>
      </c>
      <c r="E71" s="42" t="s">
        <v>736</v>
      </c>
    </row>
    <row r="72" spans="1:5" ht="12.75">
      <c r="A72" t="s">
        <v>57</v>
      </c>
      <c r="E72" s="39" t="s">
        <v>5</v>
      </c>
    </row>
    <row r="73" spans="1:16" ht="25.5">
      <c r="A73" t="s">
        <v>50</v>
      </c>
      <c s="34" t="s">
        <v>118</v>
      </c>
      <c s="34" t="s">
        <v>737</v>
      </c>
      <c s="35" t="s">
        <v>5</v>
      </c>
      <c s="6" t="s">
        <v>738</v>
      </c>
      <c s="36" t="s">
        <v>70</v>
      </c>
      <c s="37">
        <v>10</v>
      </c>
      <c s="36">
        <v>0.13</v>
      </c>
      <c s="36">
        <f>ROUND(G73*H73,6)</f>
      </c>
      <c r="L73" s="38">
        <v>0</v>
      </c>
      <c s="32">
        <f>ROUND(ROUND(L73,2)*ROUND(G73,3),2)</f>
      </c>
      <c s="36" t="s">
        <v>316</v>
      </c>
      <c>
        <f>(M73*21)/100</f>
      </c>
      <c t="s">
        <v>28</v>
      </c>
    </row>
    <row r="74" spans="1:5" ht="25.5">
      <c r="A74" s="35" t="s">
        <v>55</v>
      </c>
      <c r="E74" s="39" t="s">
        <v>738</v>
      </c>
    </row>
    <row r="75" spans="1:5" ht="38.25">
      <c r="A75" s="35" t="s">
        <v>56</v>
      </c>
      <c r="E75" s="42" t="s">
        <v>739</v>
      </c>
    </row>
    <row r="76" spans="1:5" ht="12.75">
      <c r="A76" t="s">
        <v>57</v>
      </c>
      <c r="E76" s="39" t="s">
        <v>5</v>
      </c>
    </row>
    <row r="77" spans="1:16" ht="25.5">
      <c r="A77" t="s">
        <v>50</v>
      </c>
      <c s="34" t="s">
        <v>121</v>
      </c>
      <c s="34" t="s">
        <v>740</v>
      </c>
      <c s="35" t="s">
        <v>5</v>
      </c>
      <c s="6" t="s">
        <v>741</v>
      </c>
      <c s="36" t="s">
        <v>70</v>
      </c>
      <c s="37">
        <v>96</v>
      </c>
      <c s="36">
        <v>0.00601</v>
      </c>
      <c s="36">
        <f>ROUND(G77*H77,6)</f>
      </c>
      <c r="L77" s="38">
        <v>0</v>
      </c>
      <c s="32">
        <f>ROUND(ROUND(L77,2)*ROUND(G77,3),2)</f>
      </c>
      <c s="36" t="s">
        <v>316</v>
      </c>
      <c>
        <f>(M77*21)/100</f>
      </c>
      <c t="s">
        <v>28</v>
      </c>
    </row>
    <row r="78" spans="1:5" ht="25.5">
      <c r="A78" s="35" t="s">
        <v>55</v>
      </c>
      <c r="E78" s="39" t="s">
        <v>741</v>
      </c>
    </row>
    <row r="79" spans="1:5" ht="89.25">
      <c r="A79" s="35" t="s">
        <v>56</v>
      </c>
      <c r="E79" s="42" t="s">
        <v>742</v>
      </c>
    </row>
    <row r="80" spans="1:5" ht="12.75">
      <c r="A80" t="s">
        <v>57</v>
      </c>
      <c r="E80" s="39" t="s">
        <v>5</v>
      </c>
    </row>
    <row r="81" spans="1:16" ht="25.5">
      <c r="A81" t="s">
        <v>50</v>
      </c>
      <c s="34" t="s">
        <v>124</v>
      </c>
      <c s="34" t="s">
        <v>743</v>
      </c>
      <c s="35" t="s">
        <v>5</v>
      </c>
      <c s="6" t="s">
        <v>744</v>
      </c>
      <c s="36" t="s">
        <v>70</v>
      </c>
      <c s="37">
        <v>86</v>
      </c>
      <c s="36">
        <v>0.00031</v>
      </c>
      <c s="36">
        <f>ROUND(G81*H81,6)</f>
      </c>
      <c r="L81" s="38">
        <v>0</v>
      </c>
      <c s="32">
        <f>ROUND(ROUND(L81,2)*ROUND(G81,3),2)</f>
      </c>
      <c s="36" t="s">
        <v>316</v>
      </c>
      <c>
        <f>(M81*21)/100</f>
      </c>
      <c t="s">
        <v>28</v>
      </c>
    </row>
    <row r="82" spans="1:5" ht="25.5">
      <c r="A82" s="35" t="s">
        <v>55</v>
      </c>
      <c r="E82" s="39" t="s">
        <v>744</v>
      </c>
    </row>
    <row r="83" spans="1:5" ht="38.25">
      <c r="A83" s="35" t="s">
        <v>56</v>
      </c>
      <c r="E83" s="42" t="s">
        <v>745</v>
      </c>
    </row>
    <row r="84" spans="1:5" ht="12.75">
      <c r="A84" t="s">
        <v>57</v>
      </c>
      <c r="E84" s="39" t="s">
        <v>5</v>
      </c>
    </row>
    <row r="85" spans="1:16" ht="25.5">
      <c r="A85" t="s">
        <v>50</v>
      </c>
      <c s="34" t="s">
        <v>127</v>
      </c>
      <c s="34" t="s">
        <v>746</v>
      </c>
      <c s="35" t="s">
        <v>5</v>
      </c>
      <c s="6" t="s">
        <v>747</v>
      </c>
      <c s="36" t="s">
        <v>70</v>
      </c>
      <c s="37">
        <v>10</v>
      </c>
      <c s="36">
        <v>0.10373</v>
      </c>
      <c s="36">
        <f>ROUND(G85*H85,6)</f>
      </c>
      <c r="L85" s="38">
        <v>0</v>
      </c>
      <c s="32">
        <f>ROUND(ROUND(L85,2)*ROUND(G85,3),2)</f>
      </c>
      <c s="36" t="s">
        <v>316</v>
      </c>
      <c>
        <f>(M85*21)/100</f>
      </c>
      <c t="s">
        <v>28</v>
      </c>
    </row>
    <row r="86" spans="1:5" ht="25.5">
      <c r="A86" s="35" t="s">
        <v>55</v>
      </c>
      <c r="E86" s="39" t="s">
        <v>747</v>
      </c>
    </row>
    <row r="87" spans="1:5" ht="38.25">
      <c r="A87" s="35" t="s">
        <v>56</v>
      </c>
      <c r="E87" s="42" t="s">
        <v>739</v>
      </c>
    </row>
    <row r="88" spans="1:5" ht="12.75">
      <c r="A88" t="s">
        <v>57</v>
      </c>
      <c r="E88" s="39" t="s">
        <v>5</v>
      </c>
    </row>
    <row r="89" spans="1:16" ht="25.5">
      <c r="A89" t="s">
        <v>50</v>
      </c>
      <c s="34" t="s">
        <v>130</v>
      </c>
      <c s="34" t="s">
        <v>748</v>
      </c>
      <c s="35" t="s">
        <v>5</v>
      </c>
      <c s="6" t="s">
        <v>749</v>
      </c>
      <c s="36" t="s">
        <v>70</v>
      </c>
      <c s="37">
        <v>86</v>
      </c>
      <c s="36">
        <v>0.10373</v>
      </c>
      <c s="36">
        <f>ROUND(G89*H89,6)</f>
      </c>
      <c r="L89" s="38">
        <v>0</v>
      </c>
      <c s="32">
        <f>ROUND(ROUND(L89,2)*ROUND(G89,3),2)</f>
      </c>
      <c s="36" t="s">
        <v>316</v>
      </c>
      <c>
        <f>(M89*21)/100</f>
      </c>
      <c t="s">
        <v>28</v>
      </c>
    </row>
    <row r="90" spans="1:5" ht="25.5">
      <c r="A90" s="35" t="s">
        <v>55</v>
      </c>
      <c r="E90" s="39" t="s">
        <v>749</v>
      </c>
    </row>
    <row r="91" spans="1:5" ht="38.25">
      <c r="A91" s="35" t="s">
        <v>56</v>
      </c>
      <c r="E91" s="42" t="s">
        <v>745</v>
      </c>
    </row>
    <row r="92" spans="1:5" ht="12.75">
      <c r="A92" t="s">
        <v>57</v>
      </c>
      <c r="E92" s="39" t="s">
        <v>5</v>
      </c>
    </row>
    <row r="93" spans="1:16" ht="25.5">
      <c r="A93" t="s">
        <v>50</v>
      </c>
      <c s="34" t="s">
        <v>135</v>
      </c>
      <c s="34" t="s">
        <v>750</v>
      </c>
      <c s="35" t="s">
        <v>5</v>
      </c>
      <c s="6" t="s">
        <v>751</v>
      </c>
      <c s="36" t="s">
        <v>70</v>
      </c>
      <c s="37">
        <v>86</v>
      </c>
      <c s="36">
        <v>0.10373</v>
      </c>
      <c s="36">
        <f>ROUND(G93*H93,6)</f>
      </c>
      <c r="L93" s="38">
        <v>0</v>
      </c>
      <c s="32">
        <f>ROUND(ROUND(L93,2)*ROUND(G93,3),2)</f>
      </c>
      <c s="36" t="s">
        <v>316</v>
      </c>
      <c>
        <f>(M93*21)/100</f>
      </c>
      <c t="s">
        <v>28</v>
      </c>
    </row>
    <row r="94" spans="1:5" ht="25.5">
      <c r="A94" s="35" t="s">
        <v>55</v>
      </c>
      <c r="E94" s="39" t="s">
        <v>751</v>
      </c>
    </row>
    <row r="95" spans="1:5" ht="38.25">
      <c r="A95" s="35" t="s">
        <v>56</v>
      </c>
      <c r="E95" s="42" t="s">
        <v>745</v>
      </c>
    </row>
    <row r="96" spans="1:5" ht="12.75">
      <c r="A96" t="s">
        <v>57</v>
      </c>
      <c r="E96" s="39" t="s">
        <v>5</v>
      </c>
    </row>
    <row r="97" spans="1:16" ht="25.5">
      <c r="A97" t="s">
        <v>50</v>
      </c>
      <c s="34" t="s">
        <v>138</v>
      </c>
      <c s="34" t="s">
        <v>752</v>
      </c>
      <c s="35" t="s">
        <v>5</v>
      </c>
      <c s="6" t="s">
        <v>753</v>
      </c>
      <c s="36" t="s">
        <v>70</v>
      </c>
      <c s="37">
        <v>1154</v>
      </c>
      <c s="36">
        <v>0.1837</v>
      </c>
      <c s="36">
        <f>ROUND(G97*H97,6)</f>
      </c>
      <c r="L97" s="38">
        <v>0</v>
      </c>
      <c s="32">
        <f>ROUND(ROUND(L97,2)*ROUND(G97,3),2)</f>
      </c>
      <c s="36" t="s">
        <v>316</v>
      </c>
      <c>
        <f>(M97*21)/100</f>
      </c>
      <c t="s">
        <v>28</v>
      </c>
    </row>
    <row r="98" spans="1:5" ht="38.25">
      <c r="A98" s="35" t="s">
        <v>55</v>
      </c>
      <c r="E98" s="39" t="s">
        <v>754</v>
      </c>
    </row>
    <row r="99" spans="1:5" ht="38.25">
      <c r="A99" s="35" t="s">
        <v>56</v>
      </c>
      <c r="E99" s="42" t="s">
        <v>755</v>
      </c>
    </row>
    <row r="100" spans="1:5" ht="12.75">
      <c r="A100" t="s">
        <v>57</v>
      </c>
      <c r="E100" s="39" t="s">
        <v>5</v>
      </c>
    </row>
    <row r="101" spans="1:16" ht="12.75">
      <c r="A101" t="s">
        <v>50</v>
      </c>
      <c s="34" t="s">
        <v>141</v>
      </c>
      <c s="34" t="s">
        <v>756</v>
      </c>
      <c s="35" t="s">
        <v>5</v>
      </c>
      <c s="6" t="s">
        <v>757</v>
      </c>
      <c s="36" t="s">
        <v>70</v>
      </c>
      <c s="37">
        <v>1177.08</v>
      </c>
      <c s="36">
        <v>0.228</v>
      </c>
      <c s="36">
        <f>ROUND(G101*H101,6)</f>
      </c>
      <c r="L101" s="38">
        <v>0</v>
      </c>
      <c s="32">
        <f>ROUND(ROUND(L101,2)*ROUND(G101,3),2)</f>
      </c>
      <c s="36" t="s">
        <v>316</v>
      </c>
      <c>
        <f>(M101*21)/100</f>
      </c>
      <c t="s">
        <v>28</v>
      </c>
    </row>
    <row r="102" spans="1:5" ht="12.75">
      <c r="A102" s="35" t="s">
        <v>55</v>
      </c>
      <c r="E102" s="39" t="s">
        <v>757</v>
      </c>
    </row>
    <row r="103" spans="1:5" ht="12.75">
      <c r="A103" s="35" t="s">
        <v>56</v>
      </c>
      <c r="E103" s="40" t="s">
        <v>758</v>
      </c>
    </row>
    <row r="104" spans="1:5" ht="12.75">
      <c r="A104" t="s">
        <v>57</v>
      </c>
      <c r="E104" s="39" t="s">
        <v>5</v>
      </c>
    </row>
    <row r="105" spans="1:16" ht="25.5">
      <c r="A105" t="s">
        <v>50</v>
      </c>
      <c s="34" t="s">
        <v>144</v>
      </c>
      <c s="34" t="s">
        <v>759</v>
      </c>
      <c s="35" t="s">
        <v>5</v>
      </c>
      <c s="6" t="s">
        <v>760</v>
      </c>
      <c s="36" t="s">
        <v>70</v>
      </c>
      <c s="37">
        <v>5</v>
      </c>
      <c s="36">
        <v>0.08922</v>
      </c>
      <c s="36">
        <f>ROUND(G105*H105,6)</f>
      </c>
      <c r="L105" s="38">
        <v>0</v>
      </c>
      <c s="32">
        <f>ROUND(ROUND(L105,2)*ROUND(G105,3),2)</f>
      </c>
      <c s="36" t="s">
        <v>316</v>
      </c>
      <c>
        <f>(M105*21)/100</f>
      </c>
      <c t="s">
        <v>28</v>
      </c>
    </row>
    <row r="106" spans="1:5" ht="51">
      <c r="A106" s="35" t="s">
        <v>55</v>
      </c>
      <c r="E106" s="39" t="s">
        <v>761</v>
      </c>
    </row>
    <row r="107" spans="1:5" ht="25.5">
      <c r="A107" s="35" t="s">
        <v>56</v>
      </c>
      <c r="E107" s="40" t="s">
        <v>762</v>
      </c>
    </row>
    <row r="108" spans="1:5" ht="12.75">
      <c r="A108" t="s">
        <v>57</v>
      </c>
      <c r="E108" s="39" t="s">
        <v>5</v>
      </c>
    </row>
    <row r="109" spans="1:16" ht="12.75">
      <c r="A109" t="s">
        <v>50</v>
      </c>
      <c s="34" t="s">
        <v>149</v>
      </c>
      <c s="34" t="s">
        <v>763</v>
      </c>
      <c s="35" t="s">
        <v>5</v>
      </c>
      <c s="6" t="s">
        <v>764</v>
      </c>
      <c s="36" t="s">
        <v>70</v>
      </c>
      <c s="37">
        <v>5.15</v>
      </c>
      <c s="36">
        <v>0.131</v>
      </c>
      <c s="36">
        <f>ROUND(G109*H109,6)</f>
      </c>
      <c r="L109" s="38">
        <v>0</v>
      </c>
      <c s="32">
        <f>ROUND(ROUND(L109,2)*ROUND(G109,3),2)</f>
      </c>
      <c s="36" t="s">
        <v>316</v>
      </c>
      <c>
        <f>(M109*21)/100</f>
      </c>
      <c t="s">
        <v>28</v>
      </c>
    </row>
    <row r="110" spans="1:5" ht="12.75">
      <c r="A110" s="35" t="s">
        <v>55</v>
      </c>
      <c r="E110" s="39" t="s">
        <v>764</v>
      </c>
    </row>
    <row r="111" spans="1:5" ht="12.75">
      <c r="A111" s="35" t="s">
        <v>56</v>
      </c>
      <c r="E111" s="40" t="s">
        <v>765</v>
      </c>
    </row>
    <row r="112" spans="1:5" ht="12.75">
      <c r="A112" t="s">
        <v>57</v>
      </c>
      <c r="E112" s="39" t="s">
        <v>5</v>
      </c>
    </row>
    <row r="113" spans="1:16" ht="25.5">
      <c r="A113" t="s">
        <v>50</v>
      </c>
      <c s="34" t="s">
        <v>152</v>
      </c>
      <c s="34" t="s">
        <v>766</v>
      </c>
      <c s="35" t="s">
        <v>5</v>
      </c>
      <c s="6" t="s">
        <v>760</v>
      </c>
      <c s="36" t="s">
        <v>70</v>
      </c>
      <c s="37">
        <v>715</v>
      </c>
      <c s="36">
        <v>0.08922</v>
      </c>
      <c s="36">
        <f>ROUND(G113*H113,6)</f>
      </c>
      <c r="L113" s="38">
        <v>0</v>
      </c>
      <c s="32">
        <f>ROUND(ROUND(L113,2)*ROUND(G113,3),2)</f>
      </c>
      <c s="36" t="s">
        <v>316</v>
      </c>
      <c>
        <f>(M113*21)/100</f>
      </c>
      <c t="s">
        <v>28</v>
      </c>
    </row>
    <row r="114" spans="1:5" ht="51">
      <c r="A114" s="35" t="s">
        <v>55</v>
      </c>
      <c r="E114" s="39" t="s">
        <v>767</v>
      </c>
    </row>
    <row r="115" spans="1:5" ht="89.25">
      <c r="A115" s="35" t="s">
        <v>56</v>
      </c>
      <c r="E115" s="42" t="s">
        <v>768</v>
      </c>
    </row>
    <row r="116" spans="1:5" ht="12.75">
      <c r="A116" t="s">
        <v>57</v>
      </c>
      <c r="E116" s="39" t="s">
        <v>5</v>
      </c>
    </row>
    <row r="117" spans="1:16" ht="12.75">
      <c r="A117" t="s">
        <v>50</v>
      </c>
      <c s="34" t="s">
        <v>156</v>
      </c>
      <c s="34" t="s">
        <v>769</v>
      </c>
      <c s="35" t="s">
        <v>5</v>
      </c>
      <c s="6" t="s">
        <v>770</v>
      </c>
      <c s="36" t="s">
        <v>70</v>
      </c>
      <c s="37">
        <v>722.15</v>
      </c>
      <c s="36">
        <v>0.12</v>
      </c>
      <c s="36">
        <f>ROUND(G117*H117,6)</f>
      </c>
      <c r="L117" s="38">
        <v>0</v>
      </c>
      <c s="32">
        <f>ROUND(ROUND(L117,2)*ROUND(G117,3),2)</f>
      </c>
      <c s="36" t="s">
        <v>316</v>
      </c>
      <c>
        <f>(M117*21)/100</f>
      </c>
      <c t="s">
        <v>28</v>
      </c>
    </row>
    <row r="118" spans="1:5" ht="12.75">
      <c r="A118" s="35" t="s">
        <v>55</v>
      </c>
      <c r="E118" s="39" t="s">
        <v>770</v>
      </c>
    </row>
    <row r="119" spans="1:5" ht="12.75">
      <c r="A119" s="35" t="s">
        <v>56</v>
      </c>
      <c r="E119" s="40" t="s">
        <v>771</v>
      </c>
    </row>
    <row r="120" spans="1:5" ht="12.75">
      <c r="A120" t="s">
        <v>57</v>
      </c>
      <c r="E120" s="39" t="s">
        <v>5</v>
      </c>
    </row>
    <row r="121" spans="1:16" ht="25.5">
      <c r="A121" t="s">
        <v>50</v>
      </c>
      <c s="34" t="s">
        <v>159</v>
      </c>
      <c s="34" t="s">
        <v>772</v>
      </c>
      <c s="35" t="s">
        <v>5</v>
      </c>
      <c s="6" t="s">
        <v>760</v>
      </c>
      <c s="36" t="s">
        <v>70</v>
      </c>
      <c s="37">
        <v>1</v>
      </c>
      <c s="36">
        <v>0.09062</v>
      </c>
      <c s="36">
        <f>ROUND(G121*H121,6)</f>
      </c>
      <c r="L121" s="38">
        <v>0</v>
      </c>
      <c s="32">
        <f>ROUND(ROUND(L121,2)*ROUND(G121,3),2)</f>
      </c>
      <c s="36" t="s">
        <v>316</v>
      </c>
      <c>
        <f>(M121*21)/100</f>
      </c>
      <c t="s">
        <v>28</v>
      </c>
    </row>
    <row r="122" spans="1:5" ht="51">
      <c r="A122" s="35" t="s">
        <v>55</v>
      </c>
      <c r="E122" s="39" t="s">
        <v>773</v>
      </c>
    </row>
    <row r="123" spans="1:5" ht="12.75">
      <c r="A123" s="35" t="s">
        <v>56</v>
      </c>
      <c r="E123" s="40" t="s">
        <v>222</v>
      </c>
    </row>
    <row r="124" spans="1:5" ht="12.75">
      <c r="A124" t="s">
        <v>57</v>
      </c>
      <c r="E124" s="39" t="s">
        <v>5</v>
      </c>
    </row>
    <row r="125" spans="1:16" ht="12.75">
      <c r="A125" t="s">
        <v>50</v>
      </c>
      <c s="34" t="s">
        <v>162</v>
      </c>
      <c s="34" t="s">
        <v>774</v>
      </c>
      <c s="35" t="s">
        <v>5</v>
      </c>
      <c s="6" t="s">
        <v>775</v>
      </c>
      <c s="36" t="s">
        <v>70</v>
      </c>
      <c s="37">
        <v>1.03</v>
      </c>
      <c s="36">
        <v>0.175</v>
      </c>
      <c s="36">
        <f>ROUND(G125*H125,6)</f>
      </c>
      <c r="L125" s="38">
        <v>0</v>
      </c>
      <c s="32">
        <f>ROUND(ROUND(L125,2)*ROUND(G125,3),2)</f>
      </c>
      <c s="36" t="s">
        <v>316</v>
      </c>
      <c>
        <f>(M125*21)/100</f>
      </c>
      <c t="s">
        <v>28</v>
      </c>
    </row>
    <row r="126" spans="1:5" ht="12.75">
      <c r="A126" s="35" t="s">
        <v>55</v>
      </c>
      <c r="E126" s="39" t="s">
        <v>775</v>
      </c>
    </row>
    <row r="127" spans="1:5" ht="12.75">
      <c r="A127" s="35" t="s">
        <v>56</v>
      </c>
      <c r="E127" s="40" t="s">
        <v>776</v>
      </c>
    </row>
    <row r="128" spans="1:5" ht="12.75">
      <c r="A128" t="s">
        <v>57</v>
      </c>
      <c r="E128" s="39" t="s">
        <v>5</v>
      </c>
    </row>
    <row r="129" spans="1:16" ht="38.25">
      <c r="A129" t="s">
        <v>50</v>
      </c>
      <c s="34" t="s">
        <v>165</v>
      </c>
      <c s="34" t="s">
        <v>777</v>
      </c>
      <c s="35" t="s">
        <v>5</v>
      </c>
      <c s="6" t="s">
        <v>778</v>
      </c>
      <c s="36" t="s">
        <v>70</v>
      </c>
      <c s="37">
        <v>1</v>
      </c>
      <c s="36">
        <v>0.101</v>
      </c>
      <c s="36">
        <f>ROUND(G129*H129,6)</f>
      </c>
      <c r="L129" s="38">
        <v>0</v>
      </c>
      <c s="32">
        <f>ROUND(ROUND(L129,2)*ROUND(G129,3),2)</f>
      </c>
      <c s="36" t="s">
        <v>316</v>
      </c>
      <c>
        <f>(M129*21)/100</f>
      </c>
      <c t="s">
        <v>28</v>
      </c>
    </row>
    <row r="130" spans="1:5" ht="51">
      <c r="A130" s="35" t="s">
        <v>55</v>
      </c>
      <c r="E130" s="39" t="s">
        <v>779</v>
      </c>
    </row>
    <row r="131" spans="1:5" ht="12.75">
      <c r="A131" s="35" t="s">
        <v>56</v>
      </c>
      <c r="E131" s="40" t="s">
        <v>222</v>
      </c>
    </row>
    <row r="132" spans="1:5" ht="12.75">
      <c r="A132" t="s">
        <v>57</v>
      </c>
      <c r="E132" s="39" t="s">
        <v>5</v>
      </c>
    </row>
    <row r="133" spans="1:16" ht="12.75">
      <c r="A133" t="s">
        <v>50</v>
      </c>
      <c s="34" t="s">
        <v>169</v>
      </c>
      <c s="34" t="s">
        <v>780</v>
      </c>
      <c s="35" t="s">
        <v>5</v>
      </c>
      <c s="6" t="s">
        <v>781</v>
      </c>
      <c s="36" t="s">
        <v>70</v>
      </c>
      <c s="37">
        <v>33.606</v>
      </c>
      <c s="36">
        <v>0.131</v>
      </c>
      <c s="36">
        <f>ROUND(G133*H133,6)</f>
      </c>
      <c r="L133" s="38">
        <v>0</v>
      </c>
      <c s="32">
        <f>ROUND(ROUND(L133,2)*ROUND(G133,3),2)</f>
      </c>
      <c s="36" t="s">
        <v>316</v>
      </c>
      <c>
        <f>(M133*21)/100</f>
      </c>
      <c t="s">
        <v>28</v>
      </c>
    </row>
    <row r="134" spans="1:5" ht="12.75">
      <c r="A134" s="35" t="s">
        <v>55</v>
      </c>
      <c r="E134" s="39" t="s">
        <v>781</v>
      </c>
    </row>
    <row r="135" spans="1:5" ht="12.75">
      <c r="A135" s="35" t="s">
        <v>56</v>
      </c>
      <c r="E135" s="40" t="s">
        <v>782</v>
      </c>
    </row>
    <row r="136" spans="1:5" ht="12.75">
      <c r="A136" t="s">
        <v>57</v>
      </c>
      <c r="E136" s="39" t="s">
        <v>5</v>
      </c>
    </row>
    <row r="137" spans="1:13" ht="12.75">
      <c r="A137" t="s">
        <v>47</v>
      </c>
      <c r="C137" s="31" t="s">
        <v>312</v>
      </c>
      <c r="E137" s="33" t="s">
        <v>313</v>
      </c>
      <c r="J137" s="32">
        <f>0</f>
      </c>
      <c s="32">
        <f>0</f>
      </c>
      <c s="32">
        <f>0+L138+L142+L146+L150+L154+L158+L162+L166</f>
      </c>
      <c s="32">
        <f>0+M138+M142+M146+M150+M154+M158+M162+M166</f>
      </c>
    </row>
    <row r="138" spans="1:16" ht="25.5">
      <c r="A138" t="s">
        <v>50</v>
      </c>
      <c s="34" t="s">
        <v>565</v>
      </c>
      <c s="34" t="s">
        <v>783</v>
      </c>
      <c s="35" t="s">
        <v>5</v>
      </c>
      <c s="6" t="s">
        <v>784</v>
      </c>
      <c s="36" t="s">
        <v>78</v>
      </c>
      <c s="37">
        <v>83</v>
      </c>
      <c s="36">
        <v>0</v>
      </c>
      <c s="36">
        <f>ROUND(G138*H138,6)</f>
      </c>
      <c r="L138" s="38">
        <v>0</v>
      </c>
      <c s="32">
        <f>ROUND(ROUND(L138,2)*ROUND(G138,3),2)</f>
      </c>
      <c s="36" t="s">
        <v>98</v>
      </c>
      <c>
        <f>(M138*21)/100</f>
      </c>
      <c t="s">
        <v>28</v>
      </c>
    </row>
    <row r="139" spans="1:5" ht="25.5">
      <c r="A139" s="35" t="s">
        <v>55</v>
      </c>
      <c r="E139" s="39" t="s">
        <v>784</v>
      </c>
    </row>
    <row r="140" spans="1:5" ht="63.75">
      <c r="A140" s="35" t="s">
        <v>56</v>
      </c>
      <c r="E140" s="40" t="s">
        <v>785</v>
      </c>
    </row>
    <row r="141" spans="1:5" ht="12.75">
      <c r="A141" t="s">
        <v>57</v>
      </c>
      <c r="E141" s="39" t="s">
        <v>5</v>
      </c>
    </row>
    <row r="142" spans="1:16" ht="25.5">
      <c r="A142" t="s">
        <v>50</v>
      </c>
      <c s="34" t="s">
        <v>568</v>
      </c>
      <c s="34" t="s">
        <v>786</v>
      </c>
      <c s="35" t="s">
        <v>5</v>
      </c>
      <c s="6" t="s">
        <v>787</v>
      </c>
      <c s="36" t="s">
        <v>78</v>
      </c>
      <c s="37">
        <v>121</v>
      </c>
      <c s="36">
        <v>0</v>
      </c>
      <c s="36">
        <f>ROUND(G142*H142,6)</f>
      </c>
      <c r="L142" s="38">
        <v>0</v>
      </c>
      <c s="32">
        <f>ROUND(ROUND(L142,2)*ROUND(G142,3),2)</f>
      </c>
      <c s="36" t="s">
        <v>98</v>
      </c>
      <c>
        <f>(M142*21)/100</f>
      </c>
      <c t="s">
        <v>28</v>
      </c>
    </row>
    <row r="143" spans="1:5" ht="25.5">
      <c r="A143" s="35" t="s">
        <v>55</v>
      </c>
      <c r="E143" s="39" t="s">
        <v>787</v>
      </c>
    </row>
    <row r="144" spans="1:5" ht="38.25">
      <c r="A144" s="35" t="s">
        <v>56</v>
      </c>
      <c r="E144" s="40" t="s">
        <v>788</v>
      </c>
    </row>
    <row r="145" spans="1:5" ht="12.75">
      <c r="A145" t="s">
        <v>57</v>
      </c>
      <c r="E145" s="39" t="s">
        <v>5</v>
      </c>
    </row>
    <row r="146" spans="1:16" ht="25.5">
      <c r="A146" t="s">
        <v>50</v>
      </c>
      <c s="34" t="s">
        <v>571</v>
      </c>
      <c s="34" t="s">
        <v>789</v>
      </c>
      <c s="35" t="s">
        <v>5</v>
      </c>
      <c s="6" t="s">
        <v>790</v>
      </c>
      <c s="36" t="s">
        <v>257</v>
      </c>
      <c s="37">
        <v>2</v>
      </c>
      <c s="36">
        <v>0</v>
      </c>
      <c s="36">
        <f>ROUND(G146*H146,6)</f>
      </c>
      <c r="L146" s="38">
        <v>0</v>
      </c>
      <c s="32">
        <f>ROUND(ROUND(L146,2)*ROUND(G146,3),2)</f>
      </c>
      <c s="36" t="s">
        <v>98</v>
      </c>
      <c>
        <f>(M146*21)/100</f>
      </c>
      <c t="s">
        <v>28</v>
      </c>
    </row>
    <row r="147" spans="1:5" ht="25.5">
      <c r="A147" s="35" t="s">
        <v>55</v>
      </c>
      <c r="E147" s="39" t="s">
        <v>790</v>
      </c>
    </row>
    <row r="148" spans="1:5" ht="25.5">
      <c r="A148" s="35" t="s">
        <v>56</v>
      </c>
      <c r="E148" s="40" t="s">
        <v>791</v>
      </c>
    </row>
    <row r="149" spans="1:5" ht="12.75">
      <c r="A149" t="s">
        <v>57</v>
      </c>
      <c r="E149" s="39" t="s">
        <v>5</v>
      </c>
    </row>
    <row r="150" spans="1:16" ht="25.5">
      <c r="A150" t="s">
        <v>50</v>
      </c>
      <c s="34" t="s">
        <v>574</v>
      </c>
      <c s="34" t="s">
        <v>792</v>
      </c>
      <c s="35" t="s">
        <v>5</v>
      </c>
      <c s="6" t="s">
        <v>793</v>
      </c>
      <c s="36" t="s">
        <v>257</v>
      </c>
      <c s="37">
        <v>2</v>
      </c>
      <c s="36">
        <v>0</v>
      </c>
      <c s="36">
        <f>ROUND(G150*H150,6)</f>
      </c>
      <c r="L150" s="38">
        <v>0</v>
      </c>
      <c s="32">
        <f>ROUND(ROUND(L150,2)*ROUND(G150,3),2)</f>
      </c>
      <c s="36" t="s">
        <v>98</v>
      </c>
      <c>
        <f>(M150*21)/100</f>
      </c>
      <c t="s">
        <v>28</v>
      </c>
    </row>
    <row r="151" spans="1:5" ht="25.5">
      <c r="A151" s="35" t="s">
        <v>55</v>
      </c>
      <c r="E151" s="39" t="s">
        <v>793</v>
      </c>
    </row>
    <row r="152" spans="1:5" ht="25.5">
      <c r="A152" s="35" t="s">
        <v>56</v>
      </c>
      <c r="E152" s="40" t="s">
        <v>791</v>
      </c>
    </row>
    <row r="153" spans="1:5" ht="12.75">
      <c r="A153" t="s">
        <v>57</v>
      </c>
      <c r="E153" s="39" t="s">
        <v>5</v>
      </c>
    </row>
    <row r="154" spans="1:16" ht="25.5">
      <c r="A154" t="s">
        <v>50</v>
      </c>
      <c s="34" t="s">
        <v>577</v>
      </c>
      <c s="34" t="s">
        <v>794</v>
      </c>
      <c s="35" t="s">
        <v>5</v>
      </c>
      <c s="6" t="s">
        <v>795</v>
      </c>
      <c s="36" t="s">
        <v>257</v>
      </c>
      <c s="37">
        <v>1</v>
      </c>
      <c s="36">
        <v>0</v>
      </c>
      <c s="36">
        <f>ROUND(G154*H154,6)</f>
      </c>
      <c r="L154" s="38">
        <v>0</v>
      </c>
      <c s="32">
        <f>ROUND(ROUND(L154,2)*ROUND(G154,3),2)</f>
      </c>
      <c s="36" t="s">
        <v>98</v>
      </c>
      <c>
        <f>(M154*21)/100</f>
      </c>
      <c t="s">
        <v>28</v>
      </c>
    </row>
    <row r="155" spans="1:5" ht="25.5">
      <c r="A155" s="35" t="s">
        <v>55</v>
      </c>
      <c r="E155" s="39" t="s">
        <v>795</v>
      </c>
    </row>
    <row r="156" spans="1:5" ht="12.75">
      <c r="A156" s="35" t="s">
        <v>56</v>
      </c>
      <c r="E156" s="40" t="s">
        <v>222</v>
      </c>
    </row>
    <row r="157" spans="1:5" ht="12.75">
      <c r="A157" t="s">
        <v>57</v>
      </c>
      <c r="E157" s="39" t="s">
        <v>5</v>
      </c>
    </row>
    <row r="158" spans="1:16" ht="12.75">
      <c r="A158" t="s">
        <v>50</v>
      </c>
      <c s="34" t="s">
        <v>580</v>
      </c>
      <c s="34" t="s">
        <v>796</v>
      </c>
      <c s="35" t="s">
        <v>5</v>
      </c>
      <c s="6" t="s">
        <v>797</v>
      </c>
      <c s="36" t="s">
        <v>257</v>
      </c>
      <c s="37">
        <v>6</v>
      </c>
      <c s="36">
        <v>0</v>
      </c>
      <c s="36">
        <f>ROUND(G158*H158,6)</f>
      </c>
      <c r="L158" s="38">
        <v>0</v>
      </c>
      <c s="32">
        <f>ROUND(ROUND(L158,2)*ROUND(G158,3),2)</f>
      </c>
      <c s="36" t="s">
        <v>98</v>
      </c>
      <c>
        <f>(M158*21)/100</f>
      </c>
      <c t="s">
        <v>28</v>
      </c>
    </row>
    <row r="159" spans="1:5" ht="12.75">
      <c r="A159" s="35" t="s">
        <v>55</v>
      </c>
      <c r="E159" s="39" t="s">
        <v>797</v>
      </c>
    </row>
    <row r="160" spans="1:5" ht="25.5">
      <c r="A160" s="35" t="s">
        <v>56</v>
      </c>
      <c r="E160" s="40" t="s">
        <v>798</v>
      </c>
    </row>
    <row r="161" spans="1:5" ht="12.75">
      <c r="A161" t="s">
        <v>57</v>
      </c>
      <c r="E161" s="39" t="s">
        <v>5</v>
      </c>
    </row>
    <row r="162" spans="1:16" ht="12.75">
      <c r="A162" t="s">
        <v>50</v>
      </c>
      <c s="34" t="s">
        <v>583</v>
      </c>
      <c s="34" t="s">
        <v>799</v>
      </c>
      <c s="35" t="s">
        <v>5</v>
      </c>
      <c s="6" t="s">
        <v>800</v>
      </c>
      <c s="36" t="s">
        <v>257</v>
      </c>
      <c s="37">
        <v>1</v>
      </c>
      <c s="36">
        <v>0</v>
      </c>
      <c s="36">
        <f>ROUND(G162*H162,6)</f>
      </c>
      <c r="L162" s="38">
        <v>0</v>
      </c>
      <c s="32">
        <f>ROUND(ROUND(L162,2)*ROUND(G162,3),2)</f>
      </c>
      <c s="36" t="s">
        <v>98</v>
      </c>
      <c>
        <f>(M162*21)/100</f>
      </c>
      <c t="s">
        <v>28</v>
      </c>
    </row>
    <row r="163" spans="1:5" ht="12.75">
      <c r="A163" s="35" t="s">
        <v>55</v>
      </c>
      <c r="E163" s="39" t="s">
        <v>800</v>
      </c>
    </row>
    <row r="164" spans="1:5" ht="12.75">
      <c r="A164" s="35" t="s">
        <v>56</v>
      </c>
      <c r="E164" s="40" t="s">
        <v>222</v>
      </c>
    </row>
    <row r="165" spans="1:5" ht="12.75">
      <c r="A165" t="s">
        <v>57</v>
      </c>
      <c r="E165" s="39" t="s">
        <v>5</v>
      </c>
    </row>
    <row r="166" spans="1:16" ht="25.5">
      <c r="A166" t="s">
        <v>50</v>
      </c>
      <c s="34" t="s">
        <v>587</v>
      </c>
      <c s="34" t="s">
        <v>801</v>
      </c>
      <c s="35" t="s">
        <v>5</v>
      </c>
      <c s="6" t="s">
        <v>802</v>
      </c>
      <c s="36" t="s">
        <v>257</v>
      </c>
      <c s="37">
        <v>1</v>
      </c>
      <c s="36">
        <v>0</v>
      </c>
      <c s="36">
        <f>ROUND(G166*H166,6)</f>
      </c>
      <c r="L166" s="38">
        <v>0</v>
      </c>
      <c s="32">
        <f>ROUND(ROUND(L166,2)*ROUND(G166,3),2)</f>
      </c>
      <c s="36" t="s">
        <v>98</v>
      </c>
      <c>
        <f>(M166*21)/100</f>
      </c>
      <c t="s">
        <v>28</v>
      </c>
    </row>
    <row r="167" spans="1:5" ht="25.5">
      <c r="A167" s="35" t="s">
        <v>55</v>
      </c>
      <c r="E167" s="39" t="s">
        <v>802</v>
      </c>
    </row>
    <row r="168" spans="1:5" ht="12.75">
      <c r="A168" s="35" t="s">
        <v>56</v>
      </c>
      <c r="E168" s="40" t="s">
        <v>222</v>
      </c>
    </row>
    <row r="169" spans="1:5" ht="12.75">
      <c r="A169" t="s">
        <v>57</v>
      </c>
      <c r="E169" s="39" t="s">
        <v>5</v>
      </c>
    </row>
    <row r="170" spans="1:13" ht="12.75">
      <c r="A170" t="s">
        <v>47</v>
      </c>
      <c r="C170" s="31" t="s">
        <v>79</v>
      </c>
      <c r="E170" s="33" t="s">
        <v>462</v>
      </c>
      <c r="J170" s="32">
        <f>0</f>
      </c>
      <c s="32">
        <f>0</f>
      </c>
      <c s="32">
        <f>0+L171+L175+L179+L183+L187+L191+L195+L199+L203+L207+L211+L215+L219+L223</f>
      </c>
      <c s="32">
        <f>0+M171+M175+M179+M183+M187+M191+M195+M199+M203+M207+M211+M215+M219+M223</f>
      </c>
    </row>
    <row r="171" spans="1:16" ht="25.5">
      <c r="A171" t="s">
        <v>50</v>
      </c>
      <c s="34" t="s">
        <v>172</v>
      </c>
      <c s="34" t="s">
        <v>803</v>
      </c>
      <c s="35" t="s">
        <v>5</v>
      </c>
      <c s="6" t="s">
        <v>804</v>
      </c>
      <c s="36" t="s">
        <v>78</v>
      </c>
      <c s="37">
        <v>25</v>
      </c>
      <c s="36">
        <v>0.00279</v>
      </c>
      <c s="36">
        <f>ROUND(G171*H171,6)</f>
      </c>
      <c r="L171" s="38">
        <v>0</v>
      </c>
      <c s="32">
        <f>ROUND(ROUND(L171,2)*ROUND(G171,3),2)</f>
      </c>
      <c s="36" t="s">
        <v>316</v>
      </c>
      <c>
        <f>(M171*21)/100</f>
      </c>
      <c t="s">
        <v>28</v>
      </c>
    </row>
    <row r="172" spans="1:5" ht="25.5">
      <c r="A172" s="35" t="s">
        <v>55</v>
      </c>
      <c r="E172" s="39" t="s">
        <v>804</v>
      </c>
    </row>
    <row r="173" spans="1:5" ht="25.5">
      <c r="A173" s="35" t="s">
        <v>56</v>
      </c>
      <c r="E173" s="40" t="s">
        <v>805</v>
      </c>
    </row>
    <row r="174" spans="1:5" ht="12.75">
      <c r="A174" t="s">
        <v>57</v>
      </c>
      <c r="E174" s="39" t="s">
        <v>5</v>
      </c>
    </row>
    <row r="175" spans="1:16" ht="25.5">
      <c r="A175" t="s">
        <v>50</v>
      </c>
      <c s="34" t="s">
        <v>175</v>
      </c>
      <c s="34" t="s">
        <v>806</v>
      </c>
      <c s="35" t="s">
        <v>5</v>
      </c>
      <c s="6" t="s">
        <v>807</v>
      </c>
      <c s="36" t="s">
        <v>85</v>
      </c>
      <c s="37">
        <v>1</v>
      </c>
      <c s="36">
        <v>0.06405</v>
      </c>
      <c s="36">
        <f>ROUND(G175*H175,6)</f>
      </c>
      <c r="L175" s="38">
        <v>0</v>
      </c>
      <c s="32">
        <f>ROUND(ROUND(L175,2)*ROUND(G175,3),2)</f>
      </c>
      <c s="36" t="s">
        <v>316</v>
      </c>
      <c>
        <f>(M175*21)/100</f>
      </c>
      <c t="s">
        <v>28</v>
      </c>
    </row>
    <row r="176" spans="1:5" ht="25.5">
      <c r="A176" s="35" t="s">
        <v>55</v>
      </c>
      <c r="E176" s="39" t="s">
        <v>807</v>
      </c>
    </row>
    <row r="177" spans="1:5" ht="12.75">
      <c r="A177" s="35" t="s">
        <v>56</v>
      </c>
      <c r="E177" s="40" t="s">
        <v>222</v>
      </c>
    </row>
    <row r="178" spans="1:5" ht="12.75">
      <c r="A178" t="s">
        <v>57</v>
      </c>
      <c r="E178" s="39" t="s">
        <v>5</v>
      </c>
    </row>
    <row r="179" spans="1:16" ht="25.5">
      <c r="A179" t="s">
        <v>50</v>
      </c>
      <c s="34" t="s">
        <v>180</v>
      </c>
      <c s="34" t="s">
        <v>808</v>
      </c>
      <c s="35" t="s">
        <v>5</v>
      </c>
      <c s="6" t="s">
        <v>809</v>
      </c>
      <c s="36" t="s">
        <v>85</v>
      </c>
      <c s="37">
        <v>1</v>
      </c>
      <c s="36">
        <v>0.00598</v>
      </c>
      <c s="36">
        <f>ROUND(G179*H179,6)</f>
      </c>
      <c r="L179" s="38">
        <v>0</v>
      </c>
      <c s="32">
        <f>ROUND(ROUND(L179,2)*ROUND(G179,3),2)</f>
      </c>
      <c s="36" t="s">
        <v>316</v>
      </c>
      <c>
        <f>(M179*21)/100</f>
      </c>
      <c t="s">
        <v>28</v>
      </c>
    </row>
    <row r="180" spans="1:5" ht="25.5">
      <c r="A180" s="35" t="s">
        <v>55</v>
      </c>
      <c r="E180" s="39" t="s">
        <v>809</v>
      </c>
    </row>
    <row r="181" spans="1:5" ht="12.75">
      <c r="A181" s="35" t="s">
        <v>56</v>
      </c>
      <c r="E181" s="40" t="s">
        <v>222</v>
      </c>
    </row>
    <row r="182" spans="1:5" ht="12.75">
      <c r="A182" t="s">
        <v>57</v>
      </c>
      <c r="E182" s="39" t="s">
        <v>5</v>
      </c>
    </row>
    <row r="183" spans="1:16" ht="25.5">
      <c r="A183" t="s">
        <v>50</v>
      </c>
      <c s="34" t="s">
        <v>183</v>
      </c>
      <c s="34" t="s">
        <v>810</v>
      </c>
      <c s="35" t="s">
        <v>5</v>
      </c>
      <c s="6" t="s">
        <v>811</v>
      </c>
      <c s="36" t="s">
        <v>85</v>
      </c>
      <c s="37">
        <v>1</v>
      </c>
      <c s="36">
        <v>0</v>
      </c>
      <c s="36">
        <f>ROUND(G183*H183,6)</f>
      </c>
      <c r="L183" s="38">
        <v>0</v>
      </c>
      <c s="32">
        <f>ROUND(ROUND(L183,2)*ROUND(G183,3),2)</f>
      </c>
      <c s="36" t="s">
        <v>316</v>
      </c>
      <c>
        <f>(M183*21)/100</f>
      </c>
      <c t="s">
        <v>28</v>
      </c>
    </row>
    <row r="184" spans="1:5" ht="25.5">
      <c r="A184" s="35" t="s">
        <v>55</v>
      </c>
      <c r="E184" s="39" t="s">
        <v>811</v>
      </c>
    </row>
    <row r="185" spans="1:5" ht="12.75">
      <c r="A185" s="35" t="s">
        <v>56</v>
      </c>
      <c r="E185" s="40" t="s">
        <v>222</v>
      </c>
    </row>
    <row r="186" spans="1:5" ht="12.75">
      <c r="A186" t="s">
        <v>57</v>
      </c>
      <c r="E186" s="39" t="s">
        <v>5</v>
      </c>
    </row>
    <row r="187" spans="1:16" ht="25.5">
      <c r="A187" t="s">
        <v>50</v>
      </c>
      <c s="34" t="s">
        <v>186</v>
      </c>
      <c s="34" t="s">
        <v>812</v>
      </c>
      <c s="35" t="s">
        <v>5</v>
      </c>
      <c s="6" t="s">
        <v>813</v>
      </c>
      <c s="36" t="s">
        <v>85</v>
      </c>
      <c s="37">
        <v>1</v>
      </c>
      <c s="36">
        <v>0.00194</v>
      </c>
      <c s="36">
        <f>ROUND(G187*H187,6)</f>
      </c>
      <c r="L187" s="38">
        <v>0</v>
      </c>
      <c s="32">
        <f>ROUND(ROUND(L187,2)*ROUND(G187,3),2)</f>
      </c>
      <c s="36" t="s">
        <v>316</v>
      </c>
      <c>
        <f>(M187*21)/100</f>
      </c>
      <c t="s">
        <v>28</v>
      </c>
    </row>
    <row r="188" spans="1:5" ht="25.5">
      <c r="A188" s="35" t="s">
        <v>55</v>
      </c>
      <c r="E188" s="39" t="s">
        <v>813</v>
      </c>
    </row>
    <row r="189" spans="1:5" ht="12.75">
      <c r="A189" s="35" t="s">
        <v>56</v>
      </c>
      <c r="E189" s="40" t="s">
        <v>222</v>
      </c>
    </row>
    <row r="190" spans="1:5" ht="12.75">
      <c r="A190" t="s">
        <v>57</v>
      </c>
      <c r="E190" s="39" t="s">
        <v>5</v>
      </c>
    </row>
    <row r="191" spans="1:16" ht="12.75">
      <c r="A191" t="s">
        <v>50</v>
      </c>
      <c s="34" t="s">
        <v>189</v>
      </c>
      <c s="34" t="s">
        <v>814</v>
      </c>
      <c s="35" t="s">
        <v>5</v>
      </c>
      <c s="6" t="s">
        <v>815</v>
      </c>
      <c s="36" t="s">
        <v>85</v>
      </c>
      <c s="37">
        <v>1</v>
      </c>
      <c s="36">
        <v>0.3409</v>
      </c>
      <c s="36">
        <f>ROUND(G191*H191,6)</f>
      </c>
      <c r="L191" s="38">
        <v>0</v>
      </c>
      <c s="32">
        <f>ROUND(ROUND(L191,2)*ROUND(G191,3),2)</f>
      </c>
      <c s="36" t="s">
        <v>816</v>
      </c>
      <c>
        <f>(M191*21)/100</f>
      </c>
      <c t="s">
        <v>28</v>
      </c>
    </row>
    <row r="192" spans="1:5" ht="12.75">
      <c r="A192" s="35" t="s">
        <v>55</v>
      </c>
      <c r="E192" s="39" t="s">
        <v>815</v>
      </c>
    </row>
    <row r="193" spans="1:5" ht="12.75">
      <c r="A193" s="35" t="s">
        <v>56</v>
      </c>
      <c r="E193" s="40" t="s">
        <v>222</v>
      </c>
    </row>
    <row r="194" spans="1:5" ht="12.75">
      <c r="A194" t="s">
        <v>57</v>
      </c>
      <c r="E194" s="39" t="s">
        <v>5</v>
      </c>
    </row>
    <row r="195" spans="1:16" ht="12.75">
      <c r="A195" t="s">
        <v>50</v>
      </c>
      <c s="34" t="s">
        <v>474</v>
      </c>
      <c s="34" t="s">
        <v>817</v>
      </c>
      <c s="35" t="s">
        <v>5</v>
      </c>
      <c s="6" t="s">
        <v>818</v>
      </c>
      <c s="36" t="s">
        <v>85</v>
      </c>
      <c s="37">
        <v>1</v>
      </c>
      <c s="36">
        <v>0.097</v>
      </c>
      <c s="36">
        <f>ROUND(G195*H195,6)</f>
      </c>
      <c r="L195" s="38">
        <v>0</v>
      </c>
      <c s="32">
        <f>ROUND(ROUND(L195,2)*ROUND(G195,3),2)</f>
      </c>
      <c s="36" t="s">
        <v>316</v>
      </c>
      <c>
        <f>(M195*21)/100</f>
      </c>
      <c t="s">
        <v>28</v>
      </c>
    </row>
    <row r="196" spans="1:5" ht="12.75">
      <c r="A196" s="35" t="s">
        <v>55</v>
      </c>
      <c r="E196" s="39" t="s">
        <v>818</v>
      </c>
    </row>
    <row r="197" spans="1:5" ht="12.75">
      <c r="A197" s="35" t="s">
        <v>56</v>
      </c>
      <c r="E197" s="40" t="s">
        <v>222</v>
      </c>
    </row>
    <row r="198" spans="1:5" ht="12.75">
      <c r="A198" t="s">
        <v>57</v>
      </c>
      <c r="E198" s="39" t="s">
        <v>5</v>
      </c>
    </row>
    <row r="199" spans="1:16" ht="12.75">
      <c r="A199" t="s">
        <v>50</v>
      </c>
      <c s="34" t="s">
        <v>192</v>
      </c>
      <c s="34" t="s">
        <v>819</v>
      </c>
      <c s="35" t="s">
        <v>5</v>
      </c>
      <c s="6" t="s">
        <v>820</v>
      </c>
      <c s="36" t="s">
        <v>85</v>
      </c>
      <c s="37">
        <v>1</v>
      </c>
      <c s="36">
        <v>0.06</v>
      </c>
      <c s="36">
        <f>ROUND(G199*H199,6)</f>
      </c>
      <c r="L199" s="38">
        <v>0</v>
      </c>
      <c s="32">
        <f>ROUND(ROUND(L199,2)*ROUND(G199,3),2)</f>
      </c>
      <c s="36" t="s">
        <v>316</v>
      </c>
      <c>
        <f>(M199*21)/100</f>
      </c>
      <c t="s">
        <v>28</v>
      </c>
    </row>
    <row r="200" spans="1:5" ht="12.75">
      <c r="A200" s="35" t="s">
        <v>55</v>
      </c>
      <c r="E200" s="39" t="s">
        <v>820</v>
      </c>
    </row>
    <row r="201" spans="1:5" ht="12.75">
      <c r="A201" s="35" t="s">
        <v>56</v>
      </c>
      <c r="E201" s="40" t="s">
        <v>222</v>
      </c>
    </row>
    <row r="202" spans="1:5" ht="12.75">
      <c r="A202" t="s">
        <v>57</v>
      </c>
      <c r="E202" s="39" t="s">
        <v>5</v>
      </c>
    </row>
    <row r="203" spans="1:16" ht="25.5">
      <c r="A203" t="s">
        <v>50</v>
      </c>
      <c s="34" t="s">
        <v>197</v>
      </c>
      <c s="34" t="s">
        <v>821</v>
      </c>
      <c s="35" t="s">
        <v>5</v>
      </c>
      <c s="6" t="s">
        <v>822</v>
      </c>
      <c s="36" t="s">
        <v>85</v>
      </c>
      <c s="37">
        <v>1</v>
      </c>
      <c s="36">
        <v>0.087</v>
      </c>
      <c s="36">
        <f>ROUND(G203*H203,6)</f>
      </c>
      <c r="L203" s="38">
        <v>0</v>
      </c>
      <c s="32">
        <f>ROUND(ROUND(L203,2)*ROUND(G203,3),2)</f>
      </c>
      <c s="36" t="s">
        <v>316</v>
      </c>
      <c>
        <f>(M203*21)/100</f>
      </c>
      <c t="s">
        <v>28</v>
      </c>
    </row>
    <row r="204" spans="1:5" ht="25.5">
      <c r="A204" s="35" t="s">
        <v>55</v>
      </c>
      <c r="E204" s="39" t="s">
        <v>822</v>
      </c>
    </row>
    <row r="205" spans="1:5" ht="12.75">
      <c r="A205" s="35" t="s">
        <v>56</v>
      </c>
      <c r="E205" s="40" t="s">
        <v>222</v>
      </c>
    </row>
    <row r="206" spans="1:5" ht="12.75">
      <c r="A206" t="s">
        <v>57</v>
      </c>
      <c r="E206" s="39" t="s">
        <v>5</v>
      </c>
    </row>
    <row r="207" spans="1:16" ht="12.75">
      <c r="A207" t="s">
        <v>50</v>
      </c>
      <c s="34" t="s">
        <v>203</v>
      </c>
      <c s="34" t="s">
        <v>823</v>
      </c>
      <c s="35" t="s">
        <v>5</v>
      </c>
      <c s="6" t="s">
        <v>824</v>
      </c>
      <c s="36" t="s">
        <v>85</v>
      </c>
      <c s="37">
        <v>1</v>
      </c>
      <c s="36">
        <v>0.103</v>
      </c>
      <c s="36">
        <f>ROUND(G207*H207,6)</f>
      </c>
      <c r="L207" s="38">
        <v>0</v>
      </c>
      <c s="32">
        <f>ROUND(ROUND(L207,2)*ROUND(G207,3),2)</f>
      </c>
      <c s="36" t="s">
        <v>316</v>
      </c>
      <c>
        <f>(M207*21)/100</f>
      </c>
      <c t="s">
        <v>28</v>
      </c>
    </row>
    <row r="208" spans="1:5" ht="12.75">
      <c r="A208" s="35" t="s">
        <v>55</v>
      </c>
      <c r="E208" s="39" t="s">
        <v>824</v>
      </c>
    </row>
    <row r="209" spans="1:5" ht="12.75">
      <c r="A209" s="35" t="s">
        <v>56</v>
      </c>
      <c r="E209" s="40" t="s">
        <v>222</v>
      </c>
    </row>
    <row r="210" spans="1:5" ht="12.75">
      <c r="A210" t="s">
        <v>57</v>
      </c>
      <c r="E210" s="39" t="s">
        <v>5</v>
      </c>
    </row>
    <row r="211" spans="1:16" ht="12.75">
      <c r="A211" t="s">
        <v>50</v>
      </c>
      <c s="34" t="s">
        <v>208</v>
      </c>
      <c s="34" t="s">
        <v>825</v>
      </c>
      <c s="35" t="s">
        <v>5</v>
      </c>
      <c s="6" t="s">
        <v>826</v>
      </c>
      <c s="36" t="s">
        <v>85</v>
      </c>
      <c s="37">
        <v>1</v>
      </c>
      <c s="36">
        <v>0.027</v>
      </c>
      <c s="36">
        <f>ROUND(G211*H211,6)</f>
      </c>
      <c r="L211" s="38">
        <v>0</v>
      </c>
      <c s="32">
        <f>ROUND(ROUND(L211,2)*ROUND(G211,3),2)</f>
      </c>
      <c s="36" t="s">
        <v>316</v>
      </c>
      <c>
        <f>(M211*21)/100</f>
      </c>
      <c t="s">
        <v>28</v>
      </c>
    </row>
    <row r="212" spans="1:5" ht="12.75">
      <c r="A212" s="35" t="s">
        <v>55</v>
      </c>
      <c r="E212" s="39" t="s">
        <v>826</v>
      </c>
    </row>
    <row r="213" spans="1:5" ht="12.75">
      <c r="A213" s="35" t="s">
        <v>56</v>
      </c>
      <c r="E213" s="40" t="s">
        <v>222</v>
      </c>
    </row>
    <row r="214" spans="1:5" ht="12.75">
      <c r="A214" t="s">
        <v>57</v>
      </c>
      <c r="E214" s="39" t="s">
        <v>5</v>
      </c>
    </row>
    <row r="215" spans="1:16" ht="12.75">
      <c r="A215" t="s">
        <v>50</v>
      </c>
      <c s="34" t="s">
        <v>213</v>
      </c>
      <c s="34" t="s">
        <v>827</v>
      </c>
      <c s="35" t="s">
        <v>5</v>
      </c>
      <c s="6" t="s">
        <v>828</v>
      </c>
      <c s="36" t="s">
        <v>85</v>
      </c>
      <c s="37">
        <v>1</v>
      </c>
      <c s="36">
        <v>0.0065</v>
      </c>
      <c s="36">
        <f>ROUND(G215*H215,6)</f>
      </c>
      <c r="L215" s="38">
        <v>0</v>
      </c>
      <c s="32">
        <f>ROUND(ROUND(L215,2)*ROUND(G215,3),2)</f>
      </c>
      <c s="36" t="s">
        <v>316</v>
      </c>
      <c>
        <f>(M215*21)/100</f>
      </c>
      <c t="s">
        <v>28</v>
      </c>
    </row>
    <row r="216" spans="1:5" ht="12.75">
      <c r="A216" s="35" t="s">
        <v>55</v>
      </c>
      <c r="E216" s="39" t="s">
        <v>828</v>
      </c>
    </row>
    <row r="217" spans="1:5" ht="12.75">
      <c r="A217" s="35" t="s">
        <v>56</v>
      </c>
      <c r="E217" s="40" t="s">
        <v>222</v>
      </c>
    </row>
    <row r="218" spans="1:5" ht="12.75">
      <c r="A218" t="s">
        <v>57</v>
      </c>
      <c r="E218" s="39" t="s">
        <v>5</v>
      </c>
    </row>
    <row r="219" spans="1:16" ht="12.75">
      <c r="A219" t="s">
        <v>50</v>
      </c>
      <c s="34" t="s">
        <v>487</v>
      </c>
      <c s="34" t="s">
        <v>829</v>
      </c>
      <c s="35" t="s">
        <v>5</v>
      </c>
      <c s="6" t="s">
        <v>830</v>
      </c>
      <c s="36" t="s">
        <v>85</v>
      </c>
      <c s="37">
        <v>1</v>
      </c>
      <c s="36">
        <v>0.0506</v>
      </c>
      <c s="36">
        <f>ROUND(G219*H219,6)</f>
      </c>
      <c r="L219" s="38">
        <v>0</v>
      </c>
      <c s="32">
        <f>ROUND(ROUND(L219,2)*ROUND(G219,3),2)</f>
      </c>
      <c s="36" t="s">
        <v>316</v>
      </c>
      <c>
        <f>(M219*21)/100</f>
      </c>
      <c t="s">
        <v>28</v>
      </c>
    </row>
    <row r="220" spans="1:5" ht="12.75">
      <c r="A220" s="35" t="s">
        <v>55</v>
      </c>
      <c r="E220" s="39" t="s">
        <v>830</v>
      </c>
    </row>
    <row r="221" spans="1:5" ht="12.75">
      <c r="A221" s="35" t="s">
        <v>56</v>
      </c>
      <c r="E221" s="40" t="s">
        <v>222</v>
      </c>
    </row>
    <row r="222" spans="1:5" ht="12.75">
      <c r="A222" t="s">
        <v>57</v>
      </c>
      <c r="E222" s="39" t="s">
        <v>5</v>
      </c>
    </row>
    <row r="223" spans="1:16" ht="12.75">
      <c r="A223" t="s">
        <v>50</v>
      </c>
      <c s="34" t="s">
        <v>490</v>
      </c>
      <c s="34" t="s">
        <v>831</v>
      </c>
      <c s="35" t="s">
        <v>5</v>
      </c>
      <c s="6" t="s">
        <v>832</v>
      </c>
      <c s="36" t="s">
        <v>78</v>
      </c>
      <c s="37">
        <v>25</v>
      </c>
      <c s="36">
        <v>7E-05</v>
      </c>
      <c s="36">
        <f>ROUND(G223*H223,6)</f>
      </c>
      <c r="L223" s="38">
        <v>0</v>
      </c>
      <c s="32">
        <f>ROUND(ROUND(L223,2)*ROUND(G223,3),2)</f>
      </c>
      <c s="36" t="s">
        <v>316</v>
      </c>
      <c>
        <f>(M223*21)/100</f>
      </c>
      <c t="s">
        <v>28</v>
      </c>
    </row>
    <row r="224" spans="1:5" ht="12.75">
      <c r="A224" s="35" t="s">
        <v>55</v>
      </c>
      <c r="E224" s="39" t="s">
        <v>832</v>
      </c>
    </row>
    <row r="225" spans="1:5" ht="25.5">
      <c r="A225" s="35" t="s">
        <v>56</v>
      </c>
      <c r="E225" s="40" t="s">
        <v>805</v>
      </c>
    </row>
    <row r="226" spans="1:5" ht="12.75">
      <c r="A226" t="s">
        <v>57</v>
      </c>
      <c r="E226" s="39" t="s">
        <v>5</v>
      </c>
    </row>
    <row r="227" spans="1:13" ht="12.75">
      <c r="A227" t="s">
        <v>47</v>
      </c>
      <c r="C227" s="31" t="s">
        <v>82</v>
      </c>
      <c r="E227" s="33" t="s">
        <v>357</v>
      </c>
      <c r="J227" s="32">
        <f>0</f>
      </c>
      <c s="32">
        <f>0</f>
      </c>
      <c s="32">
        <f>0+L228+L232+L236+L240+L244+L248+L252+L256+L260+L264+L268+L272+L276+L280+L284+L288+L292+L296+L300+L304+L308+L312</f>
      </c>
      <c s="32">
        <f>0+M228+M232+M236+M240+M244+M248+M252+M256+M260+M264+M268+M272+M276+M280+M284+M288+M292+M296+M300+M304+M308+M312</f>
      </c>
    </row>
    <row r="228" spans="1:16" ht="25.5">
      <c r="A228" t="s">
        <v>50</v>
      </c>
      <c s="34" t="s">
        <v>494</v>
      </c>
      <c s="34" t="s">
        <v>833</v>
      </c>
      <c s="35" t="s">
        <v>5</v>
      </c>
      <c s="6" t="s">
        <v>834</v>
      </c>
      <c s="36" t="s">
        <v>85</v>
      </c>
      <c s="37">
        <v>1</v>
      </c>
      <c s="36">
        <v>0</v>
      </c>
      <c s="36">
        <f>ROUND(G228*H228,6)</f>
      </c>
      <c r="L228" s="38">
        <v>0</v>
      </c>
      <c s="32">
        <f>ROUND(ROUND(L228,2)*ROUND(G228,3),2)</f>
      </c>
      <c s="36" t="s">
        <v>316</v>
      </c>
      <c>
        <f>(M228*21)/100</f>
      </c>
      <c t="s">
        <v>28</v>
      </c>
    </row>
    <row r="229" spans="1:5" ht="25.5">
      <c r="A229" s="35" t="s">
        <v>55</v>
      </c>
      <c r="E229" s="39" t="s">
        <v>834</v>
      </c>
    </row>
    <row r="230" spans="1:5" ht="12.75">
      <c r="A230" s="35" t="s">
        <v>56</v>
      </c>
      <c r="E230" s="40" t="s">
        <v>222</v>
      </c>
    </row>
    <row r="231" spans="1:5" ht="12.75">
      <c r="A231" t="s">
        <v>57</v>
      </c>
      <c r="E231" s="39" t="s">
        <v>5</v>
      </c>
    </row>
    <row r="232" spans="1:16" ht="25.5">
      <c r="A232" t="s">
        <v>50</v>
      </c>
      <c s="34" t="s">
        <v>497</v>
      </c>
      <c s="34" t="s">
        <v>835</v>
      </c>
      <c s="35" t="s">
        <v>5</v>
      </c>
      <c s="6" t="s">
        <v>836</v>
      </c>
      <c s="36" t="s">
        <v>85</v>
      </c>
      <c s="37">
        <v>1</v>
      </c>
      <c s="36">
        <v>0</v>
      </c>
      <c s="36">
        <f>ROUND(G232*H232,6)</f>
      </c>
      <c r="L232" s="38">
        <v>0</v>
      </c>
      <c s="32">
        <f>ROUND(ROUND(L232,2)*ROUND(G232,3),2)</f>
      </c>
      <c s="36" t="s">
        <v>316</v>
      </c>
      <c>
        <f>(M232*21)/100</f>
      </c>
      <c t="s">
        <v>28</v>
      </c>
    </row>
    <row r="233" spans="1:5" ht="25.5">
      <c r="A233" s="35" t="s">
        <v>55</v>
      </c>
      <c r="E233" s="39" t="s">
        <v>836</v>
      </c>
    </row>
    <row r="234" spans="1:5" ht="12.75">
      <c r="A234" s="35" t="s">
        <v>56</v>
      </c>
      <c r="E234" s="40" t="s">
        <v>222</v>
      </c>
    </row>
    <row r="235" spans="1:5" ht="12.75">
      <c r="A235" t="s">
        <v>57</v>
      </c>
      <c r="E235" s="39" t="s">
        <v>5</v>
      </c>
    </row>
    <row r="236" spans="1:16" ht="25.5">
      <c r="A236" t="s">
        <v>50</v>
      </c>
      <c s="34" t="s">
        <v>500</v>
      </c>
      <c s="34" t="s">
        <v>837</v>
      </c>
      <c s="35" t="s">
        <v>5</v>
      </c>
      <c s="6" t="s">
        <v>838</v>
      </c>
      <c s="36" t="s">
        <v>85</v>
      </c>
      <c s="37">
        <v>11</v>
      </c>
      <c s="36">
        <v>0.0007</v>
      </c>
      <c s="36">
        <f>ROUND(G236*H236,6)</f>
      </c>
      <c r="L236" s="38">
        <v>0</v>
      </c>
      <c s="32">
        <f>ROUND(ROUND(L236,2)*ROUND(G236,3),2)</f>
      </c>
      <c s="36" t="s">
        <v>316</v>
      </c>
      <c>
        <f>(M236*21)/100</f>
      </c>
      <c t="s">
        <v>28</v>
      </c>
    </row>
    <row r="237" spans="1:5" ht="25.5">
      <c r="A237" s="35" t="s">
        <v>55</v>
      </c>
      <c r="E237" s="39" t="s">
        <v>838</v>
      </c>
    </row>
    <row r="238" spans="1:5" ht="153">
      <c r="A238" s="35" t="s">
        <v>56</v>
      </c>
      <c r="E238" s="42" t="s">
        <v>839</v>
      </c>
    </row>
    <row r="239" spans="1:5" ht="12.75">
      <c r="A239" t="s">
        <v>57</v>
      </c>
      <c r="E239" s="39" t="s">
        <v>5</v>
      </c>
    </row>
    <row r="240" spans="1:16" ht="12.75">
      <c r="A240" t="s">
        <v>50</v>
      </c>
      <c s="34" t="s">
        <v>503</v>
      </c>
      <c s="34" t="s">
        <v>840</v>
      </c>
      <c s="35" t="s">
        <v>5</v>
      </c>
      <c s="6" t="s">
        <v>841</v>
      </c>
      <c s="36" t="s">
        <v>85</v>
      </c>
      <c s="37">
        <v>2</v>
      </c>
      <c s="36">
        <v>0.0025</v>
      </c>
      <c s="36">
        <f>ROUND(G240*H240,6)</f>
      </c>
      <c r="L240" s="38">
        <v>0</v>
      </c>
      <c s="32">
        <f>ROUND(ROUND(L240,2)*ROUND(G240,3),2)</f>
      </c>
      <c s="36" t="s">
        <v>316</v>
      </c>
      <c>
        <f>(M240*21)/100</f>
      </c>
      <c t="s">
        <v>28</v>
      </c>
    </row>
    <row r="241" spans="1:5" ht="12.75">
      <c r="A241" s="35" t="s">
        <v>55</v>
      </c>
      <c r="E241" s="39" t="s">
        <v>841</v>
      </c>
    </row>
    <row r="242" spans="1:5" ht="63.75">
      <c r="A242" s="35" t="s">
        <v>56</v>
      </c>
      <c r="E242" s="40" t="s">
        <v>842</v>
      </c>
    </row>
    <row r="243" spans="1:5" ht="12.75">
      <c r="A243" t="s">
        <v>57</v>
      </c>
      <c r="E243" s="39" t="s">
        <v>5</v>
      </c>
    </row>
    <row r="244" spans="1:16" ht="12.75">
      <c r="A244" t="s">
        <v>50</v>
      </c>
      <c s="34" t="s">
        <v>506</v>
      </c>
      <c s="34" t="s">
        <v>843</v>
      </c>
      <c s="35" t="s">
        <v>5</v>
      </c>
      <c s="6" t="s">
        <v>844</v>
      </c>
      <c s="36" t="s">
        <v>85</v>
      </c>
      <c s="37">
        <v>2</v>
      </c>
      <c s="36">
        <v>0.0025</v>
      </c>
      <c s="36">
        <f>ROUND(G244*H244,6)</f>
      </c>
      <c r="L244" s="38">
        <v>0</v>
      </c>
      <c s="32">
        <f>ROUND(ROUND(L244,2)*ROUND(G244,3),2)</f>
      </c>
      <c s="36" t="s">
        <v>316</v>
      </c>
      <c>
        <f>(M244*21)/100</f>
      </c>
      <c t="s">
        <v>28</v>
      </c>
    </row>
    <row r="245" spans="1:5" ht="12.75">
      <c r="A245" s="35" t="s">
        <v>55</v>
      </c>
      <c r="E245" s="39" t="s">
        <v>844</v>
      </c>
    </row>
    <row r="246" spans="1:5" ht="25.5">
      <c r="A246" s="35" t="s">
        <v>56</v>
      </c>
      <c r="E246" s="40" t="s">
        <v>791</v>
      </c>
    </row>
    <row r="247" spans="1:5" ht="12.75">
      <c r="A247" t="s">
        <v>57</v>
      </c>
      <c r="E247" s="39" t="s">
        <v>5</v>
      </c>
    </row>
    <row r="248" spans="1:16" ht="12.75">
      <c r="A248" t="s">
        <v>50</v>
      </c>
      <c s="34" t="s">
        <v>509</v>
      </c>
      <c s="34" t="s">
        <v>845</v>
      </c>
      <c s="35" t="s">
        <v>5</v>
      </c>
      <c s="6" t="s">
        <v>846</v>
      </c>
      <c s="36" t="s">
        <v>85</v>
      </c>
      <c s="37">
        <v>2</v>
      </c>
      <c s="36">
        <v>0.0035</v>
      </c>
      <c s="36">
        <f>ROUND(G248*H248,6)</f>
      </c>
      <c r="L248" s="38">
        <v>0</v>
      </c>
      <c s="32">
        <f>ROUND(ROUND(L248,2)*ROUND(G248,3),2)</f>
      </c>
      <c s="36" t="s">
        <v>316</v>
      </c>
      <c>
        <f>(M248*21)/100</f>
      </c>
      <c t="s">
        <v>28</v>
      </c>
    </row>
    <row r="249" spans="1:5" ht="12.75">
      <c r="A249" s="35" t="s">
        <v>55</v>
      </c>
      <c r="E249" s="39" t="s">
        <v>846</v>
      </c>
    </row>
    <row r="250" spans="1:5" ht="12.75">
      <c r="A250" s="35" t="s">
        <v>56</v>
      </c>
      <c r="E250" s="40" t="s">
        <v>847</v>
      </c>
    </row>
    <row r="251" spans="1:5" ht="12.75">
      <c r="A251" t="s">
        <v>57</v>
      </c>
      <c r="E251" s="39" t="s">
        <v>5</v>
      </c>
    </row>
    <row r="252" spans="1:16" ht="12.75">
      <c r="A252" t="s">
        <v>50</v>
      </c>
      <c s="34" t="s">
        <v>512</v>
      </c>
      <c s="34" t="s">
        <v>848</v>
      </c>
      <c s="35" t="s">
        <v>5</v>
      </c>
      <c s="6" t="s">
        <v>849</v>
      </c>
      <c s="36" t="s">
        <v>85</v>
      </c>
      <c s="37">
        <v>5</v>
      </c>
      <c s="36">
        <v>0.0017</v>
      </c>
      <c s="36">
        <f>ROUND(G252*H252,6)</f>
      </c>
      <c r="L252" s="38">
        <v>0</v>
      </c>
      <c s="32">
        <f>ROUND(ROUND(L252,2)*ROUND(G252,3),2)</f>
      </c>
      <c s="36" t="s">
        <v>316</v>
      </c>
      <c>
        <f>(M252*21)/100</f>
      </c>
      <c t="s">
        <v>28</v>
      </c>
    </row>
    <row r="253" spans="1:5" ht="12.75">
      <c r="A253" s="35" t="s">
        <v>55</v>
      </c>
      <c r="E253" s="39" t="s">
        <v>849</v>
      </c>
    </row>
    <row r="254" spans="1:5" ht="25.5">
      <c r="A254" s="35" t="s">
        <v>56</v>
      </c>
      <c r="E254" s="40" t="s">
        <v>762</v>
      </c>
    </row>
    <row r="255" spans="1:5" ht="12.75">
      <c r="A255" t="s">
        <v>57</v>
      </c>
      <c r="E255" s="39" t="s">
        <v>5</v>
      </c>
    </row>
    <row r="256" spans="1:16" ht="25.5">
      <c r="A256" t="s">
        <v>50</v>
      </c>
      <c s="34" t="s">
        <v>515</v>
      </c>
      <c s="34" t="s">
        <v>850</v>
      </c>
      <c s="35" t="s">
        <v>5</v>
      </c>
      <c s="6" t="s">
        <v>851</v>
      </c>
      <c s="36" t="s">
        <v>85</v>
      </c>
      <c s="37">
        <v>6</v>
      </c>
      <c s="36">
        <v>0.11241</v>
      </c>
      <c s="36">
        <f>ROUND(G256*H256,6)</f>
      </c>
      <c r="L256" s="38">
        <v>0</v>
      </c>
      <c s="32">
        <f>ROUND(ROUND(L256,2)*ROUND(G256,3),2)</f>
      </c>
      <c s="36" t="s">
        <v>316</v>
      </c>
      <c>
        <f>(M256*21)/100</f>
      </c>
      <c t="s">
        <v>28</v>
      </c>
    </row>
    <row r="257" spans="1:5" ht="25.5">
      <c r="A257" s="35" t="s">
        <v>55</v>
      </c>
      <c r="E257" s="39" t="s">
        <v>851</v>
      </c>
    </row>
    <row r="258" spans="1:5" ht="25.5">
      <c r="A258" s="35" t="s">
        <v>56</v>
      </c>
      <c r="E258" s="40" t="s">
        <v>798</v>
      </c>
    </row>
    <row r="259" spans="1:5" ht="12.75">
      <c r="A259" t="s">
        <v>57</v>
      </c>
      <c r="E259" s="39" t="s">
        <v>5</v>
      </c>
    </row>
    <row r="260" spans="1:16" ht="12.75">
      <c r="A260" t="s">
        <v>50</v>
      </c>
      <c s="34" t="s">
        <v>518</v>
      </c>
      <c s="34" t="s">
        <v>852</v>
      </c>
      <c s="35" t="s">
        <v>5</v>
      </c>
      <c s="6" t="s">
        <v>853</v>
      </c>
      <c s="36" t="s">
        <v>85</v>
      </c>
      <c s="37">
        <v>6</v>
      </c>
      <c s="36">
        <v>0.0061</v>
      </c>
      <c s="36">
        <f>ROUND(G260*H260,6)</f>
      </c>
      <c r="L260" s="38">
        <v>0</v>
      </c>
      <c s="32">
        <f>ROUND(ROUND(L260,2)*ROUND(G260,3),2)</f>
      </c>
      <c s="36" t="s">
        <v>316</v>
      </c>
      <c>
        <f>(M260*21)/100</f>
      </c>
      <c t="s">
        <v>28</v>
      </c>
    </row>
    <row r="261" spans="1:5" ht="12.75">
      <c r="A261" s="35" t="s">
        <v>55</v>
      </c>
      <c r="E261" s="39" t="s">
        <v>853</v>
      </c>
    </row>
    <row r="262" spans="1:5" ht="12.75">
      <c r="A262" s="35" t="s">
        <v>56</v>
      </c>
      <c r="E262" s="40" t="s">
        <v>854</v>
      </c>
    </row>
    <row r="263" spans="1:5" ht="12.75">
      <c r="A263" t="s">
        <v>57</v>
      </c>
      <c r="E263" s="39" t="s">
        <v>5</v>
      </c>
    </row>
    <row r="264" spans="1:16" ht="25.5">
      <c r="A264" t="s">
        <v>50</v>
      </c>
      <c s="34" t="s">
        <v>521</v>
      </c>
      <c s="34" t="s">
        <v>855</v>
      </c>
      <c s="35" t="s">
        <v>5</v>
      </c>
      <c s="6" t="s">
        <v>856</v>
      </c>
      <c s="36" t="s">
        <v>78</v>
      </c>
      <c s="37">
        <v>202</v>
      </c>
      <c s="36">
        <v>0.00033</v>
      </c>
      <c s="36">
        <f>ROUND(G264*H264,6)</f>
      </c>
      <c r="L264" s="38">
        <v>0</v>
      </c>
      <c s="32">
        <f>ROUND(ROUND(L264,2)*ROUND(G264,3),2)</f>
      </c>
      <c s="36" t="s">
        <v>316</v>
      </c>
      <c>
        <f>(M264*21)/100</f>
      </c>
      <c t="s">
        <v>28</v>
      </c>
    </row>
    <row r="265" spans="1:5" ht="25.5">
      <c r="A265" s="35" t="s">
        <v>55</v>
      </c>
      <c r="E265" s="39" t="s">
        <v>856</v>
      </c>
    </row>
    <row r="266" spans="1:5" ht="76.5">
      <c r="A266" s="35" t="s">
        <v>56</v>
      </c>
      <c r="E266" s="42" t="s">
        <v>857</v>
      </c>
    </row>
    <row r="267" spans="1:5" ht="12.75">
      <c r="A267" t="s">
        <v>57</v>
      </c>
      <c r="E267" s="39" t="s">
        <v>5</v>
      </c>
    </row>
    <row r="268" spans="1:16" ht="25.5">
      <c r="A268" t="s">
        <v>50</v>
      </c>
      <c s="34" t="s">
        <v>524</v>
      </c>
      <c s="34" t="s">
        <v>858</v>
      </c>
      <c s="35" t="s">
        <v>5</v>
      </c>
      <c s="6" t="s">
        <v>859</v>
      </c>
      <c s="36" t="s">
        <v>78</v>
      </c>
      <c s="37">
        <v>10</v>
      </c>
      <c s="36">
        <v>0.00011</v>
      </c>
      <c s="36">
        <f>ROUND(G268*H268,6)</f>
      </c>
      <c r="L268" s="38">
        <v>0</v>
      </c>
      <c s="32">
        <f>ROUND(ROUND(L268,2)*ROUND(G268,3),2)</f>
      </c>
      <c s="36" t="s">
        <v>316</v>
      </c>
      <c>
        <f>(M268*21)/100</f>
      </c>
      <c t="s">
        <v>28</v>
      </c>
    </row>
    <row r="269" spans="1:5" ht="25.5">
      <c r="A269" s="35" t="s">
        <v>55</v>
      </c>
      <c r="E269" s="39" t="s">
        <v>859</v>
      </c>
    </row>
    <row r="270" spans="1:5" ht="25.5">
      <c r="A270" s="35" t="s">
        <v>56</v>
      </c>
      <c r="E270" s="40" t="s">
        <v>860</v>
      </c>
    </row>
    <row r="271" spans="1:5" ht="12.75">
      <c r="A271" t="s">
        <v>57</v>
      </c>
      <c r="E271" s="39" t="s">
        <v>5</v>
      </c>
    </row>
    <row r="272" spans="1:16" ht="25.5">
      <c r="A272" t="s">
        <v>50</v>
      </c>
      <c s="34" t="s">
        <v>527</v>
      </c>
      <c s="34" t="s">
        <v>861</v>
      </c>
      <c s="35" t="s">
        <v>5</v>
      </c>
      <c s="6" t="s">
        <v>862</v>
      </c>
      <c s="36" t="s">
        <v>70</v>
      </c>
      <c s="37">
        <v>9</v>
      </c>
      <c s="36">
        <v>0.0026</v>
      </c>
      <c s="36">
        <f>ROUND(G272*H272,6)</f>
      </c>
      <c r="L272" s="38">
        <v>0</v>
      </c>
      <c s="32">
        <f>ROUND(ROUND(L272,2)*ROUND(G272,3),2)</f>
      </c>
      <c s="36" t="s">
        <v>316</v>
      </c>
      <c>
        <f>(M272*21)/100</f>
      </c>
      <c t="s">
        <v>28</v>
      </c>
    </row>
    <row r="273" spans="1:5" ht="25.5">
      <c r="A273" s="35" t="s">
        <v>55</v>
      </c>
      <c r="E273" s="39" t="s">
        <v>862</v>
      </c>
    </row>
    <row r="274" spans="1:5" ht="25.5">
      <c r="A274" s="35" t="s">
        <v>56</v>
      </c>
      <c r="E274" s="40" t="s">
        <v>863</v>
      </c>
    </row>
    <row r="275" spans="1:5" ht="12.75">
      <c r="A275" t="s">
        <v>57</v>
      </c>
      <c r="E275" s="39" t="s">
        <v>5</v>
      </c>
    </row>
    <row r="276" spans="1:16" ht="25.5">
      <c r="A276" t="s">
        <v>50</v>
      </c>
      <c s="34" t="s">
        <v>530</v>
      </c>
      <c s="34" t="s">
        <v>864</v>
      </c>
      <c s="35" t="s">
        <v>5</v>
      </c>
      <c s="6" t="s">
        <v>865</v>
      </c>
      <c s="36" t="s">
        <v>78</v>
      </c>
      <c s="37">
        <v>212</v>
      </c>
      <c s="36">
        <v>0</v>
      </c>
      <c s="36">
        <f>ROUND(G276*H276,6)</f>
      </c>
      <c r="L276" s="38">
        <v>0</v>
      </c>
      <c s="32">
        <f>ROUND(ROUND(L276,2)*ROUND(G276,3),2)</f>
      </c>
      <c s="36" t="s">
        <v>316</v>
      </c>
      <c>
        <f>(M276*21)/100</f>
      </c>
      <c t="s">
        <v>28</v>
      </c>
    </row>
    <row r="277" spans="1:5" ht="25.5">
      <c r="A277" s="35" t="s">
        <v>55</v>
      </c>
      <c r="E277" s="39" t="s">
        <v>865</v>
      </c>
    </row>
    <row r="278" spans="1:5" ht="25.5">
      <c r="A278" s="35" t="s">
        <v>56</v>
      </c>
      <c r="E278" s="40" t="s">
        <v>866</v>
      </c>
    </row>
    <row r="279" spans="1:5" ht="12.75">
      <c r="A279" t="s">
        <v>57</v>
      </c>
      <c r="E279" s="39" t="s">
        <v>5</v>
      </c>
    </row>
    <row r="280" spans="1:16" ht="25.5">
      <c r="A280" t="s">
        <v>50</v>
      </c>
      <c s="34" t="s">
        <v>533</v>
      </c>
      <c s="34" t="s">
        <v>867</v>
      </c>
      <c s="35" t="s">
        <v>5</v>
      </c>
      <c s="6" t="s">
        <v>868</v>
      </c>
      <c s="36" t="s">
        <v>70</v>
      </c>
      <c s="37">
        <v>9</v>
      </c>
      <c s="36">
        <v>1E-05</v>
      </c>
      <c s="36">
        <f>ROUND(G280*H280,6)</f>
      </c>
      <c r="L280" s="38">
        <v>0</v>
      </c>
      <c s="32">
        <f>ROUND(ROUND(L280,2)*ROUND(G280,3),2)</f>
      </c>
      <c s="36" t="s">
        <v>316</v>
      </c>
      <c>
        <f>(M280*21)/100</f>
      </c>
      <c t="s">
        <v>28</v>
      </c>
    </row>
    <row r="281" spans="1:5" ht="25.5">
      <c r="A281" s="35" t="s">
        <v>55</v>
      </c>
      <c r="E281" s="39" t="s">
        <v>868</v>
      </c>
    </row>
    <row r="282" spans="1:5" ht="12.75">
      <c r="A282" s="35" t="s">
        <v>56</v>
      </c>
      <c r="E282" s="40" t="s">
        <v>869</v>
      </c>
    </row>
    <row r="283" spans="1:5" ht="12.75">
      <c r="A283" t="s">
        <v>57</v>
      </c>
      <c r="E283" s="39" t="s">
        <v>5</v>
      </c>
    </row>
    <row r="284" spans="1:16" ht="25.5">
      <c r="A284" t="s">
        <v>50</v>
      </c>
      <c s="34" t="s">
        <v>536</v>
      </c>
      <c s="34" t="s">
        <v>870</v>
      </c>
      <c s="35" t="s">
        <v>5</v>
      </c>
      <c s="6" t="s">
        <v>871</v>
      </c>
      <c s="36" t="s">
        <v>78</v>
      </c>
      <c s="37">
        <v>155</v>
      </c>
      <c s="36">
        <v>0.10988</v>
      </c>
      <c s="36">
        <f>ROUND(G284*H284,6)</f>
      </c>
      <c r="L284" s="38">
        <v>0</v>
      </c>
      <c s="32">
        <f>ROUND(ROUND(L284,2)*ROUND(G284,3),2)</f>
      </c>
      <c s="36" t="s">
        <v>316</v>
      </c>
      <c>
        <f>(M284*21)/100</f>
      </c>
      <c t="s">
        <v>28</v>
      </c>
    </row>
    <row r="285" spans="1:5" ht="38.25">
      <c r="A285" s="35" t="s">
        <v>55</v>
      </c>
      <c r="E285" s="39" t="s">
        <v>872</v>
      </c>
    </row>
    <row r="286" spans="1:5" ht="51">
      <c r="A286" s="35" t="s">
        <v>56</v>
      </c>
      <c r="E286" s="42" t="s">
        <v>873</v>
      </c>
    </row>
    <row r="287" spans="1:5" ht="12.75">
      <c r="A287" t="s">
        <v>57</v>
      </c>
      <c r="E287" s="39" t="s">
        <v>5</v>
      </c>
    </row>
    <row r="288" spans="1:16" ht="12.75">
      <c r="A288" t="s">
        <v>50</v>
      </c>
      <c s="34" t="s">
        <v>539</v>
      </c>
      <c s="34" t="s">
        <v>874</v>
      </c>
      <c s="35" t="s">
        <v>5</v>
      </c>
      <c s="6" t="s">
        <v>875</v>
      </c>
      <c s="36" t="s">
        <v>78</v>
      </c>
      <c s="37">
        <v>160</v>
      </c>
      <c s="36">
        <v>0.065</v>
      </c>
      <c s="36">
        <f>ROUND(G288*H288,6)</f>
      </c>
      <c r="L288" s="38">
        <v>0</v>
      </c>
      <c s="32">
        <f>ROUND(ROUND(L288,2)*ROUND(G288,3),2)</f>
      </c>
      <c s="36" t="s">
        <v>316</v>
      </c>
      <c>
        <f>(M288*21)/100</f>
      </c>
      <c t="s">
        <v>28</v>
      </c>
    </row>
    <row r="289" spans="1:5" ht="12.75">
      <c r="A289" s="35" t="s">
        <v>55</v>
      </c>
      <c r="E289" s="39" t="s">
        <v>875</v>
      </c>
    </row>
    <row r="290" spans="1:5" ht="63.75">
      <c r="A290" s="35" t="s">
        <v>56</v>
      </c>
      <c r="E290" s="40" t="s">
        <v>876</v>
      </c>
    </row>
    <row r="291" spans="1:5" ht="12.75">
      <c r="A291" t="s">
        <v>57</v>
      </c>
      <c r="E291" s="39" t="s">
        <v>5</v>
      </c>
    </row>
    <row r="292" spans="1:16" ht="25.5">
      <c r="A292" t="s">
        <v>50</v>
      </c>
      <c s="34" t="s">
        <v>542</v>
      </c>
      <c s="34" t="s">
        <v>877</v>
      </c>
      <c s="35" t="s">
        <v>5</v>
      </c>
      <c s="6" t="s">
        <v>878</v>
      </c>
      <c s="36" t="s">
        <v>78</v>
      </c>
      <c s="37">
        <v>23</v>
      </c>
      <c s="36">
        <v>0.1554</v>
      </c>
      <c s="36">
        <f>ROUND(G292*H292,6)</f>
      </c>
      <c r="L292" s="38">
        <v>0</v>
      </c>
      <c s="32">
        <f>ROUND(ROUND(L292,2)*ROUND(G292,3),2)</f>
      </c>
      <c s="36" t="s">
        <v>316</v>
      </c>
      <c>
        <f>(M292*21)/100</f>
      </c>
      <c t="s">
        <v>28</v>
      </c>
    </row>
    <row r="293" spans="1:5" ht="38.25">
      <c r="A293" s="35" t="s">
        <v>55</v>
      </c>
      <c r="E293" s="39" t="s">
        <v>879</v>
      </c>
    </row>
    <row r="294" spans="1:5" ht="38.25">
      <c r="A294" s="35" t="s">
        <v>56</v>
      </c>
      <c r="E294" s="42" t="s">
        <v>880</v>
      </c>
    </row>
    <row r="295" spans="1:5" ht="12.75">
      <c r="A295" t="s">
        <v>57</v>
      </c>
      <c r="E295" s="39" t="s">
        <v>5</v>
      </c>
    </row>
    <row r="296" spans="1:16" ht="12.75">
      <c r="A296" t="s">
        <v>50</v>
      </c>
      <c s="34" t="s">
        <v>545</v>
      </c>
      <c s="34" t="s">
        <v>881</v>
      </c>
      <c s="35" t="s">
        <v>5</v>
      </c>
      <c s="6" t="s">
        <v>882</v>
      </c>
      <c s="36" t="s">
        <v>78</v>
      </c>
      <c s="37">
        <v>25</v>
      </c>
      <c s="36">
        <v>0.0483</v>
      </c>
      <c s="36">
        <f>ROUND(G296*H296,6)</f>
      </c>
      <c r="L296" s="38">
        <v>0</v>
      </c>
      <c s="32">
        <f>ROUND(ROUND(L296,2)*ROUND(G296,3),2)</f>
      </c>
      <c s="36" t="s">
        <v>316</v>
      </c>
      <c>
        <f>(M296*21)/100</f>
      </c>
      <c t="s">
        <v>28</v>
      </c>
    </row>
    <row r="297" spans="1:5" ht="12.75">
      <c r="A297" s="35" t="s">
        <v>55</v>
      </c>
      <c r="E297" s="39" t="s">
        <v>882</v>
      </c>
    </row>
    <row r="298" spans="1:5" ht="63.75">
      <c r="A298" s="35" t="s">
        <v>56</v>
      </c>
      <c r="E298" s="40" t="s">
        <v>883</v>
      </c>
    </row>
    <row r="299" spans="1:5" ht="12.75">
      <c r="A299" t="s">
        <v>57</v>
      </c>
      <c r="E299" s="39" t="s">
        <v>5</v>
      </c>
    </row>
    <row r="300" spans="1:16" ht="38.25">
      <c r="A300" t="s">
        <v>50</v>
      </c>
      <c s="34" t="s">
        <v>548</v>
      </c>
      <c s="34" t="s">
        <v>884</v>
      </c>
      <c s="35" t="s">
        <v>5</v>
      </c>
      <c s="6" t="s">
        <v>885</v>
      </c>
      <c s="36" t="s">
        <v>78</v>
      </c>
      <c s="37">
        <v>78</v>
      </c>
      <c s="36">
        <v>0.1295</v>
      </c>
      <c s="36">
        <f>ROUND(G300*H300,6)</f>
      </c>
      <c r="L300" s="38">
        <v>0</v>
      </c>
      <c s="32">
        <f>ROUND(ROUND(L300,2)*ROUND(G300,3),2)</f>
      </c>
      <c s="36" t="s">
        <v>316</v>
      </c>
      <c>
        <f>(M300*21)/100</f>
      </c>
      <c t="s">
        <v>28</v>
      </c>
    </row>
    <row r="301" spans="1:5" ht="38.25">
      <c r="A301" s="35" t="s">
        <v>55</v>
      </c>
      <c r="E301" s="39" t="s">
        <v>886</v>
      </c>
    </row>
    <row r="302" spans="1:5" ht="76.5">
      <c r="A302" s="35" t="s">
        <v>56</v>
      </c>
      <c r="E302" s="42" t="s">
        <v>887</v>
      </c>
    </row>
    <row r="303" spans="1:5" ht="12.75">
      <c r="A303" t="s">
        <v>57</v>
      </c>
      <c r="E303" s="39" t="s">
        <v>5</v>
      </c>
    </row>
    <row r="304" spans="1:16" ht="12.75">
      <c r="A304" t="s">
        <v>50</v>
      </c>
      <c s="34" t="s">
        <v>551</v>
      </c>
      <c s="34" t="s">
        <v>888</v>
      </c>
      <c s="35" t="s">
        <v>5</v>
      </c>
      <c s="6" t="s">
        <v>889</v>
      </c>
      <c s="36" t="s">
        <v>78</v>
      </c>
      <c s="37">
        <v>65</v>
      </c>
      <c s="36">
        <v>0.045</v>
      </c>
      <c s="36">
        <f>ROUND(G304*H304,6)</f>
      </c>
      <c r="L304" s="38">
        <v>0</v>
      </c>
      <c s="32">
        <f>ROUND(ROUND(L304,2)*ROUND(G304,3),2)</f>
      </c>
      <c s="36" t="s">
        <v>316</v>
      </c>
      <c>
        <f>(M304*21)/100</f>
      </c>
      <c t="s">
        <v>28</v>
      </c>
    </row>
    <row r="305" spans="1:5" ht="12.75">
      <c r="A305" s="35" t="s">
        <v>55</v>
      </c>
      <c r="E305" s="39" t="s">
        <v>889</v>
      </c>
    </row>
    <row r="306" spans="1:5" ht="63.75">
      <c r="A306" s="35" t="s">
        <v>56</v>
      </c>
      <c r="E306" s="40" t="s">
        <v>890</v>
      </c>
    </row>
    <row r="307" spans="1:5" ht="12.75">
      <c r="A307" t="s">
        <v>57</v>
      </c>
      <c r="E307" s="39" t="s">
        <v>5</v>
      </c>
    </row>
    <row r="308" spans="1:16" ht="25.5">
      <c r="A308" t="s">
        <v>50</v>
      </c>
      <c s="34" t="s">
        <v>554</v>
      </c>
      <c s="34" t="s">
        <v>891</v>
      </c>
      <c s="35" t="s">
        <v>5</v>
      </c>
      <c s="6" t="s">
        <v>892</v>
      </c>
      <c s="36" t="s">
        <v>70</v>
      </c>
      <c s="37">
        <v>1</v>
      </c>
      <c s="36">
        <v>0.00047</v>
      </c>
      <c s="36">
        <f>ROUND(G308*H308,6)</f>
      </c>
      <c r="L308" s="38">
        <v>0</v>
      </c>
      <c s="32">
        <f>ROUND(ROUND(L308,2)*ROUND(G308,3),2)</f>
      </c>
      <c s="36" t="s">
        <v>316</v>
      </c>
      <c>
        <f>(M308*21)/100</f>
      </c>
      <c t="s">
        <v>28</v>
      </c>
    </row>
    <row r="309" spans="1:5" ht="25.5">
      <c r="A309" s="35" t="s">
        <v>55</v>
      </c>
      <c r="E309" s="39" t="s">
        <v>892</v>
      </c>
    </row>
    <row r="310" spans="1:5" ht="51">
      <c r="A310" s="35" t="s">
        <v>56</v>
      </c>
      <c r="E310" s="42" t="s">
        <v>893</v>
      </c>
    </row>
    <row r="311" spans="1:5" ht="12.75">
      <c r="A311" t="s">
        <v>57</v>
      </c>
      <c r="E311" s="39" t="s">
        <v>5</v>
      </c>
    </row>
    <row r="312" spans="1:16" ht="25.5">
      <c r="A312" t="s">
        <v>50</v>
      </c>
      <c s="34" t="s">
        <v>73</v>
      </c>
      <c s="34" t="s">
        <v>894</v>
      </c>
      <c s="35" t="s">
        <v>5</v>
      </c>
      <c s="6" t="s">
        <v>895</v>
      </c>
      <c s="36" t="s">
        <v>78</v>
      </c>
      <c s="37">
        <v>4</v>
      </c>
      <c s="36">
        <v>0.4354</v>
      </c>
      <c s="36">
        <f>ROUND(G312*H312,6)</f>
      </c>
      <c r="L312" s="38">
        <v>0</v>
      </c>
      <c s="32">
        <f>ROUND(ROUND(L312,2)*ROUND(G312,3),2)</f>
      </c>
      <c s="36" t="s">
        <v>316</v>
      </c>
      <c>
        <f>(M312*21)/100</f>
      </c>
      <c t="s">
        <v>28</v>
      </c>
    </row>
    <row r="313" spans="1:5" ht="25.5">
      <c r="A313" s="35" t="s">
        <v>55</v>
      </c>
      <c r="E313" s="39" t="s">
        <v>895</v>
      </c>
    </row>
    <row r="314" spans="1:5" ht="12.75">
      <c r="A314" s="35" t="s">
        <v>56</v>
      </c>
      <c r="E314" s="40" t="s">
        <v>896</v>
      </c>
    </row>
    <row r="315" spans="1:5" ht="12.75">
      <c r="A315" t="s">
        <v>57</v>
      </c>
      <c r="E315" s="39" t="s">
        <v>5</v>
      </c>
    </row>
    <row r="316" spans="1:13" ht="12.75">
      <c r="A316" t="s">
        <v>47</v>
      </c>
      <c r="C316" s="31" t="s">
        <v>897</v>
      </c>
      <c r="E316" s="33" t="s">
        <v>898</v>
      </c>
      <c r="J316" s="32">
        <f>0</f>
      </c>
      <c s="32">
        <f>0</f>
      </c>
      <c s="32">
        <f>0+L317</f>
      </c>
      <c s="32">
        <f>0+M317</f>
      </c>
    </row>
    <row r="317" spans="1:16" ht="25.5">
      <c r="A317" t="s">
        <v>50</v>
      </c>
      <c s="34" t="s">
        <v>559</v>
      </c>
      <c s="34" t="s">
        <v>899</v>
      </c>
      <c s="35" t="s">
        <v>5</v>
      </c>
      <c s="6" t="s">
        <v>900</v>
      </c>
      <c s="36" t="s">
        <v>53</v>
      </c>
      <c s="37">
        <v>63.063</v>
      </c>
      <c s="36">
        <v>0</v>
      </c>
      <c s="36">
        <f>ROUND(G317*H317,6)</f>
      </c>
      <c r="L317" s="38">
        <v>0</v>
      </c>
      <c s="32">
        <f>ROUND(ROUND(L317,2)*ROUND(G317,3),2)</f>
      </c>
      <c s="36" t="s">
        <v>316</v>
      </c>
      <c>
        <f>(M317*21)/100</f>
      </c>
      <c t="s">
        <v>28</v>
      </c>
    </row>
    <row r="318" spans="1:5" ht="25.5">
      <c r="A318" s="35" t="s">
        <v>55</v>
      </c>
      <c r="E318" s="39" t="s">
        <v>900</v>
      </c>
    </row>
    <row r="319" spans="1:5" ht="114.75">
      <c r="A319" s="35" t="s">
        <v>56</v>
      </c>
      <c r="E319" s="42" t="s">
        <v>901</v>
      </c>
    </row>
    <row r="320" spans="1:5" ht="12.75">
      <c r="A320" t="s">
        <v>57</v>
      </c>
      <c r="E320" s="39" t="s">
        <v>5</v>
      </c>
    </row>
    <row r="321" spans="1:13" ht="12.75">
      <c r="A321" t="s">
        <v>47</v>
      </c>
      <c r="C321" s="31" t="s">
        <v>594</v>
      </c>
      <c r="E321" s="33" t="s">
        <v>595</v>
      </c>
      <c r="J321" s="32">
        <f>0</f>
      </c>
      <c s="32">
        <f>0</f>
      </c>
      <c s="32">
        <f>0+L322</f>
      </c>
      <c s="32">
        <f>0+M322</f>
      </c>
    </row>
    <row r="322" spans="1:16" ht="25.5">
      <c r="A322" t="s">
        <v>50</v>
      </c>
      <c s="34" t="s">
        <v>562</v>
      </c>
      <c s="34" t="s">
        <v>902</v>
      </c>
      <c s="35" t="s">
        <v>5</v>
      </c>
      <c s="6" t="s">
        <v>903</v>
      </c>
      <c s="36" t="s">
        <v>201</v>
      </c>
      <c s="37">
        <v>1783.426</v>
      </c>
      <c s="36">
        <v>0</v>
      </c>
      <c s="36">
        <f>ROUND(G322*H322,6)</f>
      </c>
      <c r="L322" s="38">
        <v>0</v>
      </c>
      <c s="32">
        <f>ROUND(ROUND(L322,2)*ROUND(G322,3),2)</f>
      </c>
      <c s="36" t="s">
        <v>316</v>
      </c>
      <c>
        <f>(M322*21)/100</f>
      </c>
      <c t="s">
        <v>28</v>
      </c>
    </row>
    <row r="323" spans="1:5" ht="25.5">
      <c r="A323" s="35" t="s">
        <v>55</v>
      </c>
      <c r="E323" s="39" t="s">
        <v>903</v>
      </c>
    </row>
    <row r="324" spans="1:5" ht="12.75">
      <c r="A324" s="35" t="s">
        <v>56</v>
      </c>
      <c r="E324" s="40" t="s">
        <v>5</v>
      </c>
    </row>
    <row r="325" spans="1:5" ht="12.75">
      <c r="A325" t="s">
        <v>57</v>
      </c>
      <c r="E325" s="39" t="s">
        <v>5</v>
      </c>
    </row>
    <row r="326" spans="1:13" ht="12.75">
      <c r="A326" t="s">
        <v>47</v>
      </c>
      <c r="C326" s="31" t="s">
        <v>367</v>
      </c>
      <c r="E326" s="33" t="s">
        <v>368</v>
      </c>
      <c r="J326" s="32">
        <f>0</f>
      </c>
      <c s="32">
        <f>0</f>
      </c>
      <c s="32">
        <f>0+L327+L331+L335</f>
      </c>
      <c s="32">
        <f>0+M327+M331+M335</f>
      </c>
    </row>
    <row r="327" spans="1:16" ht="25.5">
      <c r="A327" t="s">
        <v>50</v>
      </c>
      <c s="34" t="s">
        <v>614</v>
      </c>
      <c s="34" t="s">
        <v>904</v>
      </c>
      <c s="35" t="s">
        <v>5</v>
      </c>
      <c s="6" t="s">
        <v>905</v>
      </c>
      <c s="36" t="s">
        <v>257</v>
      </c>
      <c s="37">
        <v>1</v>
      </c>
      <c s="36">
        <v>0</v>
      </c>
      <c s="36">
        <f>ROUND(G327*H327,6)</f>
      </c>
      <c r="L327" s="38">
        <v>0</v>
      </c>
      <c s="32">
        <f>ROUND(ROUND(L327,2)*ROUND(G327,3),2)</f>
      </c>
      <c s="36" t="s">
        <v>98</v>
      </c>
      <c>
        <f>(M327*21)/100</f>
      </c>
      <c t="s">
        <v>28</v>
      </c>
    </row>
    <row r="328" spans="1:5" ht="25.5">
      <c r="A328" s="35" t="s">
        <v>55</v>
      </c>
      <c r="E328" s="39" t="s">
        <v>905</v>
      </c>
    </row>
    <row r="329" spans="1:5" ht="12.75">
      <c r="A329" s="35" t="s">
        <v>56</v>
      </c>
      <c r="E329" s="40" t="s">
        <v>222</v>
      </c>
    </row>
    <row r="330" spans="1:5" ht="12.75">
      <c r="A330" t="s">
        <v>57</v>
      </c>
      <c r="E330" s="39" t="s">
        <v>5</v>
      </c>
    </row>
    <row r="331" spans="1:16" ht="25.5">
      <c r="A331" t="s">
        <v>50</v>
      </c>
      <c s="34" t="s">
        <v>620</v>
      </c>
      <c s="34" t="s">
        <v>906</v>
      </c>
      <c s="35" t="s">
        <v>5</v>
      </c>
      <c s="6" t="s">
        <v>907</v>
      </c>
      <c s="36" t="s">
        <v>257</v>
      </c>
      <c s="37">
        <v>1</v>
      </c>
      <c s="36">
        <v>0</v>
      </c>
      <c s="36">
        <f>ROUND(G331*H331,6)</f>
      </c>
      <c r="L331" s="38">
        <v>0</v>
      </c>
      <c s="32">
        <f>ROUND(ROUND(L331,2)*ROUND(G331,3),2)</f>
      </c>
      <c s="36" t="s">
        <v>98</v>
      </c>
      <c>
        <f>(M331*21)/100</f>
      </c>
      <c t="s">
        <v>28</v>
      </c>
    </row>
    <row r="332" spans="1:5" ht="25.5">
      <c r="A332" s="35" t="s">
        <v>55</v>
      </c>
      <c r="E332" s="39" t="s">
        <v>907</v>
      </c>
    </row>
    <row r="333" spans="1:5" ht="12.75">
      <c r="A333" s="35" t="s">
        <v>56</v>
      </c>
      <c r="E333" s="40" t="s">
        <v>222</v>
      </c>
    </row>
    <row r="334" spans="1:5" ht="12.75">
      <c r="A334" t="s">
        <v>57</v>
      </c>
      <c r="E334" s="39" t="s">
        <v>5</v>
      </c>
    </row>
    <row r="335" spans="1:16" ht="12.75">
      <c r="A335" t="s">
        <v>50</v>
      </c>
      <c s="34" t="s">
        <v>596</v>
      </c>
      <c s="34" t="s">
        <v>908</v>
      </c>
      <c s="35" t="s">
        <v>5</v>
      </c>
      <c s="6" t="s">
        <v>909</v>
      </c>
      <c s="36" t="s">
        <v>257</v>
      </c>
      <c s="37">
        <v>2</v>
      </c>
      <c s="36">
        <v>0</v>
      </c>
      <c s="36">
        <f>ROUND(G335*H335,6)</f>
      </c>
      <c r="L335" s="38">
        <v>0</v>
      </c>
      <c s="32">
        <f>ROUND(ROUND(L335,2)*ROUND(G335,3),2)</f>
      </c>
      <c s="36" t="s">
        <v>98</v>
      </c>
      <c>
        <f>(M335*21)/100</f>
      </c>
      <c t="s">
        <v>28</v>
      </c>
    </row>
    <row r="336" spans="1:5" ht="12.75">
      <c r="A336" s="35" t="s">
        <v>55</v>
      </c>
      <c r="E336" s="39" t="s">
        <v>909</v>
      </c>
    </row>
    <row r="337" spans="1:5" ht="25.5">
      <c r="A337" s="35" t="s">
        <v>56</v>
      </c>
      <c r="E337" s="40" t="s">
        <v>791</v>
      </c>
    </row>
    <row r="338" spans="1:5" ht="12.75">
      <c r="A338" t="s">
        <v>57</v>
      </c>
      <c r="E338" s="39" t="s">
        <v>5</v>
      </c>
    </row>
    <row r="339" spans="1:13" ht="12.75">
      <c r="A339" t="s">
        <v>47</v>
      </c>
      <c r="C339" s="31" t="s">
        <v>195</v>
      </c>
      <c r="E339" s="33" t="s">
        <v>196</v>
      </c>
      <c r="J339" s="32">
        <f>0</f>
      </c>
      <c s="32">
        <f>0</f>
      </c>
      <c s="32">
        <f>0+L340+L344+L348+L352+L356+L360+L364+L368</f>
      </c>
      <c s="32">
        <f>0+M340+M344+M348+M352+M356+M360+M364+M368</f>
      </c>
    </row>
    <row r="340" spans="1:16" ht="38.25">
      <c r="A340" t="s">
        <v>50</v>
      </c>
      <c s="34" t="s">
        <v>79</v>
      </c>
      <c s="34" t="s">
        <v>600</v>
      </c>
      <c s="35" t="s">
        <v>601</v>
      </c>
      <c s="6" t="s">
        <v>602</v>
      </c>
      <c s="36" t="s">
        <v>53</v>
      </c>
      <c s="37">
        <v>742.96</v>
      </c>
      <c s="36">
        <v>0</v>
      </c>
      <c s="36">
        <f>ROUND(G340*H340,6)</f>
      </c>
      <c r="L340" s="38">
        <v>0</v>
      </c>
      <c s="32">
        <f>ROUND(ROUND(L340,2)*ROUND(G340,3),2)</f>
      </c>
      <c s="36" t="s">
        <v>316</v>
      </c>
      <c>
        <f>(M340*21)/100</f>
      </c>
      <c t="s">
        <v>28</v>
      </c>
    </row>
    <row r="341" spans="1:5" ht="38.25">
      <c r="A341" s="35" t="s">
        <v>55</v>
      </c>
      <c r="E341" s="39" t="s">
        <v>603</v>
      </c>
    </row>
    <row r="342" spans="1:5" ht="114.75">
      <c r="A342" s="35" t="s">
        <v>56</v>
      </c>
      <c r="E342" s="40" t="s">
        <v>910</v>
      </c>
    </row>
    <row r="343" spans="1:5" ht="12.75">
      <c r="A343" t="s">
        <v>57</v>
      </c>
      <c r="E343" s="39" t="s">
        <v>5</v>
      </c>
    </row>
    <row r="344" spans="1:16" ht="25.5">
      <c r="A344" t="s">
        <v>50</v>
      </c>
      <c s="34" t="s">
        <v>86</v>
      </c>
      <c s="34" t="s">
        <v>639</v>
      </c>
      <c s="35" t="s">
        <v>640</v>
      </c>
      <c s="6" t="s">
        <v>623</v>
      </c>
      <c s="36" t="s">
        <v>201</v>
      </c>
      <c s="37">
        <v>401.198</v>
      </c>
      <c s="36">
        <v>0</v>
      </c>
      <c s="36">
        <f>ROUND(G344*H344,6)</f>
      </c>
      <c r="L344" s="38">
        <v>0</v>
      </c>
      <c s="32">
        <f>ROUND(ROUND(L344,2)*ROUND(G344,3),2)</f>
      </c>
      <c s="36" t="s">
        <v>316</v>
      </c>
      <c>
        <f>(M344*21)/100</f>
      </c>
      <c t="s">
        <v>28</v>
      </c>
    </row>
    <row r="345" spans="1:5" ht="25.5">
      <c r="A345" s="35" t="s">
        <v>55</v>
      </c>
      <c r="E345" s="39" t="s">
        <v>624</v>
      </c>
    </row>
    <row r="346" spans="1:5" ht="38.25">
      <c r="A346" s="35" t="s">
        <v>56</v>
      </c>
      <c r="E346" s="40" t="s">
        <v>911</v>
      </c>
    </row>
    <row r="347" spans="1:5" ht="12.75">
      <c r="A347" t="s">
        <v>57</v>
      </c>
      <c r="E347" s="39" t="s">
        <v>5</v>
      </c>
    </row>
    <row r="348" spans="1:16" ht="25.5">
      <c r="A348" t="s">
        <v>50</v>
      </c>
      <c s="34" t="s">
        <v>89</v>
      </c>
      <c s="34" t="s">
        <v>912</v>
      </c>
      <c s="35" t="s">
        <v>913</v>
      </c>
      <c s="6" t="s">
        <v>914</v>
      </c>
      <c s="36" t="s">
        <v>201</v>
      </c>
      <c s="37">
        <v>936.13</v>
      </c>
      <c s="36">
        <v>0</v>
      </c>
      <c s="36">
        <f>ROUND(G348*H348,6)</f>
      </c>
      <c r="L348" s="38">
        <v>0</v>
      </c>
      <c s="32">
        <f>ROUND(ROUND(L348,2)*ROUND(G348,3),2)</f>
      </c>
      <c s="36" t="s">
        <v>316</v>
      </c>
      <c>
        <f>(M348*21)/100</f>
      </c>
      <c t="s">
        <v>28</v>
      </c>
    </row>
    <row r="349" spans="1:5" ht="25.5">
      <c r="A349" s="35" t="s">
        <v>55</v>
      </c>
      <c r="E349" s="39" t="s">
        <v>915</v>
      </c>
    </row>
    <row r="350" spans="1:5" ht="38.25">
      <c r="A350" s="35" t="s">
        <v>56</v>
      </c>
      <c r="E350" s="40" t="s">
        <v>916</v>
      </c>
    </row>
    <row r="351" spans="1:5" ht="12.75">
      <c r="A351" t="s">
        <v>57</v>
      </c>
      <c r="E351" s="39" t="s">
        <v>5</v>
      </c>
    </row>
    <row r="352" spans="1:16" ht="25.5">
      <c r="A352" t="s">
        <v>50</v>
      </c>
      <c s="34" t="s">
        <v>591</v>
      </c>
      <c s="34" t="s">
        <v>627</v>
      </c>
      <c s="35" t="s">
        <v>628</v>
      </c>
      <c s="6" t="s">
        <v>629</v>
      </c>
      <c s="36" t="s">
        <v>201</v>
      </c>
      <c s="37">
        <v>158.606</v>
      </c>
      <c s="36">
        <v>0</v>
      </c>
      <c s="36">
        <f>ROUND(G352*H352,6)</f>
      </c>
      <c r="L352" s="38">
        <v>0</v>
      </c>
      <c s="32">
        <f>ROUND(ROUND(L352,2)*ROUND(G352,3),2)</f>
      </c>
      <c s="36" t="s">
        <v>316</v>
      </c>
      <c>
        <f>(M352*21)/100</f>
      </c>
      <c t="s">
        <v>28</v>
      </c>
    </row>
    <row r="353" spans="1:5" ht="25.5">
      <c r="A353" s="35" t="s">
        <v>55</v>
      </c>
      <c r="E353" s="39" t="s">
        <v>630</v>
      </c>
    </row>
    <row r="354" spans="1:5" ht="12.75">
      <c r="A354" s="35" t="s">
        <v>56</v>
      </c>
      <c r="E354" s="40" t="s">
        <v>5</v>
      </c>
    </row>
    <row r="355" spans="1:5" ht="12.75">
      <c r="A355" t="s">
        <v>57</v>
      </c>
      <c r="E355" s="39" t="s">
        <v>5</v>
      </c>
    </row>
    <row r="356" spans="1:16" ht="25.5">
      <c r="A356" t="s">
        <v>50</v>
      </c>
      <c s="34" t="s">
        <v>917</v>
      </c>
      <c s="34" t="s">
        <v>633</v>
      </c>
      <c s="35" t="s">
        <v>634</v>
      </c>
      <c s="6" t="s">
        <v>635</v>
      </c>
      <c s="36" t="s">
        <v>201</v>
      </c>
      <c s="37">
        <v>1586.06</v>
      </c>
      <c s="36">
        <v>0</v>
      </c>
      <c s="36">
        <f>ROUND(G356*H356,6)</f>
      </c>
      <c r="L356" s="38">
        <v>0</v>
      </c>
      <c s="32">
        <f>ROUND(ROUND(L356,2)*ROUND(G356,3),2)</f>
      </c>
      <c s="36" t="s">
        <v>316</v>
      </c>
      <c>
        <f>(M356*21)/100</f>
      </c>
      <c t="s">
        <v>28</v>
      </c>
    </row>
    <row r="357" spans="1:5" ht="25.5">
      <c r="A357" s="35" t="s">
        <v>55</v>
      </c>
      <c r="E357" s="39" t="s">
        <v>636</v>
      </c>
    </row>
    <row r="358" spans="1:5" ht="25.5">
      <c r="A358" s="35" t="s">
        <v>56</v>
      </c>
      <c r="E358" s="40" t="s">
        <v>918</v>
      </c>
    </row>
    <row r="359" spans="1:5" ht="12.75">
      <c r="A359" t="s">
        <v>57</v>
      </c>
      <c r="E359" s="39" t="s">
        <v>5</v>
      </c>
    </row>
    <row r="360" spans="1:16" ht="25.5">
      <c r="A360" t="s">
        <v>50</v>
      </c>
      <c s="34" t="s">
        <v>919</v>
      </c>
      <c s="34" t="s">
        <v>920</v>
      </c>
      <c s="35" t="s">
        <v>921</v>
      </c>
      <c s="6" t="s">
        <v>922</v>
      </c>
      <c s="36" t="s">
        <v>201</v>
      </c>
      <c s="37">
        <v>120</v>
      </c>
      <c s="36">
        <v>0</v>
      </c>
      <c s="36">
        <f>ROUND(G360*H360,6)</f>
      </c>
      <c r="L360" s="38">
        <v>0</v>
      </c>
      <c s="32">
        <f>ROUND(ROUND(L360,2)*ROUND(G360,3),2)</f>
      </c>
      <c s="36" t="s">
        <v>316</v>
      </c>
      <c>
        <f>(M360*21)/100</f>
      </c>
      <c t="s">
        <v>28</v>
      </c>
    </row>
    <row r="361" spans="1:5" ht="25.5">
      <c r="A361" s="35" t="s">
        <v>55</v>
      </c>
      <c r="E361" s="39" t="s">
        <v>923</v>
      </c>
    </row>
    <row r="362" spans="1:5" ht="12.75">
      <c r="A362" s="35" t="s">
        <v>56</v>
      </c>
      <c r="E362" s="40" t="s">
        <v>924</v>
      </c>
    </row>
    <row r="363" spans="1:5" ht="12.75">
      <c r="A363" t="s">
        <v>57</v>
      </c>
      <c r="E363" s="39" t="s">
        <v>5</v>
      </c>
    </row>
    <row r="364" spans="1:16" ht="38.25">
      <c r="A364" t="s">
        <v>50</v>
      </c>
      <c s="34" t="s">
        <v>925</v>
      </c>
      <c s="34" t="s">
        <v>926</v>
      </c>
      <c s="35" t="s">
        <v>927</v>
      </c>
      <c s="6" t="s">
        <v>928</v>
      </c>
      <c s="36" t="s">
        <v>201</v>
      </c>
      <c s="37">
        <v>31.982</v>
      </c>
      <c s="36">
        <v>0</v>
      </c>
      <c s="36">
        <f>ROUND(G364*H364,6)</f>
      </c>
      <c r="L364" s="38">
        <v>0</v>
      </c>
      <c s="32">
        <f>ROUND(ROUND(L364,2)*ROUND(G364,3),2)</f>
      </c>
      <c s="36" t="s">
        <v>316</v>
      </c>
      <c>
        <f>(M364*21)/100</f>
      </c>
      <c t="s">
        <v>28</v>
      </c>
    </row>
    <row r="365" spans="1:5" ht="25.5">
      <c r="A365" s="35" t="s">
        <v>55</v>
      </c>
      <c r="E365" s="39" t="s">
        <v>929</v>
      </c>
    </row>
    <row r="366" spans="1:5" ht="89.25">
      <c r="A366" s="35" t="s">
        <v>56</v>
      </c>
      <c r="E366" s="40" t="s">
        <v>930</v>
      </c>
    </row>
    <row r="367" spans="1:5" ht="12.75">
      <c r="A367" t="s">
        <v>57</v>
      </c>
      <c r="E367" s="39" t="s">
        <v>5</v>
      </c>
    </row>
    <row r="368" spans="1:16" ht="25.5">
      <c r="A368" t="s">
        <v>50</v>
      </c>
      <c s="34" t="s">
        <v>608</v>
      </c>
      <c s="34" t="s">
        <v>931</v>
      </c>
      <c s="35" t="s">
        <v>616</v>
      </c>
      <c s="6" t="s">
        <v>617</v>
      </c>
      <c s="36" t="s">
        <v>201</v>
      </c>
      <c s="37">
        <v>6.624</v>
      </c>
      <c s="36">
        <v>0</v>
      </c>
      <c s="36">
        <f>ROUND(G368*H368,6)</f>
      </c>
      <c r="L368" s="38">
        <v>0</v>
      </c>
      <c s="32">
        <f>ROUND(ROUND(L368,2)*ROUND(G368,3),2)</f>
      </c>
      <c s="36" t="s">
        <v>316</v>
      </c>
      <c>
        <f>(M368*21)/100</f>
      </c>
      <c t="s">
        <v>28</v>
      </c>
    </row>
    <row r="369" spans="1:5" ht="25.5">
      <c r="A369" s="35" t="s">
        <v>55</v>
      </c>
      <c r="E369" s="39" t="s">
        <v>618</v>
      </c>
    </row>
    <row r="370" spans="1:5" ht="25.5">
      <c r="A370" s="35" t="s">
        <v>56</v>
      </c>
      <c r="E370" s="40" t="s">
        <v>932</v>
      </c>
    </row>
    <row r="371" spans="1:5" ht="12.75">
      <c r="A371" t="s">
        <v>57</v>
      </c>
      <c r="E3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935</v>
      </c>
      <c r="E8" s="30" t="s">
        <v>934</v>
      </c>
      <c r="J8" s="29">
        <f>0+J9+J18+J31+J52+J69+J98+J103</f>
      </c>
      <c s="29">
        <f>0+K9+K18+K31+K52+K69+K98+K103</f>
      </c>
      <c s="29">
        <f>0+L9+L18+L31+L52+L69+L98+L103</f>
      </c>
      <c s="29">
        <f>0+M9+M18+M31+M52+M69+M98+M103</f>
      </c>
    </row>
    <row r="9" spans="1:13" ht="12.75">
      <c r="A9" t="s">
        <v>47</v>
      </c>
      <c r="C9" s="31" t="s">
        <v>89</v>
      </c>
      <c r="E9" s="33" t="s">
        <v>936</v>
      </c>
      <c r="J9" s="32">
        <f>0</f>
      </c>
      <c s="32">
        <f>0</f>
      </c>
      <c s="32">
        <f>0+L10+L14</f>
      </c>
      <c s="32">
        <f>0+M10+M14</f>
      </c>
    </row>
    <row r="10" spans="1:16" ht="12.75">
      <c r="A10" t="s">
        <v>50</v>
      </c>
      <c s="34" t="s">
        <v>48</v>
      </c>
      <c s="34" t="s">
        <v>937</v>
      </c>
      <c s="35" t="s">
        <v>5</v>
      </c>
      <c s="6" t="s">
        <v>938</v>
      </c>
      <c s="36" t="s">
        <v>78</v>
      </c>
      <c s="37">
        <v>300</v>
      </c>
      <c s="36">
        <v>0.00025</v>
      </c>
      <c s="36">
        <f>ROUND(G10*H10,6)</f>
      </c>
      <c r="L10" s="38">
        <v>0</v>
      </c>
      <c s="32">
        <f>ROUND(ROUND(L10,2)*ROUND(G10,3),2)</f>
      </c>
      <c s="36" t="s">
        <v>316</v>
      </c>
      <c>
        <f>(M10*21)/100</f>
      </c>
      <c t="s">
        <v>28</v>
      </c>
    </row>
    <row r="11" spans="1:5" ht="12.75">
      <c r="A11" s="35" t="s">
        <v>55</v>
      </c>
      <c r="E11" s="39" t="s">
        <v>938</v>
      </c>
    </row>
    <row r="12" spans="1:5" ht="76.5">
      <c r="A12" s="35" t="s">
        <v>56</v>
      </c>
      <c r="E12" s="40" t="s">
        <v>939</v>
      </c>
    </row>
    <row r="13" spans="1:5" ht="12.75">
      <c r="A13" t="s">
        <v>57</v>
      </c>
      <c r="E13" s="39" t="s">
        <v>5</v>
      </c>
    </row>
    <row r="14" spans="1:16" ht="12.75">
      <c r="A14" t="s">
        <v>50</v>
      </c>
      <c s="34" t="s">
        <v>28</v>
      </c>
      <c s="34" t="s">
        <v>940</v>
      </c>
      <c s="35" t="s">
        <v>5</v>
      </c>
      <c s="6" t="s">
        <v>941</v>
      </c>
      <c s="36" t="s">
        <v>78</v>
      </c>
      <c s="37">
        <v>300</v>
      </c>
      <c s="36">
        <v>0</v>
      </c>
      <c s="36">
        <f>ROUND(G14*H14,6)</f>
      </c>
      <c r="L14" s="38">
        <v>0</v>
      </c>
      <c s="32">
        <f>ROUND(ROUND(L14,2)*ROUND(G14,3),2)</f>
      </c>
      <c s="36" t="s">
        <v>316</v>
      </c>
      <c>
        <f>(M14*21)/100</f>
      </c>
      <c t="s">
        <v>28</v>
      </c>
    </row>
    <row r="15" spans="1:5" ht="12.75">
      <c r="A15" s="35" t="s">
        <v>55</v>
      </c>
      <c r="E15" s="39" t="s">
        <v>941</v>
      </c>
    </row>
    <row r="16" spans="1:5" ht="76.5">
      <c r="A16" s="35" t="s">
        <v>56</v>
      </c>
      <c r="E16" s="40" t="s">
        <v>939</v>
      </c>
    </row>
    <row r="17" spans="1:5" ht="12.75">
      <c r="A17" t="s">
        <v>57</v>
      </c>
      <c r="E17" s="39" t="s">
        <v>5</v>
      </c>
    </row>
    <row r="18" spans="1:13" ht="12.75">
      <c r="A18" t="s">
        <v>47</v>
      </c>
      <c r="C18" s="31" t="s">
        <v>95</v>
      </c>
      <c r="E18" s="33" t="s">
        <v>942</v>
      </c>
      <c r="J18" s="32">
        <f>0</f>
      </c>
      <c s="32">
        <f>0</f>
      </c>
      <c s="32">
        <f>0+L19+L23+L27</f>
      </c>
      <c s="32">
        <f>0+M19+M23+M27</f>
      </c>
    </row>
    <row r="19" spans="1:16" ht="25.5">
      <c r="A19" t="s">
        <v>50</v>
      </c>
      <c s="34" t="s">
        <v>26</v>
      </c>
      <c s="34" t="s">
        <v>943</v>
      </c>
      <c s="35" t="s">
        <v>5</v>
      </c>
      <c s="6" t="s">
        <v>944</v>
      </c>
      <c s="36" t="s">
        <v>53</v>
      </c>
      <c s="37">
        <v>5.76</v>
      </c>
      <c s="36">
        <v>0</v>
      </c>
      <c s="36">
        <f>ROUND(G19*H19,6)</f>
      </c>
      <c r="L19" s="38">
        <v>0</v>
      </c>
      <c s="32">
        <f>ROUND(ROUND(L19,2)*ROUND(G19,3),2)</f>
      </c>
      <c s="36" t="s">
        <v>316</v>
      </c>
      <c>
        <f>(M19*21)/100</f>
      </c>
      <c t="s">
        <v>28</v>
      </c>
    </row>
    <row r="20" spans="1:5" ht="25.5">
      <c r="A20" s="35" t="s">
        <v>55</v>
      </c>
      <c r="E20" s="39" t="s">
        <v>944</v>
      </c>
    </row>
    <row r="21" spans="1:5" ht="25.5">
      <c r="A21" s="35" t="s">
        <v>56</v>
      </c>
      <c r="E21" s="40" t="s">
        <v>945</v>
      </c>
    </row>
    <row r="22" spans="1:5" ht="12.75">
      <c r="A22" t="s">
        <v>57</v>
      </c>
      <c r="E22" s="39" t="s">
        <v>5</v>
      </c>
    </row>
    <row r="23" spans="1:16" ht="25.5">
      <c r="A23" t="s">
        <v>50</v>
      </c>
      <c s="34" t="s">
        <v>63</v>
      </c>
      <c s="34" t="s">
        <v>946</v>
      </c>
      <c s="35" t="s">
        <v>5</v>
      </c>
      <c s="6" t="s">
        <v>947</v>
      </c>
      <c s="36" t="s">
        <v>53</v>
      </c>
      <c s="37">
        <v>142.8</v>
      </c>
      <c s="36">
        <v>0</v>
      </c>
      <c s="36">
        <f>ROUND(G23*H23,6)</f>
      </c>
      <c r="L23" s="38">
        <v>0</v>
      </c>
      <c s="32">
        <f>ROUND(ROUND(L23,2)*ROUND(G23,3),2)</f>
      </c>
      <c s="36" t="s">
        <v>316</v>
      </c>
      <c>
        <f>(M23*21)/100</f>
      </c>
      <c t="s">
        <v>28</v>
      </c>
    </row>
    <row r="24" spans="1:5" ht="38.25">
      <c r="A24" s="35" t="s">
        <v>55</v>
      </c>
      <c r="E24" s="39" t="s">
        <v>948</v>
      </c>
    </row>
    <row r="25" spans="1:5" ht="51">
      <c r="A25" s="35" t="s">
        <v>56</v>
      </c>
      <c r="E25" s="42" t="s">
        <v>949</v>
      </c>
    </row>
    <row r="26" spans="1:5" ht="12.75">
      <c r="A26" t="s">
        <v>57</v>
      </c>
      <c r="E26" s="39" t="s">
        <v>5</v>
      </c>
    </row>
    <row r="27" spans="1:16" ht="25.5">
      <c r="A27" t="s">
        <v>50</v>
      </c>
      <c s="34" t="s">
        <v>66</v>
      </c>
      <c s="34" t="s">
        <v>950</v>
      </c>
      <c s="35" t="s">
        <v>5</v>
      </c>
      <c s="6" t="s">
        <v>951</v>
      </c>
      <c s="36" t="s">
        <v>53</v>
      </c>
      <c s="37">
        <v>150</v>
      </c>
      <c s="36">
        <v>0</v>
      </c>
      <c s="36">
        <f>ROUND(G27*H27,6)</f>
      </c>
      <c r="L27" s="38">
        <v>0</v>
      </c>
      <c s="32">
        <f>ROUND(ROUND(L27,2)*ROUND(G27,3),2)</f>
      </c>
      <c s="36" t="s">
        <v>316</v>
      </c>
      <c>
        <f>(M27*21)/100</f>
      </c>
      <c t="s">
        <v>28</v>
      </c>
    </row>
    <row r="28" spans="1:5" ht="38.25">
      <c r="A28" s="35" t="s">
        <v>55</v>
      </c>
      <c r="E28" s="39" t="s">
        <v>952</v>
      </c>
    </row>
    <row r="29" spans="1:5" ht="63.75">
      <c r="A29" s="35" t="s">
        <v>56</v>
      </c>
      <c r="E29" s="42" t="s">
        <v>953</v>
      </c>
    </row>
    <row r="30" spans="1:5" ht="12.75">
      <c r="A30" t="s">
        <v>57</v>
      </c>
      <c r="E30" s="39" t="s">
        <v>5</v>
      </c>
    </row>
    <row r="31" spans="1:13" ht="12.75">
      <c r="A31" t="s">
        <v>47</v>
      </c>
      <c r="C31" s="31" t="s">
        <v>104</v>
      </c>
      <c r="E31" s="33" t="s">
        <v>954</v>
      </c>
      <c r="J31" s="32">
        <f>0</f>
      </c>
      <c s="32">
        <f>0</f>
      </c>
      <c s="32">
        <f>0+L32+L36+L40+L44+L48</f>
      </c>
      <c s="32">
        <f>0+M32+M36+M40+M44+M48</f>
      </c>
    </row>
    <row r="32" spans="1:16" ht="12.75">
      <c r="A32" t="s">
        <v>50</v>
      </c>
      <c s="34" t="s">
        <v>27</v>
      </c>
      <c s="34" t="s">
        <v>955</v>
      </c>
      <c s="35" t="s">
        <v>5</v>
      </c>
      <c s="6" t="s">
        <v>956</v>
      </c>
      <c s="36" t="s">
        <v>70</v>
      </c>
      <c s="37">
        <v>200</v>
      </c>
      <c s="36">
        <v>0.0007</v>
      </c>
      <c s="36">
        <f>ROUND(G32*H32,6)</f>
      </c>
      <c r="L32" s="38">
        <v>0</v>
      </c>
      <c s="32">
        <f>ROUND(ROUND(L32,2)*ROUND(G32,3),2)</f>
      </c>
      <c s="36" t="s">
        <v>316</v>
      </c>
      <c>
        <f>(M32*21)/100</f>
      </c>
      <c t="s">
        <v>28</v>
      </c>
    </row>
    <row r="33" spans="1:5" ht="12.75">
      <c r="A33" s="35" t="s">
        <v>55</v>
      </c>
      <c r="E33" s="39" t="s">
        <v>956</v>
      </c>
    </row>
    <row r="34" spans="1:5" ht="51">
      <c r="A34" s="35" t="s">
        <v>56</v>
      </c>
      <c r="E34" s="40" t="s">
        <v>957</v>
      </c>
    </row>
    <row r="35" spans="1:5" ht="12.75">
      <c r="A35" t="s">
        <v>57</v>
      </c>
      <c r="E35" s="39" t="s">
        <v>5</v>
      </c>
    </row>
    <row r="36" spans="1:16" ht="25.5">
      <c r="A36" t="s">
        <v>50</v>
      </c>
      <c s="34" t="s">
        <v>75</v>
      </c>
      <c s="34" t="s">
        <v>958</v>
      </c>
      <c s="35" t="s">
        <v>5</v>
      </c>
      <c s="6" t="s">
        <v>959</v>
      </c>
      <c s="36" t="s">
        <v>70</v>
      </c>
      <c s="37">
        <v>200</v>
      </c>
      <c s="36">
        <v>0</v>
      </c>
      <c s="36">
        <f>ROUND(G36*H36,6)</f>
      </c>
      <c r="L36" s="38">
        <v>0</v>
      </c>
      <c s="32">
        <f>ROUND(ROUND(L36,2)*ROUND(G36,3),2)</f>
      </c>
      <c s="36" t="s">
        <v>316</v>
      </c>
      <c>
        <f>(M36*21)/100</f>
      </c>
      <c t="s">
        <v>28</v>
      </c>
    </row>
    <row r="37" spans="1:5" ht="25.5">
      <c r="A37" s="35" t="s">
        <v>55</v>
      </c>
      <c r="E37" s="39" t="s">
        <v>959</v>
      </c>
    </row>
    <row r="38" spans="1:5" ht="51">
      <c r="A38" s="35" t="s">
        <v>56</v>
      </c>
      <c r="E38" s="40" t="s">
        <v>957</v>
      </c>
    </row>
    <row r="39" spans="1:5" ht="12.75">
      <c r="A39" t="s">
        <v>57</v>
      </c>
      <c r="E39" s="39" t="s">
        <v>5</v>
      </c>
    </row>
    <row r="40" spans="1:16" ht="25.5">
      <c r="A40" t="s">
        <v>50</v>
      </c>
      <c s="34" t="s">
        <v>79</v>
      </c>
      <c s="34" t="s">
        <v>960</v>
      </c>
      <c s="35" t="s">
        <v>5</v>
      </c>
      <c s="6" t="s">
        <v>961</v>
      </c>
      <c s="36" t="s">
        <v>53</v>
      </c>
      <c s="37">
        <v>150</v>
      </c>
      <c s="36">
        <v>0.00046</v>
      </c>
      <c s="36">
        <f>ROUND(G40*H40,6)</f>
      </c>
      <c r="L40" s="38">
        <v>0</v>
      </c>
      <c s="32">
        <f>ROUND(ROUND(L40,2)*ROUND(G40,3),2)</f>
      </c>
      <c s="36" t="s">
        <v>316</v>
      </c>
      <c>
        <f>(M40*21)/100</f>
      </c>
      <c t="s">
        <v>28</v>
      </c>
    </row>
    <row r="41" spans="1:5" ht="25.5">
      <c r="A41" s="35" t="s">
        <v>55</v>
      </c>
      <c r="E41" s="39" t="s">
        <v>961</v>
      </c>
    </row>
    <row r="42" spans="1:5" ht="25.5">
      <c r="A42" s="35" t="s">
        <v>56</v>
      </c>
      <c r="E42" s="40" t="s">
        <v>962</v>
      </c>
    </row>
    <row r="43" spans="1:5" ht="12.75">
      <c r="A43" t="s">
        <v>57</v>
      </c>
      <c r="E43" s="39" t="s">
        <v>5</v>
      </c>
    </row>
    <row r="44" spans="1:16" ht="25.5">
      <c r="A44" t="s">
        <v>50</v>
      </c>
      <c s="34" t="s">
        <v>82</v>
      </c>
      <c s="34" t="s">
        <v>963</v>
      </c>
      <c s="35" t="s">
        <v>5</v>
      </c>
      <c s="6" t="s">
        <v>964</v>
      </c>
      <c s="36" t="s">
        <v>53</v>
      </c>
      <c s="37">
        <v>150</v>
      </c>
      <c s="36">
        <v>0</v>
      </c>
      <c s="36">
        <f>ROUND(G44*H44,6)</f>
      </c>
      <c r="L44" s="38">
        <v>0</v>
      </c>
      <c s="32">
        <f>ROUND(ROUND(L44,2)*ROUND(G44,3),2)</f>
      </c>
      <c s="36" t="s">
        <v>316</v>
      </c>
      <c>
        <f>(M44*21)/100</f>
      </c>
      <c t="s">
        <v>28</v>
      </c>
    </row>
    <row r="45" spans="1:5" ht="25.5">
      <c r="A45" s="35" t="s">
        <v>55</v>
      </c>
      <c r="E45" s="39" t="s">
        <v>964</v>
      </c>
    </row>
    <row r="46" spans="1:5" ht="25.5">
      <c r="A46" s="35" t="s">
        <v>56</v>
      </c>
      <c r="E46" s="40" t="s">
        <v>962</v>
      </c>
    </row>
    <row r="47" spans="1:5" ht="12.75">
      <c r="A47" t="s">
        <v>57</v>
      </c>
      <c r="E47" s="39" t="s">
        <v>5</v>
      </c>
    </row>
    <row r="48" spans="1:16" ht="25.5">
      <c r="A48" t="s">
        <v>50</v>
      </c>
      <c s="34" t="s">
        <v>92</v>
      </c>
      <c s="34" t="s">
        <v>426</v>
      </c>
      <c s="35" t="s">
        <v>5</v>
      </c>
      <c s="6" t="s">
        <v>427</v>
      </c>
      <c s="36" t="s">
        <v>53</v>
      </c>
      <c s="37">
        <v>298.56</v>
      </c>
      <c s="36">
        <v>0</v>
      </c>
      <c s="36">
        <f>ROUND(G48*H48,6)</f>
      </c>
      <c r="L48" s="38">
        <v>0</v>
      </c>
      <c s="32">
        <f>ROUND(ROUND(L48,2)*ROUND(G48,3),2)</f>
      </c>
      <c s="36" t="s">
        <v>316</v>
      </c>
      <c>
        <f>(M48*21)/100</f>
      </c>
      <c t="s">
        <v>28</v>
      </c>
    </row>
    <row r="49" spans="1:5" ht="25.5">
      <c r="A49" s="35" t="s">
        <v>55</v>
      </c>
      <c r="E49" s="39" t="s">
        <v>427</v>
      </c>
    </row>
    <row r="50" spans="1:5" ht="89.25">
      <c r="A50" s="35" t="s">
        <v>56</v>
      </c>
      <c r="E50" s="40" t="s">
        <v>965</v>
      </c>
    </row>
    <row r="51" spans="1:5" ht="12.75">
      <c r="A51" t="s">
        <v>57</v>
      </c>
      <c r="E51" s="39" t="s">
        <v>5</v>
      </c>
    </row>
    <row r="52" spans="1:13" ht="12.75">
      <c r="A52" t="s">
        <v>47</v>
      </c>
      <c r="C52" s="31" t="s">
        <v>28</v>
      </c>
      <c r="E52" s="33" t="s">
        <v>717</v>
      </c>
      <c r="J52" s="32">
        <f>0</f>
      </c>
      <c s="32">
        <f>0</f>
      </c>
      <c s="32">
        <f>0+L53+L57+L61+L65</f>
      </c>
      <c s="32">
        <f>0+M53+M57+M61+M65</f>
      </c>
    </row>
    <row r="53" spans="1:16" ht="12.75">
      <c r="A53" t="s">
        <v>50</v>
      </c>
      <c s="34" t="s">
        <v>101</v>
      </c>
      <c s="34" t="s">
        <v>966</v>
      </c>
      <c s="35" t="s">
        <v>5</v>
      </c>
      <c s="6" t="s">
        <v>967</v>
      </c>
      <c s="36" t="s">
        <v>53</v>
      </c>
      <c s="37">
        <v>41.76</v>
      </c>
      <c s="36">
        <v>2.16</v>
      </c>
      <c s="36">
        <f>ROUND(G53*H53,6)</f>
      </c>
      <c r="L53" s="38">
        <v>0</v>
      </c>
      <c s="32">
        <f>ROUND(ROUND(L53,2)*ROUND(G53,3),2)</f>
      </c>
      <c s="36" t="s">
        <v>316</v>
      </c>
      <c>
        <f>(M53*21)/100</f>
      </c>
      <c t="s">
        <v>28</v>
      </c>
    </row>
    <row r="54" spans="1:5" ht="12.75">
      <c r="A54" s="35" t="s">
        <v>55</v>
      </c>
      <c r="E54" s="39" t="s">
        <v>967</v>
      </c>
    </row>
    <row r="55" spans="1:5" ht="102">
      <c r="A55" s="35" t="s">
        <v>56</v>
      </c>
      <c r="E55" s="42" t="s">
        <v>968</v>
      </c>
    </row>
    <row r="56" spans="1:5" ht="12.75">
      <c r="A56" t="s">
        <v>57</v>
      </c>
      <c r="E56" s="39" t="s">
        <v>5</v>
      </c>
    </row>
    <row r="57" spans="1:16" ht="25.5">
      <c r="A57" t="s">
        <v>50</v>
      </c>
      <c s="34" t="s">
        <v>104</v>
      </c>
      <c s="34" t="s">
        <v>969</v>
      </c>
      <c s="35" t="s">
        <v>5</v>
      </c>
      <c s="6" t="s">
        <v>970</v>
      </c>
      <c s="36" t="s">
        <v>53</v>
      </c>
      <c s="37">
        <v>2.115</v>
      </c>
      <c s="36">
        <v>2.50187</v>
      </c>
      <c s="36">
        <f>ROUND(G57*H57,6)</f>
      </c>
      <c r="L57" s="38">
        <v>0</v>
      </c>
      <c s="32">
        <f>ROUND(ROUND(L57,2)*ROUND(G57,3),2)</f>
      </c>
      <c s="36" t="s">
        <v>316</v>
      </c>
      <c>
        <f>(M57*21)/100</f>
      </c>
      <c t="s">
        <v>28</v>
      </c>
    </row>
    <row r="58" spans="1:5" ht="25.5">
      <c r="A58" s="35" t="s">
        <v>55</v>
      </c>
      <c r="E58" s="39" t="s">
        <v>970</v>
      </c>
    </row>
    <row r="59" spans="1:5" ht="25.5">
      <c r="A59" s="35" t="s">
        <v>56</v>
      </c>
      <c r="E59" s="40" t="s">
        <v>971</v>
      </c>
    </row>
    <row r="60" spans="1:5" ht="12.75">
      <c r="A60" t="s">
        <v>57</v>
      </c>
      <c r="E60" s="39" t="s">
        <v>5</v>
      </c>
    </row>
    <row r="61" spans="1:16" ht="12.75">
      <c r="A61" t="s">
        <v>50</v>
      </c>
      <c s="34" t="s">
        <v>109</v>
      </c>
      <c s="34" t="s">
        <v>972</v>
      </c>
      <c s="35" t="s">
        <v>5</v>
      </c>
      <c s="6" t="s">
        <v>973</v>
      </c>
      <c s="36" t="s">
        <v>70</v>
      </c>
      <c s="37">
        <v>14.28</v>
      </c>
      <c s="36">
        <v>0.00269</v>
      </c>
      <c s="36">
        <f>ROUND(G61*H61,6)</f>
      </c>
      <c r="L61" s="38">
        <v>0</v>
      </c>
      <c s="32">
        <f>ROUND(ROUND(L61,2)*ROUND(G61,3),2)</f>
      </c>
      <c s="36" t="s">
        <v>316</v>
      </c>
      <c>
        <f>(M61*21)/100</f>
      </c>
      <c t="s">
        <v>28</v>
      </c>
    </row>
    <row r="62" spans="1:5" ht="12.75">
      <c r="A62" s="35" t="s">
        <v>55</v>
      </c>
      <c r="E62" s="39" t="s">
        <v>973</v>
      </c>
    </row>
    <row r="63" spans="1:5" ht="89.25">
      <c r="A63" s="35" t="s">
        <v>56</v>
      </c>
      <c r="E63" s="40" t="s">
        <v>974</v>
      </c>
    </row>
    <row r="64" spans="1:5" ht="12.75">
      <c r="A64" t="s">
        <v>57</v>
      </c>
      <c r="E64" s="39" t="s">
        <v>5</v>
      </c>
    </row>
    <row r="65" spans="1:16" ht="12.75">
      <c r="A65" t="s">
        <v>50</v>
      </c>
      <c s="34" t="s">
        <v>112</v>
      </c>
      <c s="34" t="s">
        <v>975</v>
      </c>
      <c s="35" t="s">
        <v>5</v>
      </c>
      <c s="6" t="s">
        <v>976</v>
      </c>
      <c s="36" t="s">
        <v>70</v>
      </c>
      <c s="37">
        <v>14.28</v>
      </c>
      <c s="36">
        <v>0</v>
      </c>
      <c s="36">
        <f>ROUND(G65*H65,6)</f>
      </c>
      <c r="L65" s="38">
        <v>0</v>
      </c>
      <c s="32">
        <f>ROUND(ROUND(L65,2)*ROUND(G65,3),2)</f>
      </c>
      <c s="36" t="s">
        <v>316</v>
      </c>
      <c>
        <f>(M65*21)/100</f>
      </c>
      <c t="s">
        <v>28</v>
      </c>
    </row>
    <row r="66" spans="1:5" ht="12.75">
      <c r="A66" s="35" t="s">
        <v>55</v>
      </c>
      <c r="E66" s="39" t="s">
        <v>976</v>
      </c>
    </row>
    <row r="67" spans="1:5" ht="89.25">
      <c r="A67" s="35" t="s">
        <v>56</v>
      </c>
      <c r="E67" s="40" t="s">
        <v>974</v>
      </c>
    </row>
    <row r="68" spans="1:5" ht="12.75">
      <c r="A68" t="s">
        <v>57</v>
      </c>
      <c r="E68" s="39" t="s">
        <v>5</v>
      </c>
    </row>
    <row r="69" spans="1:13" ht="12.75">
      <c r="A69" t="s">
        <v>47</v>
      </c>
      <c r="C69" s="31" t="s">
        <v>26</v>
      </c>
      <c r="E69" s="33" t="s">
        <v>977</v>
      </c>
      <c r="J69" s="32">
        <f>0</f>
      </c>
      <c s="32">
        <f>0</f>
      </c>
      <c s="32">
        <f>0+L70+L74+L78+L82+L86+L90+L94</f>
      </c>
      <c s="32">
        <f>0+M70+M74+M78+M82+M86+M90+M94</f>
      </c>
    </row>
    <row r="70" spans="1:16" ht="25.5">
      <c r="A70" t="s">
        <v>50</v>
      </c>
      <c s="34" t="s">
        <v>115</v>
      </c>
      <c s="34" t="s">
        <v>978</v>
      </c>
      <c s="35" t="s">
        <v>5</v>
      </c>
      <c s="6" t="s">
        <v>979</v>
      </c>
      <c s="36" t="s">
        <v>53</v>
      </c>
      <c s="37">
        <v>19.605</v>
      </c>
      <c s="36">
        <v>2.50187</v>
      </c>
      <c s="36">
        <f>ROUND(G70*H70,6)</f>
      </c>
      <c r="L70" s="38">
        <v>0</v>
      </c>
      <c s="32">
        <f>ROUND(ROUND(L70,2)*ROUND(G70,3),2)</f>
      </c>
      <c s="36" t="s">
        <v>316</v>
      </c>
      <c>
        <f>(M70*21)/100</f>
      </c>
      <c t="s">
        <v>28</v>
      </c>
    </row>
    <row r="71" spans="1:5" ht="25.5">
      <c r="A71" s="35" t="s">
        <v>55</v>
      </c>
      <c r="E71" s="39" t="s">
        <v>979</v>
      </c>
    </row>
    <row r="72" spans="1:5" ht="127.5">
      <c r="A72" s="35" t="s">
        <v>56</v>
      </c>
      <c r="E72" s="42" t="s">
        <v>980</v>
      </c>
    </row>
    <row r="73" spans="1:5" ht="12.75">
      <c r="A73" t="s">
        <v>57</v>
      </c>
      <c r="E73" s="39" t="s">
        <v>5</v>
      </c>
    </row>
    <row r="74" spans="1:16" ht="12.75">
      <c r="A74" t="s">
        <v>50</v>
      </c>
      <c s="34" t="s">
        <v>118</v>
      </c>
      <c s="34" t="s">
        <v>981</v>
      </c>
      <c s="35" t="s">
        <v>5</v>
      </c>
      <c s="6" t="s">
        <v>982</v>
      </c>
      <c s="36" t="s">
        <v>70</v>
      </c>
      <c s="37">
        <v>131.96</v>
      </c>
      <c s="36">
        <v>0.00275</v>
      </c>
      <c s="36">
        <f>ROUND(G74*H74,6)</f>
      </c>
      <c r="L74" s="38">
        <v>0</v>
      </c>
      <c s="32">
        <f>ROUND(ROUND(L74,2)*ROUND(G74,3),2)</f>
      </c>
      <c s="36" t="s">
        <v>316</v>
      </c>
      <c>
        <f>(M74*21)/100</f>
      </c>
      <c t="s">
        <v>28</v>
      </c>
    </row>
    <row r="75" spans="1:5" ht="12.75">
      <c r="A75" s="35" t="s">
        <v>55</v>
      </c>
      <c r="E75" s="39" t="s">
        <v>982</v>
      </c>
    </row>
    <row r="76" spans="1:5" ht="140.25">
      <c r="A76" s="35" t="s">
        <v>56</v>
      </c>
      <c r="E76" s="40" t="s">
        <v>983</v>
      </c>
    </row>
    <row r="77" spans="1:5" ht="12.75">
      <c r="A77" t="s">
        <v>57</v>
      </c>
      <c r="E77" s="39" t="s">
        <v>5</v>
      </c>
    </row>
    <row r="78" spans="1:16" ht="25.5">
      <c r="A78" t="s">
        <v>50</v>
      </c>
      <c s="34" t="s">
        <v>121</v>
      </c>
      <c s="34" t="s">
        <v>984</v>
      </c>
      <c s="35" t="s">
        <v>5</v>
      </c>
      <c s="6" t="s">
        <v>985</v>
      </c>
      <c s="36" t="s">
        <v>70</v>
      </c>
      <c s="37">
        <v>131.96</v>
      </c>
      <c s="36">
        <v>0</v>
      </c>
      <c s="36">
        <f>ROUND(G78*H78,6)</f>
      </c>
      <c r="L78" s="38">
        <v>0</v>
      </c>
      <c s="32">
        <f>ROUND(ROUND(L78,2)*ROUND(G78,3),2)</f>
      </c>
      <c s="36" t="s">
        <v>316</v>
      </c>
      <c>
        <f>(M78*21)/100</f>
      </c>
      <c t="s">
        <v>28</v>
      </c>
    </row>
    <row r="79" spans="1:5" ht="25.5">
      <c r="A79" s="35" t="s">
        <v>55</v>
      </c>
      <c r="E79" s="39" t="s">
        <v>985</v>
      </c>
    </row>
    <row r="80" spans="1:5" ht="140.25">
      <c r="A80" s="35" t="s">
        <v>56</v>
      </c>
      <c r="E80" s="40" t="s">
        <v>983</v>
      </c>
    </row>
    <row r="81" spans="1:5" ht="12.75">
      <c r="A81" t="s">
        <v>57</v>
      </c>
      <c r="E81" s="39" t="s">
        <v>5</v>
      </c>
    </row>
    <row r="82" spans="1:16" ht="25.5">
      <c r="A82" t="s">
        <v>50</v>
      </c>
      <c s="34" t="s">
        <v>124</v>
      </c>
      <c s="34" t="s">
        <v>986</v>
      </c>
      <c s="35" t="s">
        <v>5</v>
      </c>
      <c s="6" t="s">
        <v>987</v>
      </c>
      <c s="36" t="s">
        <v>201</v>
      </c>
      <c s="37">
        <v>0.959</v>
      </c>
      <c s="36">
        <v>1.04922</v>
      </c>
      <c s="36">
        <f>ROUND(G82*H82,6)</f>
      </c>
      <c r="L82" s="38">
        <v>0</v>
      </c>
      <c s="32">
        <f>ROUND(ROUND(L82,2)*ROUND(G82,3),2)</f>
      </c>
      <c s="36" t="s">
        <v>316</v>
      </c>
      <c>
        <f>(M82*21)/100</f>
      </c>
      <c t="s">
        <v>28</v>
      </c>
    </row>
    <row r="83" spans="1:5" ht="25.5">
      <c r="A83" s="35" t="s">
        <v>55</v>
      </c>
      <c r="E83" s="39" t="s">
        <v>987</v>
      </c>
    </row>
    <row r="84" spans="1:5" ht="63.75">
      <c r="A84" s="35" t="s">
        <v>56</v>
      </c>
      <c r="E84" s="42" t="s">
        <v>988</v>
      </c>
    </row>
    <row r="85" spans="1:5" ht="12.75">
      <c r="A85" t="s">
        <v>57</v>
      </c>
      <c r="E85" s="39" t="s">
        <v>5</v>
      </c>
    </row>
    <row r="86" spans="1:16" ht="25.5">
      <c r="A86" t="s">
        <v>50</v>
      </c>
      <c s="34" t="s">
        <v>127</v>
      </c>
      <c s="34" t="s">
        <v>989</v>
      </c>
      <c s="35" t="s">
        <v>5</v>
      </c>
      <c s="6" t="s">
        <v>990</v>
      </c>
      <c s="36" t="s">
        <v>201</v>
      </c>
      <c s="37">
        <v>0.753</v>
      </c>
      <c s="36">
        <v>1.06277</v>
      </c>
      <c s="36">
        <f>ROUND(G86*H86,6)</f>
      </c>
      <c r="L86" s="38">
        <v>0</v>
      </c>
      <c s="32">
        <f>ROUND(ROUND(L86,2)*ROUND(G86,3),2)</f>
      </c>
      <c s="36" t="s">
        <v>316</v>
      </c>
      <c>
        <f>(M86*21)/100</f>
      </c>
      <c t="s">
        <v>28</v>
      </c>
    </row>
    <row r="87" spans="1:5" ht="25.5">
      <c r="A87" s="35" t="s">
        <v>55</v>
      </c>
      <c r="E87" s="39" t="s">
        <v>990</v>
      </c>
    </row>
    <row r="88" spans="1:5" ht="63.75">
      <c r="A88" s="35" t="s">
        <v>56</v>
      </c>
      <c r="E88" s="42" t="s">
        <v>991</v>
      </c>
    </row>
    <row r="89" spans="1:5" ht="12.75">
      <c r="A89" t="s">
        <v>57</v>
      </c>
      <c r="E89" s="39" t="s">
        <v>5</v>
      </c>
    </row>
    <row r="90" spans="1:16" ht="38.25">
      <c r="A90" t="s">
        <v>50</v>
      </c>
      <c s="34" t="s">
        <v>130</v>
      </c>
      <c s="34" t="s">
        <v>992</v>
      </c>
      <c s="35" t="s">
        <v>5</v>
      </c>
      <c s="6" t="s">
        <v>993</v>
      </c>
      <c s="36" t="s">
        <v>53</v>
      </c>
      <c s="37">
        <v>64</v>
      </c>
      <c s="36">
        <v>2.30948</v>
      </c>
      <c s="36">
        <f>ROUND(G90*H90,6)</f>
      </c>
      <c r="L90" s="38">
        <v>0</v>
      </c>
      <c s="32">
        <f>ROUND(ROUND(L90,2)*ROUND(G90,3),2)</f>
      </c>
      <c s="36" t="s">
        <v>316</v>
      </c>
      <c>
        <f>(M90*21)/100</f>
      </c>
      <c t="s">
        <v>28</v>
      </c>
    </row>
    <row r="91" spans="1:5" ht="38.25">
      <c r="A91" s="35" t="s">
        <v>55</v>
      </c>
      <c r="E91" s="39" t="s">
        <v>994</v>
      </c>
    </row>
    <row r="92" spans="1:5" ht="63.75">
      <c r="A92" s="35" t="s">
        <v>56</v>
      </c>
      <c r="E92" s="42" t="s">
        <v>995</v>
      </c>
    </row>
    <row r="93" spans="1:5" ht="12.75">
      <c r="A93" t="s">
        <v>57</v>
      </c>
      <c r="E93" s="39" t="s">
        <v>5</v>
      </c>
    </row>
    <row r="94" spans="1:16" ht="38.25">
      <c r="A94" t="s">
        <v>50</v>
      </c>
      <c s="34" t="s">
        <v>135</v>
      </c>
      <c s="34" t="s">
        <v>996</v>
      </c>
      <c s="35" t="s">
        <v>5</v>
      </c>
      <c s="6" t="s">
        <v>993</v>
      </c>
      <c s="36" t="s">
        <v>53</v>
      </c>
      <c s="37">
        <v>272</v>
      </c>
      <c s="36">
        <v>2.30948</v>
      </c>
      <c s="36">
        <f>ROUND(G94*H94,6)</f>
      </c>
      <c r="L94" s="38">
        <v>0</v>
      </c>
      <c s="32">
        <f>ROUND(ROUND(L94,2)*ROUND(G94,3),2)</f>
      </c>
      <c s="36" t="s">
        <v>316</v>
      </c>
      <c>
        <f>(M94*21)/100</f>
      </c>
      <c t="s">
        <v>28</v>
      </c>
    </row>
    <row r="95" spans="1:5" ht="38.25">
      <c r="A95" s="35" t="s">
        <v>55</v>
      </c>
      <c r="E95" s="39" t="s">
        <v>997</v>
      </c>
    </row>
    <row r="96" spans="1:5" ht="51">
      <c r="A96" s="35" t="s">
        <v>56</v>
      </c>
      <c r="E96" s="42" t="s">
        <v>998</v>
      </c>
    </row>
    <row r="97" spans="1:5" ht="12.75">
      <c r="A97" t="s">
        <v>57</v>
      </c>
      <c r="E97" s="39" t="s">
        <v>5</v>
      </c>
    </row>
    <row r="98" spans="1:13" ht="12.75">
      <c r="A98" t="s">
        <v>47</v>
      </c>
      <c r="C98" s="31" t="s">
        <v>594</v>
      </c>
      <c r="E98" s="33" t="s">
        <v>595</v>
      </c>
      <c r="J98" s="32">
        <f>0</f>
      </c>
      <c s="32">
        <f>0</f>
      </c>
      <c s="32">
        <f>0+L99</f>
      </c>
      <c s="32">
        <f>0+M99</f>
      </c>
    </row>
    <row r="99" spans="1:16" ht="38.25">
      <c r="A99" t="s">
        <v>50</v>
      </c>
      <c s="34" t="s">
        <v>138</v>
      </c>
      <c s="34" t="s">
        <v>999</v>
      </c>
      <c s="35" t="s">
        <v>5</v>
      </c>
      <c s="6" t="s">
        <v>1000</v>
      </c>
      <c s="36" t="s">
        <v>201</v>
      </c>
      <c s="37">
        <v>923.019</v>
      </c>
      <c s="36">
        <v>0</v>
      </c>
      <c s="36">
        <f>ROUND(G99*H99,6)</f>
      </c>
      <c r="L99" s="38">
        <v>0</v>
      </c>
      <c s="32">
        <f>ROUND(ROUND(L99,2)*ROUND(G99,3),2)</f>
      </c>
      <c s="36" t="s">
        <v>316</v>
      </c>
      <c>
        <f>(M99*21)/100</f>
      </c>
      <c t="s">
        <v>28</v>
      </c>
    </row>
    <row r="100" spans="1:5" ht="51">
      <c r="A100" s="35" t="s">
        <v>55</v>
      </c>
      <c r="E100" s="39" t="s">
        <v>1001</v>
      </c>
    </row>
    <row r="101" spans="1:5" ht="12.75">
      <c r="A101" s="35" t="s">
        <v>56</v>
      </c>
      <c r="E101" s="40" t="s">
        <v>5</v>
      </c>
    </row>
    <row r="102" spans="1:5" ht="12.75">
      <c r="A102" t="s">
        <v>57</v>
      </c>
      <c r="E102" s="39" t="s">
        <v>5</v>
      </c>
    </row>
    <row r="103" spans="1:13" ht="12.75">
      <c r="A103" t="s">
        <v>47</v>
      </c>
      <c r="C103" s="31" t="s">
        <v>195</v>
      </c>
      <c r="E103" s="33" t="s">
        <v>196</v>
      </c>
      <c r="J103" s="32">
        <f>0</f>
      </c>
      <c s="32">
        <f>0</f>
      </c>
      <c s="32">
        <f>0+L104+L108+L112</f>
      </c>
      <c s="32">
        <f>0+M104+M108+M112</f>
      </c>
    </row>
    <row r="104" spans="1:16" ht="38.25">
      <c r="A104" t="s">
        <v>50</v>
      </c>
      <c s="34" t="s">
        <v>86</v>
      </c>
      <c s="34" t="s">
        <v>600</v>
      </c>
      <c s="35" t="s">
        <v>601</v>
      </c>
      <c s="6" t="s">
        <v>602</v>
      </c>
      <c s="36" t="s">
        <v>53</v>
      </c>
      <c s="37">
        <v>298.56</v>
      </c>
      <c s="36">
        <v>0</v>
      </c>
      <c s="36">
        <f>ROUND(G104*H104,6)</f>
      </c>
      <c r="L104" s="38">
        <v>0</v>
      </c>
      <c s="32">
        <f>ROUND(ROUND(L104,2)*ROUND(G104,3),2)</f>
      </c>
      <c s="36" t="s">
        <v>316</v>
      </c>
      <c>
        <f>(M104*21)/100</f>
      </c>
      <c t="s">
        <v>28</v>
      </c>
    </row>
    <row r="105" spans="1:5" ht="38.25">
      <c r="A105" s="35" t="s">
        <v>55</v>
      </c>
      <c r="E105" s="39" t="s">
        <v>603</v>
      </c>
    </row>
    <row r="106" spans="1:5" ht="89.25">
      <c r="A106" s="35" t="s">
        <v>56</v>
      </c>
      <c r="E106" s="40" t="s">
        <v>965</v>
      </c>
    </row>
    <row r="107" spans="1:5" ht="12.75">
      <c r="A107" t="s">
        <v>57</v>
      </c>
      <c r="E107" s="39" t="s">
        <v>5</v>
      </c>
    </row>
    <row r="108" spans="1:16" ht="25.5">
      <c r="A108" t="s">
        <v>50</v>
      </c>
      <c s="34" t="s">
        <v>89</v>
      </c>
      <c s="34" t="s">
        <v>639</v>
      </c>
      <c s="35" t="s">
        <v>640</v>
      </c>
      <c s="6" t="s">
        <v>623</v>
      </c>
      <c s="36" t="s">
        <v>201</v>
      </c>
      <c s="37">
        <v>273.888</v>
      </c>
      <c s="36">
        <v>0</v>
      </c>
      <c s="36">
        <f>ROUND(G108*H108,6)</f>
      </c>
      <c r="L108" s="38">
        <v>0</v>
      </c>
      <c s="32">
        <f>ROUND(ROUND(L108,2)*ROUND(G108,3),2)</f>
      </c>
      <c s="36" t="s">
        <v>316</v>
      </c>
      <c>
        <f>(M108*21)/100</f>
      </c>
      <c t="s">
        <v>28</v>
      </c>
    </row>
    <row r="109" spans="1:5" ht="25.5">
      <c r="A109" s="35" t="s">
        <v>55</v>
      </c>
      <c r="E109" s="39" t="s">
        <v>624</v>
      </c>
    </row>
    <row r="110" spans="1:5" ht="89.25">
      <c r="A110" s="35" t="s">
        <v>56</v>
      </c>
      <c r="E110" s="40" t="s">
        <v>1002</v>
      </c>
    </row>
    <row r="111" spans="1:5" ht="12.75">
      <c r="A111" t="s">
        <v>57</v>
      </c>
      <c r="E111" s="39" t="s">
        <v>5</v>
      </c>
    </row>
    <row r="112" spans="1:16" ht="25.5">
      <c r="A112" t="s">
        <v>50</v>
      </c>
      <c s="34" t="s">
        <v>95</v>
      </c>
      <c s="34" t="s">
        <v>912</v>
      </c>
      <c s="35" t="s">
        <v>913</v>
      </c>
      <c s="6" t="s">
        <v>914</v>
      </c>
      <c s="36" t="s">
        <v>201</v>
      </c>
      <c s="37">
        <v>263.52</v>
      </c>
      <c s="36">
        <v>0</v>
      </c>
      <c s="36">
        <f>ROUND(G112*H112,6)</f>
      </c>
      <c r="L112" s="38">
        <v>0</v>
      </c>
      <c s="32">
        <f>ROUND(ROUND(L112,2)*ROUND(G112,3),2)</f>
      </c>
      <c s="36" t="s">
        <v>316</v>
      </c>
      <c>
        <f>(M112*21)/100</f>
      </c>
      <c t="s">
        <v>28</v>
      </c>
    </row>
    <row r="113" spans="1:5" ht="25.5">
      <c r="A113" s="35" t="s">
        <v>55</v>
      </c>
      <c r="E113" s="39" t="s">
        <v>915</v>
      </c>
    </row>
    <row r="114" spans="1:5" ht="76.5">
      <c r="A114" s="35" t="s">
        <v>56</v>
      </c>
      <c r="E114" s="40" t="s">
        <v>1003</v>
      </c>
    </row>
    <row r="115" spans="1:5" ht="12.75">
      <c r="A115" t="s">
        <v>57</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COUNTIFS(L8:L122,"=0",A8:A122,"P")+COUNTIFS(L8:L122,"",A8:A122,"P")+SUM(Q8:Q122)</f>
      </c>
    </row>
    <row r="8" spans="1:13" ht="12.75">
      <c r="A8" t="s">
        <v>45</v>
      </c>
      <c r="C8" s="28" t="s">
        <v>1006</v>
      </c>
      <c r="E8" s="30" t="s">
        <v>1005</v>
      </c>
      <c r="J8" s="29">
        <f>0+J9+J34+J43+J60+J73+J94+J103+J108+J113</f>
      </c>
      <c s="29">
        <f>0+K9+K34+K43+K60+K73+K94+K103+K108+K113</f>
      </c>
      <c s="29">
        <f>0+L9+L34+L43+L60+L73+L94+L103+L108+L113</f>
      </c>
      <c s="29">
        <f>0+M9+M34+M43+M60+M73+M94+M103+M108+M113</f>
      </c>
    </row>
    <row r="9" spans="1:13" ht="12.75">
      <c r="A9" t="s">
        <v>47</v>
      </c>
      <c r="C9" s="31" t="s">
        <v>89</v>
      </c>
      <c r="E9" s="33" t="s">
        <v>936</v>
      </c>
      <c r="J9" s="32">
        <f>0</f>
      </c>
      <c s="32">
        <f>0</f>
      </c>
      <c s="32">
        <f>0+L10+L14+L18+L22+L26+L30</f>
      </c>
      <c s="32">
        <f>0+M10+M14+M18+M22+M26+M30</f>
      </c>
    </row>
    <row r="10" spans="1:16" ht="12.75">
      <c r="A10" t="s">
        <v>50</v>
      </c>
      <c s="34" t="s">
        <v>48</v>
      </c>
      <c s="34" t="s">
        <v>937</v>
      </c>
      <c s="35" t="s">
        <v>5</v>
      </c>
      <c s="6" t="s">
        <v>938</v>
      </c>
      <c s="36" t="s">
        <v>78</v>
      </c>
      <c s="37">
        <v>110</v>
      </c>
      <c s="36">
        <v>0.00025</v>
      </c>
      <c s="36">
        <f>ROUND(G10*H10,6)</f>
      </c>
      <c r="L10" s="38">
        <v>0</v>
      </c>
      <c s="32">
        <f>ROUND(ROUND(L10,2)*ROUND(G10,3),2)</f>
      </c>
      <c s="36" t="s">
        <v>316</v>
      </c>
      <c>
        <f>(M10*21)/100</f>
      </c>
      <c t="s">
        <v>28</v>
      </c>
    </row>
    <row r="11" spans="1:5" ht="12.75">
      <c r="A11" s="35" t="s">
        <v>55</v>
      </c>
      <c r="E11" s="39" t="s">
        <v>938</v>
      </c>
    </row>
    <row r="12" spans="1:5" ht="25.5">
      <c r="A12" s="35" t="s">
        <v>56</v>
      </c>
      <c r="E12" s="40" t="s">
        <v>1007</v>
      </c>
    </row>
    <row r="13" spans="1:5" ht="12.75">
      <c r="A13" t="s">
        <v>57</v>
      </c>
      <c r="E13" s="39" t="s">
        <v>5</v>
      </c>
    </row>
    <row r="14" spans="1:16" ht="12.75">
      <c r="A14" t="s">
        <v>50</v>
      </c>
      <c s="34" t="s">
        <v>28</v>
      </c>
      <c s="34" t="s">
        <v>940</v>
      </c>
      <c s="35" t="s">
        <v>5</v>
      </c>
      <c s="6" t="s">
        <v>941</v>
      </c>
      <c s="36" t="s">
        <v>78</v>
      </c>
      <c s="37">
        <v>110</v>
      </c>
      <c s="36">
        <v>0</v>
      </c>
      <c s="36">
        <f>ROUND(G14*H14,6)</f>
      </c>
      <c r="L14" s="38">
        <v>0</v>
      </c>
      <c s="32">
        <f>ROUND(ROUND(L14,2)*ROUND(G14,3),2)</f>
      </c>
      <c s="36" t="s">
        <v>316</v>
      </c>
      <c>
        <f>(M14*21)/100</f>
      </c>
      <c t="s">
        <v>28</v>
      </c>
    </row>
    <row r="15" spans="1:5" ht="12.75">
      <c r="A15" s="35" t="s">
        <v>55</v>
      </c>
      <c r="E15" s="39" t="s">
        <v>941</v>
      </c>
    </row>
    <row r="16" spans="1:5" ht="25.5">
      <c r="A16" s="35" t="s">
        <v>56</v>
      </c>
      <c r="E16" s="40" t="s">
        <v>1007</v>
      </c>
    </row>
    <row r="17" spans="1:5" ht="12.75">
      <c r="A17" t="s">
        <v>57</v>
      </c>
      <c r="E17" s="39" t="s">
        <v>5</v>
      </c>
    </row>
    <row r="18" spans="1:16" ht="25.5">
      <c r="A18" t="s">
        <v>50</v>
      </c>
      <c s="34" t="s">
        <v>26</v>
      </c>
      <c s="34" t="s">
        <v>695</v>
      </c>
      <c s="35" t="s">
        <v>5</v>
      </c>
      <c s="6" t="s">
        <v>696</v>
      </c>
      <c s="36" t="s">
        <v>78</v>
      </c>
      <c s="37">
        <v>40</v>
      </c>
      <c s="36">
        <v>0.0003</v>
      </c>
      <c s="36">
        <f>ROUND(G18*H18,6)</f>
      </c>
      <c r="L18" s="38">
        <v>0</v>
      </c>
      <c s="32">
        <f>ROUND(ROUND(L18,2)*ROUND(G18,3),2)</f>
      </c>
      <c s="36" t="s">
        <v>316</v>
      </c>
      <c>
        <f>(M18*21)/100</f>
      </c>
      <c t="s">
        <v>28</v>
      </c>
    </row>
    <row r="19" spans="1:5" ht="25.5">
      <c r="A19" s="35" t="s">
        <v>55</v>
      </c>
      <c r="E19" s="39" t="s">
        <v>696</v>
      </c>
    </row>
    <row r="20" spans="1:5" ht="25.5">
      <c r="A20" s="35" t="s">
        <v>56</v>
      </c>
      <c r="E20" s="40" t="s">
        <v>1008</v>
      </c>
    </row>
    <row r="21" spans="1:5" ht="12.75">
      <c r="A21" t="s">
        <v>57</v>
      </c>
      <c r="E21" s="39" t="s">
        <v>5</v>
      </c>
    </row>
    <row r="22" spans="1:16" ht="25.5">
      <c r="A22" t="s">
        <v>50</v>
      </c>
      <c s="34" t="s">
        <v>63</v>
      </c>
      <c s="34" t="s">
        <v>698</v>
      </c>
      <c s="35" t="s">
        <v>5</v>
      </c>
      <c s="6" t="s">
        <v>699</v>
      </c>
      <c s="36" t="s">
        <v>78</v>
      </c>
      <c s="37">
        <v>40</v>
      </c>
      <c s="36">
        <v>0</v>
      </c>
      <c s="36">
        <f>ROUND(G22*H22,6)</f>
      </c>
      <c r="L22" s="38">
        <v>0</v>
      </c>
      <c s="32">
        <f>ROUND(ROUND(L22,2)*ROUND(G22,3),2)</f>
      </c>
      <c s="36" t="s">
        <v>316</v>
      </c>
      <c>
        <f>(M22*21)/100</f>
      </c>
      <c t="s">
        <v>28</v>
      </c>
    </row>
    <row r="23" spans="1:5" ht="25.5">
      <c r="A23" s="35" t="s">
        <v>55</v>
      </c>
      <c r="E23" s="39" t="s">
        <v>699</v>
      </c>
    </row>
    <row r="24" spans="1:5" ht="25.5">
      <c r="A24" s="35" t="s">
        <v>56</v>
      </c>
      <c r="E24" s="40" t="s">
        <v>1008</v>
      </c>
    </row>
    <row r="25" spans="1:5" ht="12.75">
      <c r="A25" t="s">
        <v>57</v>
      </c>
      <c r="E25" s="39" t="s">
        <v>5</v>
      </c>
    </row>
    <row r="26" spans="1:16" ht="25.5">
      <c r="A26" t="s">
        <v>50</v>
      </c>
      <c s="34" t="s">
        <v>66</v>
      </c>
      <c s="34" t="s">
        <v>1009</v>
      </c>
      <c s="35" t="s">
        <v>5</v>
      </c>
      <c s="6" t="s">
        <v>1010</v>
      </c>
      <c s="36" t="s">
        <v>78</v>
      </c>
      <c s="37">
        <v>14</v>
      </c>
      <c s="36">
        <v>0.00047</v>
      </c>
      <c s="36">
        <f>ROUND(G26*H26,6)</f>
      </c>
      <c r="L26" s="38">
        <v>0</v>
      </c>
      <c s="32">
        <f>ROUND(ROUND(L26,2)*ROUND(G26,3),2)</f>
      </c>
      <c s="36" t="s">
        <v>316</v>
      </c>
      <c>
        <f>(M26*21)/100</f>
      </c>
      <c t="s">
        <v>28</v>
      </c>
    </row>
    <row r="27" spans="1:5" ht="25.5">
      <c r="A27" s="35" t="s">
        <v>55</v>
      </c>
      <c r="E27" s="39" t="s">
        <v>1010</v>
      </c>
    </row>
    <row r="28" spans="1:5" ht="12.75">
      <c r="A28" s="35" t="s">
        <v>56</v>
      </c>
      <c r="E28" s="40" t="s">
        <v>1011</v>
      </c>
    </row>
    <row r="29" spans="1:5" ht="12.75">
      <c r="A29" t="s">
        <v>57</v>
      </c>
      <c r="E29" s="39" t="s">
        <v>5</v>
      </c>
    </row>
    <row r="30" spans="1:16" ht="25.5">
      <c r="A30" t="s">
        <v>50</v>
      </c>
      <c s="34" t="s">
        <v>27</v>
      </c>
      <c s="34" t="s">
        <v>1012</v>
      </c>
      <c s="35" t="s">
        <v>5</v>
      </c>
      <c s="6" t="s">
        <v>1013</v>
      </c>
      <c s="36" t="s">
        <v>78</v>
      </c>
      <c s="37">
        <v>14</v>
      </c>
      <c s="36">
        <v>0</v>
      </c>
      <c s="36">
        <f>ROUND(G30*H30,6)</f>
      </c>
      <c r="L30" s="38">
        <v>0</v>
      </c>
      <c s="32">
        <f>ROUND(ROUND(L30,2)*ROUND(G30,3),2)</f>
      </c>
      <c s="36" t="s">
        <v>316</v>
      </c>
      <c>
        <f>(M30*21)/100</f>
      </c>
      <c t="s">
        <v>28</v>
      </c>
    </row>
    <row r="31" spans="1:5" ht="25.5">
      <c r="A31" s="35" t="s">
        <v>55</v>
      </c>
      <c r="E31" s="39" t="s">
        <v>1013</v>
      </c>
    </row>
    <row r="32" spans="1:5" ht="12.75">
      <c r="A32" s="35" t="s">
        <v>56</v>
      </c>
      <c r="E32" s="40" t="s">
        <v>1011</v>
      </c>
    </row>
    <row r="33" spans="1:5" ht="12.75">
      <c r="A33" t="s">
        <v>57</v>
      </c>
      <c r="E33" s="39" t="s">
        <v>5</v>
      </c>
    </row>
    <row r="34" spans="1:13" ht="12.75">
      <c r="A34" t="s">
        <v>47</v>
      </c>
      <c r="C34" s="31" t="s">
        <v>95</v>
      </c>
      <c r="E34" s="33" t="s">
        <v>942</v>
      </c>
      <c r="J34" s="32">
        <f>0</f>
      </c>
      <c s="32">
        <f>0</f>
      </c>
      <c s="32">
        <f>0+L35+L39</f>
      </c>
      <c s="32">
        <f>0+M35+M39</f>
      </c>
    </row>
    <row r="35" spans="1:16" ht="25.5">
      <c r="A35" t="s">
        <v>50</v>
      </c>
      <c s="34" t="s">
        <v>75</v>
      </c>
      <c s="34" t="s">
        <v>1014</v>
      </c>
      <c s="35" t="s">
        <v>5</v>
      </c>
      <c s="6" t="s">
        <v>1015</v>
      </c>
      <c s="36" t="s">
        <v>53</v>
      </c>
      <c s="37">
        <v>104</v>
      </c>
      <c s="36">
        <v>0</v>
      </c>
      <c s="36">
        <f>ROUND(G35*H35,6)</f>
      </c>
      <c r="L35" s="38">
        <v>0</v>
      </c>
      <c s="32">
        <f>ROUND(ROUND(L35,2)*ROUND(G35,3),2)</f>
      </c>
      <c s="36" t="s">
        <v>316</v>
      </c>
      <c>
        <f>(M35*21)/100</f>
      </c>
      <c t="s">
        <v>28</v>
      </c>
    </row>
    <row r="36" spans="1:5" ht="25.5">
      <c r="A36" s="35" t="s">
        <v>55</v>
      </c>
      <c r="E36" s="39" t="s">
        <v>1015</v>
      </c>
    </row>
    <row r="37" spans="1:5" ht="89.25">
      <c r="A37" s="35" t="s">
        <v>56</v>
      </c>
      <c r="E37" s="42" t="s">
        <v>1016</v>
      </c>
    </row>
    <row r="38" spans="1:5" ht="12.75">
      <c r="A38" t="s">
        <v>57</v>
      </c>
      <c r="E38" s="39" t="s">
        <v>5</v>
      </c>
    </row>
    <row r="39" spans="1:16" ht="25.5">
      <c r="A39" t="s">
        <v>50</v>
      </c>
      <c s="34" t="s">
        <v>79</v>
      </c>
      <c s="34" t="s">
        <v>1017</v>
      </c>
      <c s="35" t="s">
        <v>5</v>
      </c>
      <c s="6" t="s">
        <v>1018</v>
      </c>
      <c s="36" t="s">
        <v>53</v>
      </c>
      <c s="37">
        <v>288.825</v>
      </c>
      <c s="36">
        <v>0</v>
      </c>
      <c s="36">
        <f>ROUND(G39*H39,6)</f>
      </c>
      <c r="L39" s="38">
        <v>0</v>
      </c>
      <c s="32">
        <f>ROUND(ROUND(L39,2)*ROUND(G39,3),2)</f>
      </c>
      <c s="36" t="s">
        <v>316</v>
      </c>
      <c>
        <f>(M39*21)/100</f>
      </c>
      <c t="s">
        <v>28</v>
      </c>
    </row>
    <row r="40" spans="1:5" ht="38.25">
      <c r="A40" s="35" t="s">
        <v>55</v>
      </c>
      <c r="E40" s="39" t="s">
        <v>1019</v>
      </c>
    </row>
    <row r="41" spans="1:5" ht="89.25">
      <c r="A41" s="35" t="s">
        <v>56</v>
      </c>
      <c r="E41" s="42" t="s">
        <v>1020</v>
      </c>
    </row>
    <row r="42" spans="1:5" ht="12.75">
      <c r="A42" t="s">
        <v>57</v>
      </c>
      <c r="E42" s="39" t="s">
        <v>5</v>
      </c>
    </row>
    <row r="43" spans="1:13" ht="12.75">
      <c r="A43" t="s">
        <v>47</v>
      </c>
      <c r="C43" s="31" t="s">
        <v>104</v>
      </c>
      <c r="E43" s="33" t="s">
        <v>954</v>
      </c>
      <c r="J43" s="32">
        <f>0</f>
      </c>
      <c s="32">
        <f>0</f>
      </c>
      <c s="32">
        <f>0+L44+L48+L52+L56</f>
      </c>
      <c s="32">
        <f>0+M44+M48+M52+M56</f>
      </c>
    </row>
    <row r="44" spans="1:16" ht="25.5">
      <c r="A44" t="s">
        <v>50</v>
      </c>
      <c s="34" t="s">
        <v>82</v>
      </c>
      <c s="34" t="s">
        <v>1021</v>
      </c>
      <c s="35" t="s">
        <v>5</v>
      </c>
      <c s="6" t="s">
        <v>1022</v>
      </c>
      <c s="36" t="s">
        <v>70</v>
      </c>
      <c s="37">
        <v>145.6</v>
      </c>
      <c s="36">
        <v>0.00072</v>
      </c>
      <c s="36">
        <f>ROUND(G44*H44,6)</f>
      </c>
      <c r="L44" s="38">
        <v>0</v>
      </c>
      <c s="32">
        <f>ROUND(ROUND(L44,2)*ROUND(G44,3),2)</f>
      </c>
      <c s="36" t="s">
        <v>316</v>
      </c>
      <c>
        <f>(M44*21)/100</f>
      </c>
      <c t="s">
        <v>28</v>
      </c>
    </row>
    <row r="45" spans="1:5" ht="25.5">
      <c r="A45" s="35" t="s">
        <v>55</v>
      </c>
      <c r="E45" s="39" t="s">
        <v>1022</v>
      </c>
    </row>
    <row r="46" spans="1:5" ht="63.75">
      <c r="A46" s="35" t="s">
        <v>56</v>
      </c>
      <c r="E46" s="40" t="s">
        <v>1023</v>
      </c>
    </row>
    <row r="47" spans="1:5" ht="12.75">
      <c r="A47" t="s">
        <v>57</v>
      </c>
      <c r="E47" s="39" t="s">
        <v>5</v>
      </c>
    </row>
    <row r="48" spans="1:16" ht="25.5">
      <c r="A48" t="s">
        <v>50</v>
      </c>
      <c s="34" t="s">
        <v>86</v>
      </c>
      <c s="34" t="s">
        <v>1024</v>
      </c>
      <c s="35" t="s">
        <v>5</v>
      </c>
      <c s="6" t="s">
        <v>1025</v>
      </c>
      <c s="36" t="s">
        <v>70</v>
      </c>
      <c s="37">
        <v>145.6</v>
      </c>
      <c s="36">
        <v>0</v>
      </c>
      <c s="36">
        <f>ROUND(G48*H48,6)</f>
      </c>
      <c r="L48" s="38">
        <v>0</v>
      </c>
      <c s="32">
        <f>ROUND(ROUND(L48,2)*ROUND(G48,3),2)</f>
      </c>
      <c s="36" t="s">
        <v>316</v>
      </c>
      <c>
        <f>(M48*21)/100</f>
      </c>
      <c t="s">
        <v>28</v>
      </c>
    </row>
    <row r="49" spans="1:5" ht="25.5">
      <c r="A49" s="35" t="s">
        <v>55</v>
      </c>
      <c r="E49" s="39" t="s">
        <v>1025</v>
      </c>
    </row>
    <row r="50" spans="1:5" ht="63.75">
      <c r="A50" s="35" t="s">
        <v>56</v>
      </c>
      <c r="E50" s="40" t="s">
        <v>1023</v>
      </c>
    </row>
    <row r="51" spans="1:5" ht="12.75">
      <c r="A51" t="s">
        <v>57</v>
      </c>
      <c r="E51" s="39" t="s">
        <v>5</v>
      </c>
    </row>
    <row r="52" spans="1:16" ht="25.5">
      <c r="A52" t="s">
        <v>50</v>
      </c>
      <c s="34" t="s">
        <v>89</v>
      </c>
      <c s="34" t="s">
        <v>1026</v>
      </c>
      <c s="35" t="s">
        <v>5</v>
      </c>
      <c s="6" t="s">
        <v>1027</v>
      </c>
      <c s="36" t="s">
        <v>53</v>
      </c>
      <c s="37">
        <v>104</v>
      </c>
      <c s="36">
        <v>0.00048</v>
      </c>
      <c s="36">
        <f>ROUND(G52*H52,6)</f>
      </c>
      <c r="L52" s="38">
        <v>0</v>
      </c>
      <c s="32">
        <f>ROUND(ROUND(L52,2)*ROUND(G52,3),2)</f>
      </c>
      <c s="36" t="s">
        <v>316</v>
      </c>
      <c>
        <f>(M52*21)/100</f>
      </c>
      <c t="s">
        <v>28</v>
      </c>
    </row>
    <row r="53" spans="1:5" ht="25.5">
      <c r="A53" s="35" t="s">
        <v>55</v>
      </c>
      <c r="E53" s="39" t="s">
        <v>1027</v>
      </c>
    </row>
    <row r="54" spans="1:5" ht="76.5">
      <c r="A54" s="35" t="s">
        <v>56</v>
      </c>
      <c r="E54" s="42" t="s">
        <v>1028</v>
      </c>
    </row>
    <row r="55" spans="1:5" ht="12.75">
      <c r="A55" t="s">
        <v>57</v>
      </c>
      <c r="E55" s="39" t="s">
        <v>5</v>
      </c>
    </row>
    <row r="56" spans="1:16" ht="25.5">
      <c r="A56" t="s">
        <v>50</v>
      </c>
      <c s="34" t="s">
        <v>92</v>
      </c>
      <c s="34" t="s">
        <v>1029</v>
      </c>
      <c s="35" t="s">
        <v>5</v>
      </c>
      <c s="6" t="s">
        <v>1030</v>
      </c>
      <c s="36" t="s">
        <v>53</v>
      </c>
      <c s="37">
        <v>100</v>
      </c>
      <c s="36">
        <v>0</v>
      </c>
      <c s="36">
        <f>ROUND(G56*H56,6)</f>
      </c>
      <c r="L56" s="38">
        <v>0</v>
      </c>
      <c s="32">
        <f>ROUND(ROUND(L56,2)*ROUND(G56,3),2)</f>
      </c>
      <c s="36" t="s">
        <v>316</v>
      </c>
      <c>
        <f>(M56*21)/100</f>
      </c>
      <c t="s">
        <v>28</v>
      </c>
    </row>
    <row r="57" spans="1:5" ht="25.5">
      <c r="A57" s="35" t="s">
        <v>55</v>
      </c>
      <c r="E57" s="39" t="s">
        <v>1030</v>
      </c>
    </row>
    <row r="58" spans="1:5" ht="76.5">
      <c r="A58" s="35" t="s">
        <v>56</v>
      </c>
      <c r="E58" s="42" t="s">
        <v>1031</v>
      </c>
    </row>
    <row r="59" spans="1:5" ht="12.75">
      <c r="A59" t="s">
        <v>57</v>
      </c>
      <c r="E59" s="39" t="s">
        <v>5</v>
      </c>
    </row>
    <row r="60" spans="1:13" ht="12.75">
      <c r="A60" t="s">
        <v>47</v>
      </c>
      <c r="C60" s="31" t="s">
        <v>112</v>
      </c>
      <c r="E60" s="33" t="s">
        <v>1032</v>
      </c>
      <c r="J60" s="32">
        <f>0</f>
      </c>
      <c s="32">
        <f>0</f>
      </c>
      <c s="32">
        <f>0+L61+L65+L69</f>
      </c>
      <c s="32">
        <f>0+M61+M65+M69</f>
      </c>
    </row>
    <row r="61" spans="1:16" ht="25.5">
      <c r="A61" t="s">
        <v>50</v>
      </c>
      <c s="34" t="s">
        <v>112</v>
      </c>
      <c s="34" t="s">
        <v>428</v>
      </c>
      <c s="35" t="s">
        <v>5</v>
      </c>
      <c s="6" t="s">
        <v>429</v>
      </c>
      <c s="36" t="s">
        <v>53</v>
      </c>
      <c s="37">
        <v>280.315</v>
      </c>
      <c s="36">
        <v>0</v>
      </c>
      <c s="36">
        <f>ROUND(G61*H61,6)</f>
      </c>
      <c r="L61" s="38">
        <v>0</v>
      </c>
      <c s="32">
        <f>ROUND(ROUND(L61,2)*ROUND(G61,3),2)</f>
      </c>
      <c s="36" t="s">
        <v>316</v>
      </c>
      <c>
        <f>(M61*21)/100</f>
      </c>
      <c t="s">
        <v>28</v>
      </c>
    </row>
    <row r="62" spans="1:5" ht="25.5">
      <c r="A62" s="35" t="s">
        <v>55</v>
      </c>
      <c r="E62" s="39" t="s">
        <v>429</v>
      </c>
    </row>
    <row r="63" spans="1:5" ht="140.25">
      <c r="A63" s="35" t="s">
        <v>56</v>
      </c>
      <c r="E63" s="42" t="s">
        <v>1033</v>
      </c>
    </row>
    <row r="64" spans="1:5" ht="12.75">
      <c r="A64" t="s">
        <v>57</v>
      </c>
      <c r="E64" s="39" t="s">
        <v>5</v>
      </c>
    </row>
    <row r="65" spans="1:16" ht="12.75">
      <c r="A65" t="s">
        <v>50</v>
      </c>
      <c s="34" t="s">
        <v>115</v>
      </c>
      <c s="34" t="s">
        <v>1034</v>
      </c>
      <c s="35" t="s">
        <v>5</v>
      </c>
      <c s="6" t="s">
        <v>1035</v>
      </c>
      <c s="36" t="s">
        <v>201</v>
      </c>
      <c s="37">
        <v>200</v>
      </c>
      <c s="36">
        <v>1</v>
      </c>
      <c s="36">
        <f>ROUND(G65*H65,6)</f>
      </c>
      <c r="L65" s="38">
        <v>0</v>
      </c>
      <c s="32">
        <f>ROUND(ROUND(L65,2)*ROUND(G65,3),2)</f>
      </c>
      <c s="36" t="s">
        <v>316</v>
      </c>
      <c>
        <f>(M65*21)/100</f>
      </c>
      <c t="s">
        <v>28</v>
      </c>
    </row>
    <row r="66" spans="1:5" ht="12.75">
      <c r="A66" s="35" t="s">
        <v>55</v>
      </c>
      <c r="E66" s="39" t="s">
        <v>1035</v>
      </c>
    </row>
    <row r="67" spans="1:5" ht="102">
      <c r="A67" s="35" t="s">
        <v>56</v>
      </c>
      <c r="E67" s="42" t="s">
        <v>1036</v>
      </c>
    </row>
    <row r="68" spans="1:5" ht="12.75">
      <c r="A68" t="s">
        <v>57</v>
      </c>
      <c r="E68" s="39" t="s">
        <v>5</v>
      </c>
    </row>
    <row r="69" spans="1:16" ht="12.75">
      <c r="A69" t="s">
        <v>50</v>
      </c>
      <c s="34" t="s">
        <v>118</v>
      </c>
      <c s="34" t="s">
        <v>1037</v>
      </c>
      <c s="35" t="s">
        <v>5</v>
      </c>
      <c s="6" t="s">
        <v>1038</v>
      </c>
      <c s="36" t="s">
        <v>201</v>
      </c>
      <c s="37">
        <v>317.367</v>
      </c>
      <c s="36">
        <v>1</v>
      </c>
      <c s="36">
        <f>ROUND(G69*H69,6)</f>
      </c>
      <c r="L69" s="38">
        <v>0</v>
      </c>
      <c s="32">
        <f>ROUND(ROUND(L69,2)*ROUND(G69,3),2)</f>
      </c>
      <c s="36" t="s">
        <v>98</v>
      </c>
      <c>
        <f>(M69*21)/100</f>
      </c>
      <c t="s">
        <v>28</v>
      </c>
    </row>
    <row r="70" spans="1:5" ht="12.75">
      <c r="A70" s="35" t="s">
        <v>55</v>
      </c>
      <c r="E70" s="39" t="s">
        <v>1038</v>
      </c>
    </row>
    <row r="71" spans="1:5" ht="63.75">
      <c r="A71" s="35" t="s">
        <v>56</v>
      </c>
      <c r="E71" s="42" t="s">
        <v>1039</v>
      </c>
    </row>
    <row r="72" spans="1:5" ht="12.75">
      <c r="A72" t="s">
        <v>57</v>
      </c>
      <c r="E72" s="39" t="s">
        <v>5</v>
      </c>
    </row>
    <row r="73" spans="1:13" ht="12.75">
      <c r="A73" t="s">
        <v>47</v>
      </c>
      <c r="C73" s="31" t="s">
        <v>115</v>
      </c>
      <c r="E73" s="33" t="s">
        <v>712</v>
      </c>
      <c r="J73" s="32">
        <f>0</f>
      </c>
      <c s="32">
        <f>0</f>
      </c>
      <c s="32">
        <f>0+L74+L78+L82+L86+L90</f>
      </c>
      <c s="32">
        <f>0+M74+M78+M82+M86+M90</f>
      </c>
    </row>
    <row r="74" spans="1:16" ht="25.5">
      <c r="A74" t="s">
        <v>50</v>
      </c>
      <c s="34" t="s">
        <v>109</v>
      </c>
      <c s="34" t="s">
        <v>426</v>
      </c>
      <c s="35" t="s">
        <v>5</v>
      </c>
      <c s="6" t="s">
        <v>427</v>
      </c>
      <c s="36" t="s">
        <v>53</v>
      </c>
      <c s="37">
        <v>392.825</v>
      </c>
      <c s="36">
        <v>0</v>
      </c>
      <c s="36">
        <f>ROUND(G74*H74,6)</f>
      </c>
      <c r="L74" s="38">
        <v>0</v>
      </c>
      <c s="32">
        <f>ROUND(ROUND(L74,2)*ROUND(G74,3),2)</f>
      </c>
      <c s="36" t="s">
        <v>316</v>
      </c>
      <c>
        <f>(M74*21)/100</f>
      </c>
      <c t="s">
        <v>28</v>
      </c>
    </row>
    <row r="75" spans="1:5" ht="25.5">
      <c r="A75" s="35" t="s">
        <v>55</v>
      </c>
      <c r="E75" s="39" t="s">
        <v>427</v>
      </c>
    </row>
    <row r="76" spans="1:5" ht="63.75">
      <c r="A76" s="35" t="s">
        <v>56</v>
      </c>
      <c r="E76" s="40" t="s">
        <v>1040</v>
      </c>
    </row>
    <row r="77" spans="1:5" ht="12.75">
      <c r="A77" t="s">
        <v>57</v>
      </c>
      <c r="E77" s="39" t="s">
        <v>5</v>
      </c>
    </row>
    <row r="78" spans="1:16" ht="25.5">
      <c r="A78" t="s">
        <v>50</v>
      </c>
      <c s="34" t="s">
        <v>121</v>
      </c>
      <c s="34" t="s">
        <v>436</v>
      </c>
      <c s="35" t="s">
        <v>5</v>
      </c>
      <c s="6" t="s">
        <v>437</v>
      </c>
      <c s="36" t="s">
        <v>70</v>
      </c>
      <c s="37">
        <v>410</v>
      </c>
      <c s="36">
        <v>0</v>
      </c>
      <c s="36">
        <f>ROUND(G78*H78,6)</f>
      </c>
      <c r="L78" s="38">
        <v>0</v>
      </c>
      <c s="32">
        <f>ROUND(ROUND(L78,2)*ROUND(G78,3),2)</f>
      </c>
      <c s="36" t="s">
        <v>316</v>
      </c>
      <c>
        <f>(M78*21)/100</f>
      </c>
      <c t="s">
        <v>28</v>
      </c>
    </row>
    <row r="79" spans="1:5" ht="25.5">
      <c r="A79" s="35" t="s">
        <v>55</v>
      </c>
      <c r="E79" s="39" t="s">
        <v>437</v>
      </c>
    </row>
    <row r="80" spans="1:5" ht="25.5">
      <c r="A80" s="35" t="s">
        <v>56</v>
      </c>
      <c r="E80" s="40" t="s">
        <v>1041</v>
      </c>
    </row>
    <row r="81" spans="1:5" ht="12.75">
      <c r="A81" t="s">
        <v>57</v>
      </c>
      <c r="E81" s="39" t="s">
        <v>5</v>
      </c>
    </row>
    <row r="82" spans="1:16" ht="12.75">
      <c r="A82" t="s">
        <v>50</v>
      </c>
      <c s="34" t="s">
        <v>124</v>
      </c>
      <c s="34" t="s">
        <v>438</v>
      </c>
      <c s="35" t="s">
        <v>5</v>
      </c>
      <c s="6" t="s">
        <v>439</v>
      </c>
      <c s="36" t="s">
        <v>201</v>
      </c>
      <c s="37">
        <v>147.6</v>
      </c>
      <c s="36">
        <v>1</v>
      </c>
      <c s="36">
        <f>ROUND(G82*H82,6)</f>
      </c>
      <c r="L82" s="38">
        <v>0</v>
      </c>
      <c s="32">
        <f>ROUND(ROUND(L82,2)*ROUND(G82,3),2)</f>
      </c>
      <c s="36" t="s">
        <v>316</v>
      </c>
      <c>
        <f>(M82*21)/100</f>
      </c>
      <c t="s">
        <v>28</v>
      </c>
    </row>
    <row r="83" spans="1:5" ht="12.75">
      <c r="A83" s="35" t="s">
        <v>55</v>
      </c>
      <c r="E83" s="39" t="s">
        <v>439</v>
      </c>
    </row>
    <row r="84" spans="1:5" ht="25.5">
      <c r="A84" s="35" t="s">
        <v>56</v>
      </c>
      <c r="E84" s="40" t="s">
        <v>1042</v>
      </c>
    </row>
    <row r="85" spans="1:5" ht="12.75">
      <c r="A85" t="s">
        <v>57</v>
      </c>
      <c r="E85" s="39" t="s">
        <v>5</v>
      </c>
    </row>
    <row r="86" spans="1:16" ht="25.5">
      <c r="A86" t="s">
        <v>50</v>
      </c>
      <c s="34" t="s">
        <v>127</v>
      </c>
      <c s="34" t="s">
        <v>1043</v>
      </c>
      <c s="35" t="s">
        <v>5</v>
      </c>
      <c s="6" t="s">
        <v>1044</v>
      </c>
      <c s="36" t="s">
        <v>70</v>
      </c>
      <c s="37">
        <v>410</v>
      </c>
      <c s="36">
        <v>0</v>
      </c>
      <c s="36">
        <f>ROUND(G86*H86,6)</f>
      </c>
      <c r="L86" s="38">
        <v>0</v>
      </c>
      <c s="32">
        <f>ROUND(ROUND(L86,2)*ROUND(G86,3),2)</f>
      </c>
      <c s="36" t="s">
        <v>316</v>
      </c>
      <c>
        <f>(M86*21)/100</f>
      </c>
      <c t="s">
        <v>28</v>
      </c>
    </row>
    <row r="87" spans="1:5" ht="25.5">
      <c r="A87" s="35" t="s">
        <v>55</v>
      </c>
      <c r="E87" s="39" t="s">
        <v>1044</v>
      </c>
    </row>
    <row r="88" spans="1:5" ht="25.5">
      <c r="A88" s="35" t="s">
        <v>56</v>
      </c>
      <c r="E88" s="40" t="s">
        <v>1041</v>
      </c>
    </row>
    <row r="89" spans="1:5" ht="12.75">
      <c r="A89" t="s">
        <v>57</v>
      </c>
      <c r="E89" s="39" t="s">
        <v>5</v>
      </c>
    </row>
    <row r="90" spans="1:16" ht="12.75">
      <c r="A90" t="s">
        <v>50</v>
      </c>
      <c s="34" t="s">
        <v>130</v>
      </c>
      <c s="34" t="s">
        <v>1045</v>
      </c>
      <c s="35" t="s">
        <v>5</v>
      </c>
      <c s="6" t="s">
        <v>1046</v>
      </c>
      <c s="36" t="s">
        <v>320</v>
      </c>
      <c s="37">
        <v>8.2</v>
      </c>
      <c s="36">
        <v>0.001</v>
      </c>
      <c s="36">
        <f>ROUND(G90*H90,6)</f>
      </c>
      <c r="L90" s="38">
        <v>0</v>
      </c>
      <c s="32">
        <f>ROUND(ROUND(L90,2)*ROUND(G90,3),2)</f>
      </c>
      <c s="36" t="s">
        <v>316</v>
      </c>
      <c>
        <f>(M90*21)/100</f>
      </c>
      <c t="s">
        <v>28</v>
      </c>
    </row>
    <row r="91" spans="1:5" ht="12.75">
      <c r="A91" s="35" t="s">
        <v>55</v>
      </c>
      <c r="E91" s="39" t="s">
        <v>1046</v>
      </c>
    </row>
    <row r="92" spans="1:5" ht="25.5">
      <c r="A92" s="35" t="s">
        <v>56</v>
      </c>
      <c r="E92" s="40" t="s">
        <v>1047</v>
      </c>
    </row>
    <row r="93" spans="1:5" ht="12.75">
      <c r="A93" t="s">
        <v>57</v>
      </c>
      <c r="E93" s="39" t="s">
        <v>5</v>
      </c>
    </row>
    <row r="94" spans="1:13" ht="12.75">
      <c r="A94" t="s">
        <v>47</v>
      </c>
      <c r="C94" s="31" t="s">
        <v>124</v>
      </c>
      <c r="E94" s="33" t="s">
        <v>1048</v>
      </c>
      <c r="J94" s="32">
        <f>0</f>
      </c>
      <c s="32">
        <f>0</f>
      </c>
      <c s="32">
        <f>0+L95+L99</f>
      </c>
      <c s="32">
        <f>0+M95+M99</f>
      </c>
    </row>
    <row r="95" spans="1:16" ht="25.5">
      <c r="A95" t="s">
        <v>50</v>
      </c>
      <c s="34" t="s">
        <v>135</v>
      </c>
      <c s="34" t="s">
        <v>1049</v>
      </c>
      <c s="35" t="s">
        <v>5</v>
      </c>
      <c s="6" t="s">
        <v>1050</v>
      </c>
      <c s="36" t="s">
        <v>70</v>
      </c>
      <c s="37">
        <v>110</v>
      </c>
      <c s="36">
        <v>0.00027</v>
      </c>
      <c s="36">
        <f>ROUND(G95*H95,6)</f>
      </c>
      <c r="L95" s="38">
        <v>0</v>
      </c>
      <c s="32">
        <f>ROUND(ROUND(L95,2)*ROUND(G95,3),2)</f>
      </c>
      <c s="36" t="s">
        <v>316</v>
      </c>
      <c>
        <f>(M95*21)/100</f>
      </c>
      <c t="s">
        <v>28</v>
      </c>
    </row>
    <row r="96" spans="1:5" ht="38.25">
      <c r="A96" s="35" t="s">
        <v>55</v>
      </c>
      <c r="E96" s="39" t="s">
        <v>1051</v>
      </c>
    </row>
    <row r="97" spans="1:5" ht="51">
      <c r="A97" s="35" t="s">
        <v>56</v>
      </c>
      <c r="E97" s="42" t="s">
        <v>1052</v>
      </c>
    </row>
    <row r="98" spans="1:5" ht="12.75">
      <c r="A98" t="s">
        <v>57</v>
      </c>
      <c r="E98" s="39" t="s">
        <v>5</v>
      </c>
    </row>
    <row r="99" spans="1:16" ht="12.75">
      <c r="A99" t="s">
        <v>50</v>
      </c>
      <c s="34" t="s">
        <v>138</v>
      </c>
      <c s="34" t="s">
        <v>1053</v>
      </c>
      <c s="35" t="s">
        <v>5</v>
      </c>
      <c s="6" t="s">
        <v>1054</v>
      </c>
      <c s="36" t="s">
        <v>70</v>
      </c>
      <c s="37">
        <v>121</v>
      </c>
      <c s="36">
        <v>0.0005</v>
      </c>
      <c s="36">
        <f>ROUND(G99*H99,6)</f>
      </c>
      <c r="L99" s="38">
        <v>0</v>
      </c>
      <c s="32">
        <f>ROUND(ROUND(L99,2)*ROUND(G99,3),2)</f>
      </c>
      <c s="36" t="s">
        <v>316</v>
      </c>
      <c>
        <f>(M99*21)/100</f>
      </c>
      <c t="s">
        <v>28</v>
      </c>
    </row>
    <row r="100" spans="1:5" ht="12.75">
      <c r="A100" s="35" t="s">
        <v>55</v>
      </c>
      <c r="E100" s="39" t="s">
        <v>1054</v>
      </c>
    </row>
    <row r="101" spans="1:5" ht="63.75">
      <c r="A101" s="35" t="s">
        <v>56</v>
      </c>
      <c r="E101" s="42" t="s">
        <v>1055</v>
      </c>
    </row>
    <row r="102" spans="1:5" ht="12.75">
      <c r="A102" t="s">
        <v>57</v>
      </c>
      <c r="E102" s="39" t="s">
        <v>5</v>
      </c>
    </row>
    <row r="103" spans="1:13" ht="12.75">
      <c r="A103" t="s">
        <v>47</v>
      </c>
      <c r="C103" s="31" t="s">
        <v>594</v>
      </c>
      <c r="E103" s="33" t="s">
        <v>595</v>
      </c>
      <c r="J103" s="32">
        <f>0</f>
      </c>
      <c s="32">
        <f>0</f>
      </c>
      <c s="32">
        <f>0+L104</f>
      </c>
      <c s="32">
        <f>0+M104</f>
      </c>
    </row>
    <row r="104" spans="1:16" ht="38.25">
      <c r="A104" t="s">
        <v>50</v>
      </c>
      <c s="34" t="s">
        <v>149</v>
      </c>
      <c s="34" t="s">
        <v>1056</v>
      </c>
      <c s="35" t="s">
        <v>5</v>
      </c>
      <c s="6" t="s">
        <v>1057</v>
      </c>
      <c s="36" t="s">
        <v>201</v>
      </c>
      <c s="37">
        <v>665.266</v>
      </c>
      <c s="36">
        <v>0</v>
      </c>
      <c s="36">
        <f>ROUND(G104*H104,6)</f>
      </c>
      <c r="L104" s="38">
        <v>0</v>
      </c>
      <c s="32">
        <f>ROUND(ROUND(L104,2)*ROUND(G104,3),2)</f>
      </c>
      <c s="36" t="s">
        <v>316</v>
      </c>
      <c>
        <f>(M104*21)/100</f>
      </c>
      <c t="s">
        <v>28</v>
      </c>
    </row>
    <row r="105" spans="1:5" ht="38.25">
      <c r="A105" s="35" t="s">
        <v>55</v>
      </c>
      <c r="E105" s="39" t="s">
        <v>1058</v>
      </c>
    </row>
    <row r="106" spans="1:5" ht="12.75">
      <c r="A106" s="35" t="s">
        <v>56</v>
      </c>
      <c r="E106" s="40" t="s">
        <v>5</v>
      </c>
    </row>
    <row r="107" spans="1:5" ht="12.75">
      <c r="A107" t="s">
        <v>57</v>
      </c>
      <c r="E107" s="39" t="s">
        <v>5</v>
      </c>
    </row>
    <row r="108" spans="1:13" ht="12.75">
      <c r="A108" t="s">
        <v>47</v>
      </c>
      <c r="C108" s="31" t="s">
        <v>367</v>
      </c>
      <c r="E108" s="33" t="s">
        <v>368</v>
      </c>
      <c r="J108" s="32">
        <f>0</f>
      </c>
      <c s="32">
        <f>0</f>
      </c>
      <c s="32">
        <f>0+L109</f>
      </c>
      <c s="32">
        <f>0+M109</f>
      </c>
    </row>
    <row r="109" spans="1:16" ht="25.5">
      <c r="A109" t="s">
        <v>50</v>
      </c>
      <c s="34" t="s">
        <v>144</v>
      </c>
      <c s="34" t="s">
        <v>1059</v>
      </c>
      <c s="35" t="s">
        <v>5</v>
      </c>
      <c s="6" t="s">
        <v>1060</v>
      </c>
      <c s="36" t="s">
        <v>257</v>
      </c>
      <c s="37">
        <v>1</v>
      </c>
      <c s="36">
        <v>0</v>
      </c>
      <c s="36">
        <f>ROUND(G109*H109,6)</f>
      </c>
      <c r="L109" s="38">
        <v>0</v>
      </c>
      <c s="32">
        <f>ROUND(ROUND(L109,2)*ROUND(G109,3),2)</f>
      </c>
      <c s="36" t="s">
        <v>98</v>
      </c>
      <c>
        <f>(M109*21)/100</f>
      </c>
      <c t="s">
        <v>28</v>
      </c>
    </row>
    <row r="110" spans="1:5" ht="25.5">
      <c r="A110" s="35" t="s">
        <v>55</v>
      </c>
      <c r="E110" s="39" t="s">
        <v>1060</v>
      </c>
    </row>
    <row r="111" spans="1:5" ht="12.75">
      <c r="A111" s="35" t="s">
        <v>56</v>
      </c>
      <c r="E111" s="40" t="s">
        <v>222</v>
      </c>
    </row>
    <row r="112" spans="1:5" ht="12.75">
      <c r="A112" t="s">
        <v>57</v>
      </c>
      <c r="E112" s="39" t="s">
        <v>5</v>
      </c>
    </row>
    <row r="113" spans="1:13" ht="12.75">
      <c r="A113" t="s">
        <v>47</v>
      </c>
      <c r="C113" s="31" t="s">
        <v>195</v>
      </c>
      <c r="E113" s="33" t="s">
        <v>196</v>
      </c>
      <c r="J113" s="32">
        <f>0</f>
      </c>
      <c s="32">
        <f>0</f>
      </c>
      <c s="32">
        <f>0+L114+L118+L122</f>
      </c>
      <c s="32">
        <f>0+M114+M118+M122</f>
      </c>
    </row>
    <row r="114" spans="1:16" ht="38.25">
      <c r="A114" t="s">
        <v>50</v>
      </c>
      <c s="34" t="s">
        <v>95</v>
      </c>
      <c s="34" t="s">
        <v>600</v>
      </c>
      <c s="35" t="s">
        <v>601</v>
      </c>
      <c s="6" t="s">
        <v>602</v>
      </c>
      <c s="36" t="s">
        <v>53</v>
      </c>
      <c s="37">
        <v>392.825</v>
      </c>
      <c s="36">
        <v>0</v>
      </c>
      <c s="36">
        <f>ROUND(G114*H114,6)</f>
      </c>
      <c r="L114" s="38">
        <v>0</v>
      </c>
      <c s="32">
        <f>ROUND(ROUND(L114,2)*ROUND(G114,3),2)</f>
      </c>
      <c s="36" t="s">
        <v>316</v>
      </c>
      <c>
        <f>(M114*21)/100</f>
      </c>
      <c t="s">
        <v>28</v>
      </c>
    </row>
    <row r="115" spans="1:5" ht="38.25">
      <c r="A115" s="35" t="s">
        <v>55</v>
      </c>
      <c r="E115" s="39" t="s">
        <v>603</v>
      </c>
    </row>
    <row r="116" spans="1:5" ht="63.75">
      <c r="A116" s="35" t="s">
        <v>56</v>
      </c>
      <c r="E116" s="40" t="s">
        <v>1040</v>
      </c>
    </row>
    <row r="117" spans="1:5" ht="12.75">
      <c r="A117" t="s">
        <v>57</v>
      </c>
      <c r="E117" s="39" t="s">
        <v>5</v>
      </c>
    </row>
    <row r="118" spans="1:16" ht="25.5">
      <c r="A118" t="s">
        <v>50</v>
      </c>
      <c s="34" t="s">
        <v>101</v>
      </c>
      <c s="34" t="s">
        <v>639</v>
      </c>
      <c s="35" t="s">
        <v>640</v>
      </c>
      <c s="6" t="s">
        <v>623</v>
      </c>
      <c s="36" t="s">
        <v>201</v>
      </c>
      <c s="37">
        <v>212.126</v>
      </c>
      <c s="36">
        <v>0</v>
      </c>
      <c s="36">
        <f>ROUND(G118*H118,6)</f>
      </c>
      <c r="L118" s="38">
        <v>0</v>
      </c>
      <c s="32">
        <f>ROUND(ROUND(L118,2)*ROUND(G118,3),2)</f>
      </c>
      <c s="36" t="s">
        <v>316</v>
      </c>
      <c>
        <f>(M118*21)/100</f>
      </c>
      <c t="s">
        <v>28</v>
      </c>
    </row>
    <row r="119" spans="1:5" ht="25.5">
      <c r="A119" s="35" t="s">
        <v>55</v>
      </c>
      <c r="E119" s="39" t="s">
        <v>624</v>
      </c>
    </row>
    <row r="120" spans="1:5" ht="38.25">
      <c r="A120" s="35" t="s">
        <v>56</v>
      </c>
      <c r="E120" s="40" t="s">
        <v>1061</v>
      </c>
    </row>
    <row r="121" spans="1:5" ht="12.75">
      <c r="A121" t="s">
        <v>57</v>
      </c>
      <c r="E121" s="39" t="s">
        <v>5</v>
      </c>
    </row>
    <row r="122" spans="1:16" ht="25.5">
      <c r="A122" t="s">
        <v>50</v>
      </c>
      <c s="34" t="s">
        <v>104</v>
      </c>
      <c s="34" t="s">
        <v>912</v>
      </c>
      <c s="35" t="s">
        <v>913</v>
      </c>
      <c s="6" t="s">
        <v>914</v>
      </c>
      <c s="36" t="s">
        <v>201</v>
      </c>
      <c s="37">
        <v>494.96</v>
      </c>
      <c s="36">
        <v>0</v>
      </c>
      <c s="36">
        <f>ROUND(G122*H122,6)</f>
      </c>
      <c r="L122" s="38">
        <v>0</v>
      </c>
      <c s="32">
        <f>ROUND(ROUND(L122,2)*ROUND(G122,3),2)</f>
      </c>
      <c s="36" t="s">
        <v>316</v>
      </c>
      <c>
        <f>(M122*21)/100</f>
      </c>
      <c t="s">
        <v>28</v>
      </c>
    </row>
    <row r="123" spans="1:5" ht="25.5">
      <c r="A123" s="35" t="s">
        <v>55</v>
      </c>
      <c r="E123" s="39" t="s">
        <v>915</v>
      </c>
    </row>
    <row r="124" spans="1:5" ht="38.25">
      <c r="A124" s="35" t="s">
        <v>56</v>
      </c>
      <c r="E124" s="40" t="s">
        <v>1062</v>
      </c>
    </row>
    <row r="125" spans="1:5" ht="12.75">
      <c r="A125" t="s">
        <v>57</v>
      </c>
      <c r="E1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